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166925"/>
  <mc:AlternateContent xmlns:mc="http://schemas.openxmlformats.org/markup-compatibility/2006">
    <mc:Choice Requires="x15">
      <x15ac:absPath xmlns:x15ac="http://schemas.microsoft.com/office/spreadsheetml/2010/11/ac" url="C:\Users\Harmony\Documents\"/>
    </mc:Choice>
  </mc:AlternateContent>
  <xr:revisionPtr revIDLastSave="0" documentId="13_ncr:1_{F54E1EB2-C76E-4A84-ADD3-A69CF0B9FADF}" xr6:coauthVersionLast="47" xr6:coauthVersionMax="47" xr10:uidLastSave="{00000000-0000-0000-0000-000000000000}"/>
  <bookViews>
    <workbookView xWindow="-110" yWindow="-110" windowWidth="19420" windowHeight="10300" xr2:uid="{52FAC8AB-24B5-4718-B38D-EE59A0DB34E9}"/>
  </bookViews>
  <sheets>
    <sheet name="Sheet2" sheetId="2" r:id="rId1"/>
    <sheet name="Sheet1" sheetId="1" r:id="rId2"/>
  </sheets>
  <definedNames>
    <definedName name="_xlcn.WorksheetConnection_DATACLEANING.xlsxTable31" hidden="1">Table3[]</definedName>
  </definedNames>
  <calcPr calcId="181029"/>
  <pivotCaches>
    <pivotCache cacheId="0" r:id="rId3"/>
    <pivotCache cacheId="1" r:id="rId4"/>
    <pivotCache cacheId="2"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3" name="Table3" connection="WorksheetConnection_DATA CLEANING.xlsx!Table3"/>
        </x15:modelTables>
      </x15:dataModel>
    </ext>
  </extLst>
</workbook>
</file>

<file path=xl/calcChain.xml><?xml version="1.0" encoding="utf-8"?>
<calcChain xmlns="http://schemas.openxmlformats.org/spreadsheetml/2006/main">
  <c r="Z2" i="1" l="1"/>
  <c r="AA2" i="1" s="1"/>
  <c r="Q1466" i="1"/>
  <c r="Q1460" i="1"/>
  <c r="Q1445" i="1"/>
  <c r="Q1433" i="1"/>
  <c r="Q1425" i="1"/>
  <c r="Q1148" i="1"/>
  <c r="Q1431" i="1"/>
  <c r="Q1331" i="1"/>
  <c r="Q1267" i="1"/>
  <c r="Q1457" i="1"/>
  <c r="Q1240" i="1"/>
  <c r="Q1266" i="1"/>
  <c r="Q1456" i="1"/>
  <c r="Q1327" i="1"/>
  <c r="Q1465" i="1"/>
  <c r="Q1290" i="1"/>
  <c r="Q1451" i="1"/>
  <c r="Q1289" i="1"/>
  <c r="Q1264" i="1"/>
  <c r="Q1371" i="1"/>
  <c r="Q1454" i="1"/>
  <c r="Q1145" i="1"/>
  <c r="Q1464" i="1"/>
  <c r="Q1449" i="1"/>
  <c r="Q1369" i="1"/>
  <c r="Q1368" i="1"/>
  <c r="Q1348" i="1"/>
  <c r="Q1393" i="1"/>
  <c r="Q1188" i="1"/>
  <c r="Q1453" i="1"/>
  <c r="Q1392" i="1"/>
  <c r="Q1447" i="1"/>
  <c r="Q1441" i="1"/>
  <c r="Q1430" i="1"/>
  <c r="Q1260" i="1"/>
  <c r="Q1345" i="1"/>
  <c r="Q1429" i="1"/>
  <c r="Q1391" i="1"/>
  <c r="Q1342" i="1"/>
  <c r="Q1419" i="1"/>
  <c r="Q1418" i="1"/>
  <c r="Q1428" i="1"/>
  <c r="Q1202" i="1"/>
  <c r="Q1314" i="1"/>
  <c r="Q1446" i="1"/>
  <c r="Q1403" i="1"/>
  <c r="Q1402" i="1"/>
  <c r="Q1401" i="1"/>
  <c r="Q1439" i="1"/>
  <c r="Q1362" i="1"/>
  <c r="Q1252" i="1"/>
  <c r="Q1337" i="1"/>
  <c r="Q1400" i="1"/>
  <c r="Q1308" i="1"/>
  <c r="Q1452" i="1"/>
  <c r="Q1279" i="1"/>
  <c r="Q1427" i="1"/>
  <c r="Q1305" i="1"/>
  <c r="Q1385" i="1"/>
  <c r="Q1336" i="1"/>
  <c r="Q1222" i="1"/>
  <c r="Q1397" i="1"/>
  <c r="Q1396" i="1"/>
  <c r="Q1334" i="1"/>
  <c r="Q1463" i="1"/>
  <c r="Q1302" i="1"/>
  <c r="Q1436" i="1"/>
  <c r="Q1382" i="1"/>
  <c r="Q1414" i="1"/>
  <c r="Q1380" i="1"/>
  <c r="Q1379" i="1"/>
  <c r="Q1298" i="1"/>
  <c r="Q1434" i="1"/>
  <c r="Q1459" i="1"/>
  <c r="Q1432" i="1"/>
  <c r="Q1296" i="1"/>
  <c r="Q1462" i="1"/>
  <c r="Q1413" i="1"/>
  <c r="Q1458" i="1"/>
  <c r="Q1293" i="1"/>
  <c r="Q1455" i="1"/>
  <c r="Q1412" i="1"/>
  <c r="Q1372" i="1"/>
  <c r="Q1443" i="1"/>
  <c r="Q1208" i="1"/>
  <c r="Q1207" i="1"/>
  <c r="Q1411" i="1"/>
  <c r="Q1236" i="1"/>
  <c r="Q1235" i="1"/>
  <c r="Q1422" i="1"/>
  <c r="Q1442" i="1"/>
  <c r="Q1409" i="1"/>
  <c r="Q1408" i="1"/>
  <c r="Q1407" i="1"/>
  <c r="Q1319" i="1"/>
  <c r="Q1316" i="1"/>
  <c r="Q1405" i="1"/>
  <c r="Q1390" i="1"/>
  <c r="Q1233" i="1"/>
  <c r="Q1232" i="1"/>
  <c r="Q1365" i="1"/>
  <c r="Q1340" i="1"/>
  <c r="Q1339" i="1"/>
  <c r="Q1313" i="1"/>
  <c r="Q1387" i="1"/>
  <c r="Q1461" i="1"/>
  <c r="Q1310" i="1"/>
  <c r="Q1399" i="1"/>
  <c r="Q1280" i="1"/>
  <c r="Q1307" i="1"/>
  <c r="Q1360" i="1"/>
  <c r="Q1358" i="1"/>
  <c r="Q1357" i="1"/>
  <c r="Q1249" i="1"/>
  <c r="Q1248" i="1"/>
  <c r="Q1247" i="1"/>
  <c r="Q1437" i="1"/>
  <c r="Q1416" i="1"/>
  <c r="Q1335" i="1"/>
  <c r="Q1395" i="1"/>
  <c r="Q1435" i="1"/>
  <c r="Q1394" i="1"/>
  <c r="Q1378" i="1"/>
  <c r="Q1332" i="1"/>
  <c r="Q1295" i="1"/>
  <c r="Q1330" i="1"/>
  <c r="Q1329" i="1"/>
  <c r="Q1328" i="1"/>
  <c r="Q1424" i="1"/>
  <c r="Q1326" i="1"/>
  <c r="Q1374" i="1"/>
  <c r="Q1323" i="1"/>
  <c r="Q1206" i="1"/>
  <c r="Q1448" i="1"/>
  <c r="Q1234" i="1"/>
  <c r="Q1261" i="1"/>
  <c r="Q1346" i="1"/>
  <c r="Q1259" i="1"/>
  <c r="Q1284" i="1"/>
  <c r="Q1343" i="1"/>
  <c r="Q1182" i="1"/>
  <c r="Q1181" i="1"/>
  <c r="Q1404" i="1"/>
  <c r="Q1389" i="1"/>
  <c r="Q1440" i="1"/>
  <c r="Q1364" i="1"/>
  <c r="Q1255" i="1"/>
  <c r="Q1312" i="1"/>
  <c r="Q1363" i="1"/>
  <c r="Q1309" i="1"/>
  <c r="Q1359" i="1"/>
  <c r="Q1384" i="1"/>
  <c r="Q1303" i="1"/>
  <c r="Q1276" i="1"/>
  <c r="Q1275" i="1"/>
  <c r="Q1274" i="1"/>
  <c r="Q1273" i="1"/>
  <c r="Q1450" i="1"/>
  <c r="Q1383" i="1"/>
  <c r="Q1196" i="1"/>
  <c r="Q1301" i="1"/>
  <c r="Q1220" i="1"/>
  <c r="Q1415" i="1"/>
  <c r="Q1353" i="1"/>
  <c r="Q1352" i="1"/>
  <c r="Q1299" i="1"/>
  <c r="Q1242" i="1"/>
  <c r="Q1297" i="1"/>
  <c r="Q1377" i="1"/>
  <c r="Q1214" i="1"/>
  <c r="Q1376" i="1"/>
  <c r="Q1375" i="1"/>
  <c r="Q1350" i="1"/>
  <c r="Q1324" i="1"/>
  <c r="Q1292" i="1"/>
  <c r="Q1291" i="1"/>
  <c r="Q1288" i="1"/>
  <c r="Q1322" i="1"/>
  <c r="Q1347" i="1"/>
  <c r="Q1410" i="1"/>
  <c r="Q1320" i="1"/>
  <c r="Q1406" i="1"/>
  <c r="Q1420" i="1"/>
  <c r="Q1315" i="1"/>
  <c r="Q1341" i="1"/>
  <c r="Q1283" i="1"/>
  <c r="Q1230" i="1"/>
  <c r="Q1229" i="1"/>
  <c r="Q1338" i="1"/>
  <c r="Q1228" i="1"/>
  <c r="Q1253" i="1"/>
  <c r="Q1246" i="1"/>
  <c r="Q1245" i="1"/>
  <c r="Q1221" i="1"/>
  <c r="Q1195" i="1"/>
  <c r="Q1194" i="1"/>
  <c r="Q1351" i="1"/>
  <c r="Q1269" i="1"/>
  <c r="Q1268" i="1"/>
  <c r="Q1213" i="1"/>
  <c r="Q1212" i="1"/>
  <c r="Q1265" i="1"/>
  <c r="Q1373" i="1"/>
  <c r="Q1238" i="1"/>
  <c r="Q1423" i="1"/>
  <c r="Q1349" i="1"/>
  <c r="Q1263" i="1"/>
  <c r="Q1321" i="1"/>
  <c r="Q1421" i="1"/>
  <c r="Q1163" i="1"/>
  <c r="Q1367" i="1"/>
  <c r="Q1344" i="1"/>
  <c r="Q1258" i="1"/>
  <c r="Q1257" i="1"/>
  <c r="Q1256" i="1"/>
  <c r="Q1388" i="1"/>
  <c r="Q1201" i="1"/>
  <c r="Q1177" i="1"/>
  <c r="Q1226" i="1"/>
  <c r="Q1225" i="1"/>
  <c r="Q1311" i="1"/>
  <c r="Q1361" i="1"/>
  <c r="Q1398" i="1"/>
  <c r="Q1386" i="1"/>
  <c r="Q1159" i="1"/>
  <c r="Q1426" i="1"/>
  <c r="Q1277" i="1"/>
  <c r="Q1355" i="1"/>
  <c r="Q1244" i="1"/>
  <c r="Q1243" i="1"/>
  <c r="Q1219" i="1"/>
  <c r="Q1381" i="1"/>
  <c r="Q1147" i="1"/>
  <c r="Q1211" i="1"/>
  <c r="Q1287" i="1"/>
  <c r="Q1187" i="1"/>
  <c r="Q1185" i="1"/>
  <c r="Q1162" i="1"/>
  <c r="Q1286" i="1"/>
  <c r="Q1285" i="1"/>
  <c r="Q1318" i="1"/>
  <c r="Q1140" i="1"/>
  <c r="Q1366" i="1"/>
  <c r="Q1231" i="1"/>
  <c r="Q1227" i="1"/>
  <c r="Q1200" i="1"/>
  <c r="Q1176" i="1"/>
  <c r="Q1175" i="1"/>
  <c r="Q1251" i="1"/>
  <c r="Q1417" i="1"/>
  <c r="Q1250" i="1"/>
  <c r="Q1136" i="1"/>
  <c r="Q1278" i="1"/>
  <c r="Q1270" i="1"/>
  <c r="Q1354" i="1"/>
  <c r="Q1193" i="1"/>
  <c r="Q1171" i="1"/>
  <c r="Q1300" i="1"/>
  <c r="Q1132" i="1"/>
  <c r="Q1217" i="1"/>
  <c r="Q1216" i="1"/>
  <c r="Q1215" i="1"/>
  <c r="Q1241" i="1"/>
  <c r="Q1168" i="1"/>
  <c r="Q1189" i="1"/>
  <c r="Q1325" i="1"/>
  <c r="Q1444" i="1"/>
  <c r="Q1209" i="1"/>
  <c r="Q1370" i="1"/>
  <c r="Q1164" i="1"/>
  <c r="Q1317" i="1"/>
  <c r="Q1142" i="1"/>
  <c r="Q1141" i="1"/>
  <c r="Q1139" i="1"/>
  <c r="Q1180" i="1"/>
  <c r="Q1179" i="1"/>
  <c r="Q1198" i="1"/>
  <c r="Q1304" i="1"/>
  <c r="Q1438" i="1"/>
  <c r="Q1272" i="1"/>
  <c r="Q1356" i="1"/>
  <c r="Q1218" i="1"/>
  <c r="Q1192" i="1"/>
  <c r="Q1294" i="1"/>
  <c r="Q1239" i="1"/>
  <c r="Q1146" i="1"/>
  <c r="Q1205" i="1"/>
  <c r="Q1203" i="1"/>
  <c r="Q1254" i="1"/>
  <c r="Q1138" i="1"/>
  <c r="Q1115" i="1"/>
  <c r="Q1306" i="1"/>
  <c r="Q1197" i="1"/>
  <c r="Q1153" i="1"/>
  <c r="Q1271" i="1"/>
  <c r="Q1172" i="1"/>
  <c r="Q1096" i="1"/>
  <c r="Q1095" i="1"/>
  <c r="Q1094" i="1"/>
  <c r="Q1210" i="1"/>
  <c r="Q1165" i="1"/>
  <c r="Q1262" i="1"/>
  <c r="Q1186" i="1"/>
  <c r="Q1122" i="1"/>
  <c r="Q1121" i="1"/>
  <c r="Q1184" i="1"/>
  <c r="Q1170" i="1"/>
  <c r="Q1190" i="1"/>
  <c r="Q1131" i="1"/>
  <c r="Q1333" i="1"/>
  <c r="Q1129" i="1"/>
  <c r="Q1127" i="1"/>
  <c r="Q1125" i="1"/>
  <c r="Q1144" i="1"/>
  <c r="Q1204" i="1"/>
  <c r="Q1183" i="1"/>
  <c r="Q1178" i="1"/>
  <c r="Q1105" i="1"/>
  <c r="Q1104" i="1"/>
  <c r="Q1103" i="1"/>
  <c r="Q1223" i="1"/>
  <c r="Q1101" i="1"/>
  <c r="Q1149" i="1"/>
  <c r="Q1169" i="1"/>
  <c r="Q1167" i="1"/>
  <c r="Q1126" i="1"/>
  <c r="Q1093" i="1"/>
  <c r="Q1124" i="1"/>
  <c r="Q1143" i="1"/>
  <c r="Q1067" i="1"/>
  <c r="Q1074" i="1"/>
  <c r="Q1123" i="1"/>
  <c r="Q1092" i="1"/>
  <c r="Q1119" i="1"/>
  <c r="Q1118" i="1"/>
  <c r="Q1117" i="1"/>
  <c r="Q1116" i="1"/>
  <c r="Q1059" i="1"/>
  <c r="Q1282" i="1"/>
  <c r="Q1199" i="1"/>
  <c r="Q1224" i="1"/>
  <c r="Q1158" i="1"/>
  <c r="Q1157" i="1"/>
  <c r="Q1156" i="1"/>
  <c r="Q1155" i="1"/>
  <c r="Q1154" i="1"/>
  <c r="Q1173" i="1"/>
  <c r="Q1151" i="1"/>
  <c r="Q1150" i="1"/>
  <c r="Q1134" i="1"/>
  <c r="Q1113" i="1"/>
  <c r="Q1191" i="1"/>
  <c r="Q1111" i="1"/>
  <c r="Q1128" i="1"/>
  <c r="Q1166" i="1"/>
  <c r="Q1237" i="1"/>
  <c r="Q1108" i="1"/>
  <c r="Q1106" i="1"/>
  <c r="Q1161" i="1"/>
  <c r="Q1160" i="1"/>
  <c r="Q1137" i="1"/>
  <c r="Q1152" i="1"/>
  <c r="Q1084" i="1"/>
  <c r="Q1133" i="1"/>
  <c r="Q1071" i="1"/>
  <c r="Q1130" i="1"/>
  <c r="Q1109" i="1"/>
  <c r="Q1107" i="1"/>
  <c r="Q1064" i="1"/>
  <c r="Q1091" i="1"/>
  <c r="Q1088" i="1"/>
  <c r="Q1085" i="1"/>
  <c r="Q1073" i="1"/>
  <c r="Q1026" i="1"/>
  <c r="Q1102" i="1"/>
  <c r="Q1070" i="1"/>
  <c r="Q1110" i="1"/>
  <c r="Q1100" i="1"/>
  <c r="Q1099" i="1"/>
  <c r="Q1098" i="1"/>
  <c r="Q1097" i="1"/>
  <c r="Q1068" i="1"/>
  <c r="Q1066" i="1"/>
  <c r="Q1065" i="1"/>
  <c r="Q1061" i="1"/>
  <c r="Q1174" i="1"/>
  <c r="Q1050" i="1"/>
  <c r="Q1049" i="1"/>
  <c r="Q1048" i="1"/>
  <c r="Q1047" i="1"/>
  <c r="Q1072" i="1"/>
  <c r="Q1135" i="1"/>
  <c r="Q1112" i="1"/>
  <c r="Q1083" i="1"/>
  <c r="Q1082" i="1"/>
  <c r="Q1039" i="1"/>
  <c r="Q1009" i="1"/>
  <c r="Q1079" i="1"/>
  <c r="Q1078" i="1"/>
  <c r="Q1077" i="1"/>
  <c r="Q1076" i="1"/>
  <c r="Q1075" i="1"/>
  <c r="Q1033" i="1"/>
  <c r="Q1090" i="1"/>
  <c r="Q1031" i="1"/>
  <c r="Q1060" i="1"/>
  <c r="Q1087" i="1"/>
  <c r="Q1114" i="1"/>
  <c r="Q1057" i="1"/>
  <c r="Q1069" i="1"/>
  <c r="Q1054" i="1"/>
  <c r="Q1038" i="1"/>
  <c r="Q1037" i="1"/>
  <c r="Q996" i="1"/>
  <c r="Q995" i="1"/>
  <c r="Q1036" i="1"/>
  <c r="Q1035" i="1"/>
  <c r="Q1063" i="1"/>
  <c r="Q1018" i="1"/>
  <c r="Q1051" i="1"/>
  <c r="Q1089" i="1"/>
  <c r="Q1001" i="1"/>
  <c r="Q1030" i="1"/>
  <c r="Q1056" i="1"/>
  <c r="Q1040" i="1"/>
  <c r="Q1008" i="1"/>
  <c r="Q1007" i="1"/>
  <c r="Q1120" i="1"/>
  <c r="Q1053" i="1"/>
  <c r="Q1032" i="1"/>
  <c r="Q1002" i="1"/>
  <c r="Q1029" i="1"/>
  <c r="Q1086" i="1"/>
  <c r="Q1028" i="1"/>
  <c r="Q991" i="1"/>
  <c r="Q1058" i="1"/>
  <c r="Q970" i="1"/>
  <c r="Q1045" i="1"/>
  <c r="Q989" i="1"/>
  <c r="Q999" i="1"/>
  <c r="Q978" i="1"/>
  <c r="Q1023" i="1"/>
  <c r="Q1022" i="1"/>
  <c r="Q1021" i="1"/>
  <c r="Q953" i="1"/>
  <c r="Q1027" i="1"/>
  <c r="Q971" i="1"/>
  <c r="Q1000" i="1"/>
  <c r="Q1016" i="1"/>
  <c r="Q990" i="1"/>
  <c r="Q1044" i="1"/>
  <c r="Q1015" i="1"/>
  <c r="Q1014" i="1"/>
  <c r="Q1013" i="1"/>
  <c r="Q1012" i="1"/>
  <c r="Q1011" i="1"/>
  <c r="Q1081" i="1"/>
  <c r="Q983" i="1"/>
  <c r="Q982" i="1"/>
  <c r="Q979" i="1"/>
  <c r="Q1052" i="1"/>
  <c r="Q972" i="1"/>
  <c r="Q1043" i="1"/>
  <c r="Q1024" i="1"/>
  <c r="Q1041" i="1"/>
  <c r="Q984" i="1"/>
  <c r="Q967" i="1"/>
  <c r="Q1080" i="1"/>
  <c r="Q977" i="1"/>
  <c r="Q1005" i="1"/>
  <c r="Q1004" i="1"/>
  <c r="Q976" i="1"/>
  <c r="Q975" i="1"/>
  <c r="Q974" i="1"/>
  <c r="Q1019" i="1"/>
  <c r="Q960" i="1"/>
  <c r="Q959" i="1"/>
  <c r="Q965" i="1"/>
  <c r="Q958" i="1"/>
  <c r="Q1046" i="1"/>
  <c r="Q1042" i="1"/>
  <c r="Q1055" i="1"/>
  <c r="Q985" i="1"/>
  <c r="Q961" i="1"/>
  <c r="Q1034" i="1"/>
  <c r="Q1020" i="1"/>
  <c r="Q981" i="1"/>
  <c r="Q945" i="1"/>
  <c r="Q1006" i="1"/>
  <c r="Q944" i="1"/>
  <c r="Q962" i="1"/>
  <c r="Q954" i="1"/>
  <c r="Q966" i="1"/>
  <c r="Q994" i="1"/>
  <c r="Q993" i="1"/>
  <c r="Q992" i="1"/>
  <c r="Q964" i="1"/>
  <c r="Q940" i="1"/>
  <c r="Q988" i="1"/>
  <c r="Q987" i="1"/>
  <c r="Q969" i="1"/>
  <c r="Q1010" i="1"/>
  <c r="Q998" i="1"/>
  <c r="Q1003" i="1"/>
  <c r="Q951" i="1"/>
  <c r="Q950" i="1"/>
  <c r="Q949" i="1"/>
  <c r="Q1017" i="1"/>
  <c r="Q923" i="1"/>
  <c r="Q1025" i="1"/>
  <c r="Q947" i="1"/>
  <c r="Q928" i="1"/>
  <c r="Q937" i="1"/>
  <c r="Q895" i="1"/>
  <c r="Q936" i="1"/>
  <c r="Q955" i="1"/>
  <c r="Q935" i="1"/>
  <c r="Q931" i="1"/>
  <c r="Q973" i="1"/>
  <c r="Q939" i="1"/>
  <c r="Q957" i="1"/>
  <c r="Q968" i="1"/>
  <c r="Q952" i="1"/>
  <c r="Q1062" i="1"/>
  <c r="Q926" i="1"/>
  <c r="Q942" i="1"/>
  <c r="Q941" i="1"/>
  <c r="Q899" i="1"/>
  <c r="Q963" i="1"/>
  <c r="Q986" i="1"/>
  <c r="Q920" i="1"/>
  <c r="Q919" i="1"/>
  <c r="Q906" i="1"/>
  <c r="Q997" i="1"/>
  <c r="Q933" i="1"/>
  <c r="Q932" i="1"/>
  <c r="Q948" i="1"/>
  <c r="Q938" i="1"/>
  <c r="Q929" i="1"/>
  <c r="Q910" i="1"/>
  <c r="Q868" i="1"/>
  <c r="Q956" i="1"/>
  <c r="Q946" i="1"/>
  <c r="Q917" i="1"/>
  <c r="Q893" i="1"/>
  <c r="Q914" i="1"/>
  <c r="Q901" i="1"/>
  <c r="Q900" i="1"/>
  <c r="Q897" i="1"/>
  <c r="Q922" i="1"/>
  <c r="Q921" i="1"/>
  <c r="Q909" i="1"/>
  <c r="Q905" i="1"/>
  <c r="Q943" i="1"/>
  <c r="Q903" i="1"/>
  <c r="Q881" i="1"/>
  <c r="Q916" i="1"/>
  <c r="Q864" i="1"/>
  <c r="Q925" i="1"/>
  <c r="Q924" i="1"/>
  <c r="Q860" i="1"/>
  <c r="Q980" i="1"/>
  <c r="Q888" i="1"/>
  <c r="Q887" i="1"/>
  <c r="Q886" i="1"/>
  <c r="Q885" i="1"/>
  <c r="Q907" i="1"/>
  <c r="Q883" i="1"/>
  <c r="Q927" i="1"/>
  <c r="Q870" i="1"/>
  <c r="Q891" i="1"/>
  <c r="Q911" i="1"/>
  <c r="Q889" i="1"/>
  <c r="Q908" i="1"/>
  <c r="Q884" i="1"/>
  <c r="Q879" i="1"/>
  <c r="Q892" i="1"/>
  <c r="Q930" i="1"/>
  <c r="Q898" i="1"/>
  <c r="Q859" i="1"/>
  <c r="Q918" i="1"/>
  <c r="Q894" i="1"/>
  <c r="Q850" i="1"/>
  <c r="Q882" i="1"/>
  <c r="Q915" i="1"/>
  <c r="Q865" i="1"/>
  <c r="Q862" i="1"/>
  <c r="Q871" i="1"/>
  <c r="Q912" i="1"/>
  <c r="Q861" i="1"/>
  <c r="Q856" i="1"/>
  <c r="Q854" i="1"/>
  <c r="Q902" i="1"/>
  <c r="Q872" i="1"/>
  <c r="Q878" i="1"/>
  <c r="Q863" i="1"/>
  <c r="Q842" i="1"/>
  <c r="Q833" i="1"/>
  <c r="Q896" i="1"/>
  <c r="Q855" i="1"/>
  <c r="Q876" i="1"/>
  <c r="Q853" i="1"/>
  <c r="Q841" i="1"/>
  <c r="Q875" i="1"/>
  <c r="Q845" i="1"/>
  <c r="Q866" i="1"/>
  <c r="Q904" i="1"/>
  <c r="Q874" i="1"/>
  <c r="Q873" i="1"/>
  <c r="Q869" i="1"/>
  <c r="Q867" i="1"/>
  <c r="Q846" i="1"/>
  <c r="Q880" i="1"/>
  <c r="Q848" i="1"/>
  <c r="Q890" i="1"/>
  <c r="Q858" i="1"/>
  <c r="Q857" i="1"/>
  <c r="Q877" i="1"/>
  <c r="Q844" i="1"/>
  <c r="Q913" i="1"/>
  <c r="Q823" i="1"/>
  <c r="Q832" i="1"/>
  <c r="Q852" i="1"/>
  <c r="Q851" i="1"/>
  <c r="Q840" i="1"/>
  <c r="Q934" i="1"/>
  <c r="Q824" i="1"/>
  <c r="Q817" i="1"/>
  <c r="Q837" i="1"/>
  <c r="Q843" i="1"/>
  <c r="Q835" i="1"/>
  <c r="Q847" i="1"/>
  <c r="Q822" i="1"/>
  <c r="Q821" i="1"/>
  <c r="Q831" i="1"/>
  <c r="Q839" i="1"/>
  <c r="Q849" i="1"/>
  <c r="Q836" i="1"/>
  <c r="Q803" i="1"/>
  <c r="Q834" i="1"/>
  <c r="Q826" i="1"/>
  <c r="Q819" i="1"/>
  <c r="Q818" i="1"/>
  <c r="Q802" i="1"/>
  <c r="Q830" i="1"/>
  <c r="Q805" i="1"/>
  <c r="Q838" i="1"/>
  <c r="Q813" i="1"/>
  <c r="Q812" i="1"/>
  <c r="Q781" i="1"/>
  <c r="Q816" i="1"/>
  <c r="Q808" i="1"/>
  <c r="Q807" i="1"/>
  <c r="Q815" i="1"/>
  <c r="Q801" i="1"/>
  <c r="Q799" i="1"/>
  <c r="Q810" i="1"/>
  <c r="Q786" i="1"/>
  <c r="Q806" i="1"/>
  <c r="Q792" i="1"/>
  <c r="Q798" i="1"/>
  <c r="Q804" i="1"/>
  <c r="Q797" i="1"/>
  <c r="Q825" i="1"/>
  <c r="Q820" i="1"/>
  <c r="Q785" i="1"/>
  <c r="Q800" i="1"/>
  <c r="Q793" i="1"/>
  <c r="Q788" i="1"/>
  <c r="Q794" i="1"/>
  <c r="Q811" i="1"/>
  <c r="Q791" i="1"/>
  <c r="Q809" i="1"/>
  <c r="Q795" i="1"/>
  <c r="Q787" i="1"/>
  <c r="Q829" i="1"/>
  <c r="Q828" i="1"/>
  <c r="Q827" i="1"/>
  <c r="Q784" i="1"/>
  <c r="Q777" i="1"/>
  <c r="Q769" i="1"/>
  <c r="Q782" i="1"/>
  <c r="Q780" i="1"/>
  <c r="Q771" i="1"/>
  <c r="Q779" i="1"/>
  <c r="Q789" i="1"/>
  <c r="Q763" i="1"/>
  <c r="Q814" i="1"/>
  <c r="Q776" i="1"/>
  <c r="Q766" i="1"/>
  <c r="Q762" i="1"/>
  <c r="Q761" i="1"/>
  <c r="Q760" i="1"/>
  <c r="Q759" i="1"/>
  <c r="Q758" i="1"/>
  <c r="Q778" i="1"/>
  <c r="Q757" i="1"/>
  <c r="Q752" i="1"/>
  <c r="Q783" i="1"/>
  <c r="Q768" i="1"/>
  <c r="Q755" i="1"/>
  <c r="Q774" i="1"/>
  <c r="Q773" i="1"/>
  <c r="Q772" i="1"/>
  <c r="Q770" i="1"/>
  <c r="Q767" i="1"/>
  <c r="Q775" i="1"/>
  <c r="Q739" i="1"/>
  <c r="Q790" i="1"/>
  <c r="Q756" i="1"/>
  <c r="Q736" i="1"/>
  <c r="Q751" i="1"/>
  <c r="Q748" i="1"/>
  <c r="Q747" i="1"/>
  <c r="Q746" i="1"/>
  <c r="Q765" i="1"/>
  <c r="Q740" i="1"/>
  <c r="Q754" i="1"/>
  <c r="Q750" i="1"/>
  <c r="Q753" i="1"/>
  <c r="Q733" i="1"/>
  <c r="Q749" i="1"/>
  <c r="Q734" i="1"/>
  <c r="Q738" i="1"/>
  <c r="Q744" i="1"/>
  <c r="Q743" i="1"/>
  <c r="Q741" i="1"/>
  <c r="Q745" i="1"/>
  <c r="Q742" i="1"/>
  <c r="Q731" i="1"/>
  <c r="Q735" i="1"/>
  <c r="Q737" i="1"/>
  <c r="Q728" i="1"/>
  <c r="Q727" i="1"/>
  <c r="Q720" i="1"/>
  <c r="Q732" i="1"/>
  <c r="Q723" i="1"/>
  <c r="Q730" i="1"/>
  <c r="Q764" i="1"/>
  <c r="Q719" i="1"/>
  <c r="Q724" i="1"/>
  <c r="Q729" i="1"/>
  <c r="Q710" i="1"/>
  <c r="Q717" i="1"/>
  <c r="Q722" i="1"/>
  <c r="Q709" i="1"/>
  <c r="Q721" i="1"/>
  <c r="Q705" i="1"/>
  <c r="Q713" i="1"/>
  <c r="Q725" i="1"/>
  <c r="Q712" i="1"/>
  <c r="Q726" i="1"/>
  <c r="Q714" i="1"/>
  <c r="Q698" i="1"/>
  <c r="Q716" i="1"/>
  <c r="Q715" i="1"/>
  <c r="Q702" i="1"/>
  <c r="Q711" i="1"/>
  <c r="Q708" i="1"/>
  <c r="Q688" i="1"/>
  <c r="Q699" i="1"/>
  <c r="Q707" i="1"/>
  <c r="Q701" i="1"/>
  <c r="Q696" i="1"/>
  <c r="Q695" i="1"/>
  <c r="Q690" i="1"/>
  <c r="Q706" i="1"/>
  <c r="Q700" i="1"/>
  <c r="Q693" i="1"/>
  <c r="Q691" i="1"/>
  <c r="Q718" i="1"/>
  <c r="Q704" i="1"/>
  <c r="Q703" i="1"/>
  <c r="Q697" i="1"/>
  <c r="Q680" i="1"/>
  <c r="Q679" i="1"/>
  <c r="Q685" i="1"/>
  <c r="Q676" i="1"/>
  <c r="Q694" i="1"/>
  <c r="Q682" i="1"/>
  <c r="Q687" i="1"/>
  <c r="Q681" i="1"/>
  <c r="Q686" i="1"/>
  <c r="Q692" i="1"/>
  <c r="Q684" i="1"/>
  <c r="Q683" i="1"/>
  <c r="Q677" i="1"/>
  <c r="Q670" i="1"/>
  <c r="Q666" i="1"/>
  <c r="Q665" i="1"/>
  <c r="Q664" i="1"/>
  <c r="Q663" i="1"/>
  <c r="Q662" i="1"/>
  <c r="Q661" i="1"/>
  <c r="Q678" i="1"/>
  <c r="Q659" i="1"/>
  <c r="Q671" i="1"/>
  <c r="Q674" i="1"/>
  <c r="Q650" i="1"/>
  <c r="Q689" i="1"/>
  <c r="Q673" i="1"/>
  <c r="Q672" i="1"/>
  <c r="Q653" i="1"/>
  <c r="Q668" i="1"/>
  <c r="Q652" i="1"/>
  <c r="Q640" i="1"/>
  <c r="Q656" i="1"/>
  <c r="Q655" i="1"/>
  <c r="Q654" i="1"/>
  <c r="Q635" i="1"/>
  <c r="Q648" i="1"/>
  <c r="Q647" i="1"/>
  <c r="Q660" i="1"/>
  <c r="Q667" i="1"/>
  <c r="Q675" i="1"/>
  <c r="Q631" i="1"/>
  <c r="Q630" i="1"/>
  <c r="Q658" i="1"/>
  <c r="Q657" i="1"/>
  <c r="Q651" i="1"/>
  <c r="Q646" i="1"/>
  <c r="Q628" i="1"/>
  <c r="Q627" i="1"/>
  <c r="Q669" i="1"/>
  <c r="Q644" i="1"/>
  <c r="Q643" i="1"/>
  <c r="Q642" i="1"/>
  <c r="Q641" i="1"/>
  <c r="Q623" i="1"/>
  <c r="Q608" i="1"/>
  <c r="Q629" i="1"/>
  <c r="Q625" i="1"/>
  <c r="Q638" i="1"/>
  <c r="Q637" i="1"/>
  <c r="Q636" i="1"/>
  <c r="Q634" i="1"/>
  <c r="Q633" i="1"/>
  <c r="Q632" i="1"/>
  <c r="Q649" i="1"/>
  <c r="Q615" i="1"/>
  <c r="Q612" i="1"/>
  <c r="Q622" i="1"/>
  <c r="Q639" i="1"/>
  <c r="Q624" i="1"/>
  <c r="Q611" i="1"/>
  <c r="Q609" i="1"/>
  <c r="Q620" i="1"/>
  <c r="Q626" i="1"/>
  <c r="Q618" i="1"/>
  <c r="Q617" i="1"/>
  <c r="Q607" i="1"/>
  <c r="Q606" i="1"/>
  <c r="Q605" i="1"/>
  <c r="Q610" i="1"/>
  <c r="Q621" i="1"/>
  <c r="Q619" i="1"/>
  <c r="Q598" i="1"/>
  <c r="Q613" i="1"/>
  <c r="Q604" i="1"/>
  <c r="Q645" i="1"/>
  <c r="Q614" i="1"/>
  <c r="Q602" i="1"/>
  <c r="Q616" i="1"/>
  <c r="Q597" i="1"/>
  <c r="Q603" i="1"/>
  <c r="Q587" i="1"/>
  <c r="Q591" i="1"/>
  <c r="Q585" i="1"/>
  <c r="Q581" i="1"/>
  <c r="Q586" i="1"/>
  <c r="Q595" i="1"/>
  <c r="Q600" i="1"/>
  <c r="Q593" i="1"/>
  <c r="Q592" i="1"/>
  <c r="Q580" i="1"/>
  <c r="Q579" i="1"/>
  <c r="Q582" i="1"/>
  <c r="Q578" i="1"/>
  <c r="Q601" i="1"/>
  <c r="Q594" i="1"/>
  <c r="Q590" i="1"/>
  <c r="Q599" i="1"/>
  <c r="Q577" i="1"/>
  <c r="Q558" i="1"/>
  <c r="Q559" i="1"/>
  <c r="Q563" i="1"/>
  <c r="Q562" i="1"/>
  <c r="Q561" i="1"/>
  <c r="Q576" i="1"/>
  <c r="Q575" i="1"/>
  <c r="Q574" i="1"/>
  <c r="Q573" i="1"/>
  <c r="Q572" i="1"/>
  <c r="Q571" i="1"/>
  <c r="Q570" i="1"/>
  <c r="Q569" i="1"/>
  <c r="Q568" i="1"/>
  <c r="Q567" i="1"/>
  <c r="Q566" i="1"/>
  <c r="Q565" i="1"/>
  <c r="Q596" i="1"/>
  <c r="Q552" i="1"/>
  <c r="Q555" i="1"/>
  <c r="Q554" i="1"/>
  <c r="Q553" i="1"/>
  <c r="Q564" i="1"/>
  <c r="Q584" i="1"/>
  <c r="Q551" i="1"/>
  <c r="Q549" i="1"/>
  <c r="Q548" i="1"/>
  <c r="Q547" i="1"/>
  <c r="Q550" i="1"/>
  <c r="Q560" i="1"/>
  <c r="Q589" i="1"/>
  <c r="Q588" i="1"/>
  <c r="Q541" i="1"/>
  <c r="Q544" i="1"/>
  <c r="Q557" i="1"/>
  <c r="Q556" i="1"/>
  <c r="Q536" i="1"/>
  <c r="Q545" i="1"/>
  <c r="Q542" i="1"/>
  <c r="Q546" i="1"/>
  <c r="Q539" i="1"/>
  <c r="Q543" i="1"/>
  <c r="Q535" i="1"/>
  <c r="Q538" i="1"/>
  <c r="Q540" i="1"/>
  <c r="Q521" i="1"/>
  <c r="Q532" i="1"/>
  <c r="Q531" i="1"/>
  <c r="Q530" i="1"/>
  <c r="Q510" i="1"/>
  <c r="Q529" i="1"/>
  <c r="Q528" i="1"/>
  <c r="Q517" i="1"/>
  <c r="Q526" i="1"/>
  <c r="Q537" i="1"/>
  <c r="Q507" i="1"/>
  <c r="Q514" i="1"/>
  <c r="Q516" i="1"/>
  <c r="Q515" i="1"/>
  <c r="Q523" i="1"/>
  <c r="Q512" i="1"/>
  <c r="Q534" i="1"/>
  <c r="Q533" i="1"/>
  <c r="Q519" i="1"/>
  <c r="Q525" i="1"/>
  <c r="Q509" i="1"/>
  <c r="Q527" i="1"/>
  <c r="Q511" i="1"/>
  <c r="Q506" i="1"/>
  <c r="Q518" i="1"/>
  <c r="Q504" i="1"/>
  <c r="Q505" i="1"/>
  <c r="Q513" i="1"/>
  <c r="Q522" i="1"/>
  <c r="Q524" i="1"/>
  <c r="Q502" i="1"/>
  <c r="Q501" i="1"/>
  <c r="Q520" i="1"/>
  <c r="Q500" i="1"/>
  <c r="Q498" i="1"/>
  <c r="Q508" i="1"/>
  <c r="Q499" i="1"/>
  <c r="Q495" i="1"/>
  <c r="Q497" i="1"/>
  <c r="Q496" i="1"/>
  <c r="Q494" i="1"/>
  <c r="Q493" i="1"/>
  <c r="Q485" i="1"/>
  <c r="Q488" i="1"/>
  <c r="Q487" i="1"/>
  <c r="Q491" i="1"/>
  <c r="Q490" i="1"/>
  <c r="Q489" i="1"/>
  <c r="Q484" i="1"/>
  <c r="Q503" i="1"/>
  <c r="Q476" i="1"/>
  <c r="Q492" i="1"/>
  <c r="Q474" i="1"/>
  <c r="Q481" i="1"/>
  <c r="Q480" i="1"/>
  <c r="Q479" i="1"/>
  <c r="Q471" i="1"/>
  <c r="Q483" i="1"/>
  <c r="Q482" i="1"/>
  <c r="Q486" i="1"/>
  <c r="Q473" i="1"/>
  <c r="Q466" i="1"/>
  <c r="Q470" i="1"/>
  <c r="Q469" i="1"/>
  <c r="Q477" i="1"/>
  <c r="Q464" i="1"/>
  <c r="Q463" i="1"/>
  <c r="Q475" i="1"/>
  <c r="Q465" i="1"/>
  <c r="Q467" i="1"/>
  <c r="Q462" i="1"/>
  <c r="Q461" i="1"/>
  <c r="Q460" i="1"/>
  <c r="Q478" i="1"/>
  <c r="Q459" i="1"/>
  <c r="Q458" i="1"/>
  <c r="Q457" i="1"/>
  <c r="Q472" i="1"/>
  <c r="Q453" i="1"/>
  <c r="Q452" i="1"/>
  <c r="Q451" i="1"/>
  <c r="Q450" i="1"/>
  <c r="Q449" i="1"/>
  <c r="Q448" i="1"/>
  <c r="Q446" i="1"/>
  <c r="Q468" i="1"/>
  <c r="Q456" i="1"/>
  <c r="Q445" i="1"/>
  <c r="Q444" i="1"/>
  <c r="Q443" i="1"/>
  <c r="Q442" i="1"/>
  <c r="Q441" i="1"/>
  <c r="Q438" i="1"/>
  <c r="Q454" i="1"/>
  <c r="Q447" i="1"/>
  <c r="Q455" i="1"/>
  <c r="Q439" i="1"/>
  <c r="Q435" i="1"/>
  <c r="Q427" i="1"/>
  <c r="Q426" i="1"/>
  <c r="Q423" i="1"/>
  <c r="Q440" i="1"/>
  <c r="Q437" i="1"/>
  <c r="Q436" i="1"/>
  <c r="Q425" i="1"/>
  <c r="Q434" i="1"/>
  <c r="Q428" i="1"/>
  <c r="Q424" i="1"/>
  <c r="Q433" i="1"/>
  <c r="Q432" i="1"/>
  <c r="Q431" i="1"/>
  <c r="Q421" i="1"/>
  <c r="Q430" i="1"/>
  <c r="Q429" i="1"/>
  <c r="Q422" i="1"/>
  <c r="Q420" i="1"/>
  <c r="Q415" i="1"/>
  <c r="Q413" i="1"/>
  <c r="Q418" i="1"/>
  <c r="Q416" i="1"/>
  <c r="Q409" i="1"/>
  <c r="Q414" i="1"/>
  <c r="Q405" i="1"/>
  <c r="Q412" i="1"/>
  <c r="Q411" i="1"/>
  <c r="Q410" i="1"/>
  <c r="Q419" i="1"/>
  <c r="Q406" i="1"/>
  <c r="Q404" i="1"/>
  <c r="Q417" i="1"/>
  <c r="Q408" i="1"/>
  <c r="Q401" i="1"/>
  <c r="Q407" i="1"/>
  <c r="Q403" i="1"/>
  <c r="Q402" i="1"/>
  <c r="Q398" i="1"/>
  <c r="Q396" i="1"/>
  <c r="Q394" i="1"/>
  <c r="Q400" i="1"/>
  <c r="Q386" i="1"/>
  <c r="Q399" i="1"/>
  <c r="Q390" i="1"/>
  <c r="Q389" i="1"/>
  <c r="Q388" i="1"/>
  <c r="Q387" i="1"/>
  <c r="Q393" i="1"/>
  <c r="Q392" i="1"/>
  <c r="Q391" i="1"/>
  <c r="Q381" i="1"/>
  <c r="Q385" i="1"/>
  <c r="Q384" i="1"/>
  <c r="Q383" i="1"/>
  <c r="Q382" i="1"/>
  <c r="Q376" i="1"/>
  <c r="Q375" i="1"/>
  <c r="Q374" i="1"/>
  <c r="Q373" i="1"/>
  <c r="Q372" i="1"/>
  <c r="Q378" i="1"/>
  <c r="Q377" i="1"/>
  <c r="Q380" i="1"/>
  <c r="Q365" i="1"/>
  <c r="Q371" i="1"/>
  <c r="Q364" i="1"/>
  <c r="Q363" i="1"/>
  <c r="Q362" i="1"/>
  <c r="Q379" i="1"/>
  <c r="Q360" i="1"/>
  <c r="Q370" i="1"/>
  <c r="Q369" i="1"/>
  <c r="Q368" i="1"/>
  <c r="Q367" i="1"/>
  <c r="Q366" i="1"/>
  <c r="Q359" i="1"/>
  <c r="Q356" i="1"/>
  <c r="Q361" i="1"/>
  <c r="Q357" i="1"/>
  <c r="Q353" i="1"/>
  <c r="Q358" i="1"/>
  <c r="Q355" i="1"/>
  <c r="Q354" i="1"/>
  <c r="Q352" i="1"/>
  <c r="Q351" i="1"/>
  <c r="Q350" i="1"/>
  <c r="Q341" i="1"/>
  <c r="Q340" i="1"/>
  <c r="Q339" i="1"/>
  <c r="Q338" i="1"/>
  <c r="Q349" i="1"/>
  <c r="Q348" i="1"/>
  <c r="Q347" i="1"/>
  <c r="Q346" i="1"/>
  <c r="Q345" i="1"/>
  <c r="Q344" i="1"/>
  <c r="Q343" i="1"/>
  <c r="Q342" i="1"/>
  <c r="Q337" i="1"/>
  <c r="Q336" i="1"/>
  <c r="Q335" i="1"/>
  <c r="Q334" i="1"/>
  <c r="Q333" i="1"/>
  <c r="Q332" i="1"/>
  <c r="Q331" i="1"/>
  <c r="Q328" i="1"/>
  <c r="Q327" i="1"/>
  <c r="Q329" i="1"/>
  <c r="Q325" i="1"/>
  <c r="Q324" i="1"/>
  <c r="Q323" i="1"/>
  <c r="Q330" i="1"/>
  <c r="Q319" i="1"/>
  <c r="Q321" i="1"/>
  <c r="Q320" i="1"/>
  <c r="Q322" i="1"/>
  <c r="Q310" i="1"/>
  <c r="Q315" i="1"/>
  <c r="Q314" i="1"/>
  <c r="Q313" i="1"/>
  <c r="Q312" i="1"/>
  <c r="Q311" i="1"/>
  <c r="Q318" i="1"/>
  <c r="Q317" i="1"/>
  <c r="Q316" i="1"/>
  <c r="Q303" i="1"/>
  <c r="Q302" i="1"/>
  <c r="Q301" i="1"/>
  <c r="Q306" i="1"/>
  <c r="Q305" i="1"/>
  <c r="Q304" i="1"/>
  <c r="Q307" i="1"/>
  <c r="Q309" i="1"/>
  <c r="Q308" i="1"/>
  <c r="Q296" i="1"/>
  <c r="Q300" i="1"/>
  <c r="Q299" i="1"/>
  <c r="Q298" i="1"/>
  <c r="Q297" i="1"/>
  <c r="Q295" i="1"/>
  <c r="Q294" i="1"/>
  <c r="Q293" i="1"/>
  <c r="Q292" i="1"/>
  <c r="Q291" i="1"/>
  <c r="Q286" i="1"/>
  <c r="Q285" i="1"/>
  <c r="Q283" i="1"/>
  <c r="Q290" i="1"/>
  <c r="Q289" i="1"/>
  <c r="Q288" i="1"/>
  <c r="Q287" i="1"/>
  <c r="Q282" i="1"/>
  <c r="Q281" i="1"/>
  <c r="Q278" i="1"/>
  <c r="Q280" i="1"/>
  <c r="Q279" i="1"/>
  <c r="Q277" i="1"/>
  <c r="Q276" i="1"/>
  <c r="Q275" i="1"/>
  <c r="Q274" i="1"/>
  <c r="Q273" i="1"/>
  <c r="Q272" i="1"/>
  <c r="Q271" i="1"/>
  <c r="Q270" i="1"/>
  <c r="Q269" i="1"/>
  <c r="Q268" i="1"/>
  <c r="Q267" i="1"/>
  <c r="Q259" i="1"/>
  <c r="Q258" i="1"/>
  <c r="Q257" i="1"/>
  <c r="Q260" i="1"/>
  <c r="Q266" i="1"/>
  <c r="Q265" i="1"/>
  <c r="Q264" i="1"/>
  <c r="Q263" i="1"/>
  <c r="Q262" i="1"/>
  <c r="Q261" i="1"/>
  <c r="Q254" i="1"/>
  <c r="Q250" i="1"/>
  <c r="Q255" i="1"/>
  <c r="Q256" i="1"/>
  <c r="Q249" i="1"/>
  <c r="Q248" i="1"/>
  <c r="Q244" i="1"/>
  <c r="Q247" i="1"/>
  <c r="Q246" i="1"/>
  <c r="Q245" i="1"/>
  <c r="Q241" i="1"/>
  <c r="Q242" i="1"/>
  <c r="Q253" i="1"/>
  <c r="Q243" i="1"/>
  <c r="Q238" i="1"/>
  <c r="Q240" i="1"/>
  <c r="Q239" i="1"/>
  <c r="Q235" i="1"/>
  <c r="Q237" i="1"/>
  <c r="Q236" i="1"/>
  <c r="Q234" i="1"/>
  <c r="Q233" i="1"/>
  <c r="Q232" i="1"/>
  <c r="Q231" i="1"/>
  <c r="Q230" i="1"/>
  <c r="Q229" i="1"/>
  <c r="Q227" i="1"/>
  <c r="Q226" i="1"/>
  <c r="Q225" i="1"/>
  <c r="Q224" i="1"/>
  <c r="Q228" i="1"/>
  <c r="Q222" i="1"/>
  <c r="Q223" i="1"/>
  <c r="Q220" i="1"/>
  <c r="Q221" i="1"/>
  <c r="Q218" i="1"/>
  <c r="Q217" i="1"/>
  <c r="Q219" i="1"/>
  <c r="Q216" i="1"/>
  <c r="Q215" i="1"/>
  <c r="Q214" i="1"/>
  <c r="Q213" i="1"/>
  <c r="Q212" i="1"/>
  <c r="Q211" i="1"/>
  <c r="Q210" i="1"/>
  <c r="Q209" i="1"/>
  <c r="Q208" i="1"/>
  <c r="Q207" i="1"/>
  <c r="Q202" i="1"/>
  <c r="Q206" i="1"/>
  <c r="Q205" i="1"/>
  <c r="Q204" i="1"/>
  <c r="Q203" i="1"/>
  <c r="Q201" i="1"/>
  <c r="Q199" i="1"/>
  <c r="Q198" i="1"/>
  <c r="Q197" i="1"/>
  <c r="Q196" i="1"/>
  <c r="Q200" i="1"/>
  <c r="Q194" i="1"/>
  <c r="Q192" i="1"/>
  <c r="Q193" i="1"/>
  <c r="Q188" i="1"/>
  <c r="Q190" i="1"/>
  <c r="Q189" i="1"/>
  <c r="Q183" i="1"/>
  <c r="Q191" i="1"/>
  <c r="Q186" i="1"/>
  <c r="Q185" i="1"/>
  <c r="Q184" i="1"/>
  <c r="Q182" i="1"/>
  <c r="Q181" i="1"/>
  <c r="Q179" i="1"/>
  <c r="Q178" i="1"/>
  <c r="Q177" i="1"/>
  <c r="Q176" i="1"/>
  <c r="Q175" i="1"/>
  <c r="Q174" i="1"/>
  <c r="Q173" i="1"/>
  <c r="Q180" i="1"/>
  <c r="Q170" i="1"/>
  <c r="Q168" i="1"/>
  <c r="Q171" i="1"/>
  <c r="Q169" i="1"/>
  <c r="Q172" i="1"/>
  <c r="Q167" i="1"/>
  <c r="Q163" i="1"/>
  <c r="Q166" i="1"/>
  <c r="Q165" i="1"/>
  <c r="Q164" i="1"/>
  <c r="Q162" i="1"/>
  <c r="Q161" i="1"/>
  <c r="Q159" i="1"/>
  <c r="Q160" i="1"/>
  <c r="Q158" i="1"/>
  <c r="Q156" i="1"/>
  <c r="Q155" i="1"/>
  <c r="Q154" i="1"/>
  <c r="Q153" i="1"/>
  <c r="Q152" i="1"/>
  <c r="Q151" i="1"/>
  <c r="Q150" i="1"/>
  <c r="Q149" i="1"/>
  <c r="Q148" i="1"/>
  <c r="Q147" i="1"/>
  <c r="Q146" i="1"/>
  <c r="Q145" i="1"/>
  <c r="Q144" i="1"/>
  <c r="Q143" i="1"/>
  <c r="Q142" i="1"/>
  <c r="Q141" i="1"/>
  <c r="Q139" i="1"/>
  <c r="Q140" i="1"/>
  <c r="Q137" i="1"/>
  <c r="Q136" i="1"/>
  <c r="Q135" i="1"/>
  <c r="Q134" i="1"/>
  <c r="Q133" i="1"/>
  <c r="Q132" i="1"/>
  <c r="Q131" i="1"/>
  <c r="Q138" i="1"/>
  <c r="Q130" i="1"/>
  <c r="Q128" i="1"/>
  <c r="Q129" i="1"/>
  <c r="Q127" i="1"/>
  <c r="Q126" i="1"/>
  <c r="Q125" i="1"/>
  <c r="Q124" i="1"/>
  <c r="Q123" i="1"/>
  <c r="Q122" i="1"/>
  <c r="Q121" i="1"/>
  <c r="Q120" i="1"/>
  <c r="Q119" i="1"/>
  <c r="Q118" i="1"/>
  <c r="Q117" i="1"/>
  <c r="Q116" i="1"/>
  <c r="Q115" i="1"/>
  <c r="Q114" i="1"/>
  <c r="Q113" i="1"/>
  <c r="Q112" i="1"/>
  <c r="Q110" i="1"/>
  <c r="Q111" i="1"/>
  <c r="Q108" i="1"/>
  <c r="Q109" i="1"/>
  <c r="Q107" i="1"/>
  <c r="Q106" i="1"/>
  <c r="Q105" i="1"/>
  <c r="Q104" i="1"/>
  <c r="Q103" i="1"/>
  <c r="Q102" i="1"/>
  <c r="Q101" i="1"/>
  <c r="Q100" i="1"/>
  <c r="Q99" i="1"/>
  <c r="Q98" i="1"/>
  <c r="Q97" i="1"/>
  <c r="Q96" i="1"/>
  <c r="Q95" i="1"/>
  <c r="Q94" i="1"/>
  <c r="Q93" i="1"/>
  <c r="Q92" i="1"/>
  <c r="Q91" i="1"/>
  <c r="Q90" i="1"/>
  <c r="Q89" i="1"/>
  <c r="Q88" i="1"/>
  <c r="Q87" i="1"/>
  <c r="Q85" i="1"/>
  <c r="Q86" i="1"/>
  <c r="Q82" i="1"/>
  <c r="Q81" i="1"/>
  <c r="Q84" i="1"/>
  <c r="Q83" i="1"/>
  <c r="Q80" i="1"/>
  <c r="Q79" i="1"/>
  <c r="Q78" i="1"/>
  <c r="Q77" i="1"/>
  <c r="Q76" i="1"/>
  <c r="Q75" i="1"/>
  <c r="Q74" i="1"/>
  <c r="Q73" i="1"/>
  <c r="Q72" i="1"/>
  <c r="Q71" i="1"/>
  <c r="Q70" i="1"/>
  <c r="Q69" i="1"/>
  <c r="Q68" i="1"/>
  <c r="Q67" i="1"/>
  <c r="Q66" i="1"/>
  <c r="Q65" i="1"/>
  <c r="Q64" i="1"/>
  <c r="Q61" i="1"/>
  <c r="Q63" i="1"/>
  <c r="Q62" i="1"/>
  <c r="Q60" i="1"/>
  <c r="Q59" i="1"/>
  <c r="Q58" i="1"/>
  <c r="Q57" i="1"/>
  <c r="Q56" i="1"/>
  <c r="Q55" i="1"/>
  <c r="Q54" i="1"/>
  <c r="Q53" i="1"/>
  <c r="Q52" i="1"/>
  <c r="Q51" i="1"/>
  <c r="Q50" i="1"/>
  <c r="Q49" i="1"/>
  <c r="Q48" i="1"/>
  <c r="Q47" i="1"/>
  <c r="Q46" i="1"/>
  <c r="Q45" i="1"/>
  <c r="Q44" i="1"/>
  <c r="Q43" i="1"/>
  <c r="Q42" i="1"/>
  <c r="Q41" i="1"/>
  <c r="Q40" i="1"/>
  <c r="Q39" i="1"/>
  <c r="Q38" i="1"/>
  <c r="Q37" i="1"/>
  <c r="Q36" i="1"/>
  <c r="Q35" i="1"/>
  <c r="Q34" i="1"/>
  <c r="Q33" i="1"/>
  <c r="Q32" i="1"/>
  <c r="Q31" i="1"/>
  <c r="Q30" i="1"/>
  <c r="Q29" i="1"/>
  <c r="Q28" i="1"/>
  <c r="Q27" i="1"/>
  <c r="Q26" i="1"/>
  <c r="Q25" i="1"/>
  <c r="Q24" i="1"/>
  <c r="Q23" i="1"/>
  <c r="Q22" i="1"/>
  <c r="Q21" i="1"/>
  <c r="Q19" i="1"/>
  <c r="Q18" i="1"/>
  <c r="Q17" i="1"/>
  <c r="Q16" i="1"/>
  <c r="Q15" i="1"/>
  <c r="Q14" i="1"/>
  <c r="Q13" i="1"/>
  <c r="Q12" i="1"/>
  <c r="Q11" i="1"/>
  <c r="Q10" i="1"/>
  <c r="Q9" i="1"/>
  <c r="Q8" i="1"/>
  <c r="Q7" i="1"/>
  <c r="Q6" i="1"/>
  <c r="Q5" i="1"/>
  <c r="Q4" i="1"/>
  <c r="Q3" i="1"/>
  <c r="Q2" i="1"/>
  <c r="Q20" i="1"/>
  <c r="Q157" i="1"/>
  <c r="Q187" i="1"/>
  <c r="Q195" i="1"/>
  <c r="Q251" i="1"/>
  <c r="Q252" i="1"/>
  <c r="Q284" i="1"/>
  <c r="Q326" i="1"/>
  <c r="Q395" i="1"/>
  <c r="Q397" i="1"/>
  <c r="Q583" i="1"/>
  <c r="Q796" i="1"/>
  <c r="Q1281" i="1"/>
  <c r="Z14" i="1"/>
  <c r="AA14" i="1" s="1"/>
  <c r="C1145" i="1"/>
  <c r="C108" i="1"/>
  <c r="C1188" i="1"/>
  <c r="C781" i="1"/>
  <c r="C608" i="1"/>
  <c r="C953" i="1"/>
  <c r="C1202" i="1"/>
  <c r="C895" i="1"/>
  <c r="C868" i="1"/>
  <c r="C803" i="1"/>
  <c r="C235" i="1"/>
  <c r="C688" i="1"/>
  <c r="C1181" i="1"/>
  <c r="C168" i="1"/>
  <c r="C510" i="1"/>
  <c r="C476" i="1"/>
  <c r="C507" i="1"/>
  <c r="C20" i="1"/>
  <c r="C1182" i="1"/>
  <c r="C1207" i="1"/>
  <c r="C860" i="1"/>
  <c r="C1222" i="1"/>
  <c r="C1208" i="1"/>
  <c r="C1240" i="1"/>
  <c r="C676" i="1"/>
  <c r="C864" i="1"/>
  <c r="C1094" i="1"/>
  <c r="C77" i="1"/>
  <c r="C46" i="1"/>
  <c r="C1232" i="1"/>
  <c r="C1235" i="1"/>
  <c r="C285" i="1"/>
  <c r="C1147" i="1"/>
  <c r="C720" i="1"/>
  <c r="C1136" i="1"/>
  <c r="C76" i="1"/>
  <c r="C1159" i="1"/>
  <c r="C1206" i="1"/>
  <c r="C1067" i="1"/>
  <c r="C1267" i="1"/>
  <c r="C501" i="1"/>
  <c r="C1095" i="1"/>
  <c r="C215" i="1"/>
  <c r="C1132" i="1"/>
  <c r="C1260" i="1"/>
  <c r="C216" i="1"/>
  <c r="C995" i="1"/>
  <c r="C170" i="1"/>
  <c r="C222" i="1"/>
  <c r="C112" i="1"/>
  <c r="C710" i="1"/>
  <c r="C446" i="1"/>
  <c r="C585" i="1"/>
  <c r="C1096" i="1"/>
  <c r="C739" i="1"/>
  <c r="C360" i="1"/>
  <c r="C303" i="1"/>
  <c r="C106" i="1"/>
  <c r="C587" i="1"/>
  <c r="C328" i="1"/>
  <c r="C802" i="1"/>
  <c r="C238" i="1"/>
  <c r="C78" i="1"/>
  <c r="C581" i="1"/>
  <c r="C61" i="1"/>
  <c r="C117" i="1"/>
  <c r="C47" i="1"/>
  <c r="C16" i="1"/>
  <c r="C786" i="1"/>
  <c r="C769" i="1"/>
  <c r="C899" i="1"/>
  <c r="C785" i="1"/>
  <c r="C705" i="1"/>
  <c r="C1163" i="1"/>
  <c r="C521" i="1"/>
  <c r="C1026" i="1"/>
  <c r="C381" i="1"/>
  <c r="C286" i="1"/>
  <c r="C635" i="1"/>
  <c r="C386" i="1"/>
  <c r="C310" i="1"/>
  <c r="C970" i="1"/>
  <c r="C1233" i="1"/>
  <c r="C698" i="1"/>
  <c r="C552" i="1"/>
  <c r="C736" i="1"/>
  <c r="C996" i="1"/>
  <c r="C1236" i="1"/>
  <c r="C277" i="1"/>
  <c r="C612" i="1"/>
  <c r="C1140" i="1"/>
  <c r="C1266" i="1"/>
  <c r="C1264" i="1"/>
  <c r="C640" i="1"/>
  <c r="C1252" i="1"/>
  <c r="C733" i="1"/>
  <c r="C923" i="1"/>
  <c r="C1059" i="1"/>
  <c r="C1009" i="1"/>
  <c r="C1196" i="1"/>
  <c r="C833" i="1"/>
  <c r="C2" i="1"/>
  <c r="C339" i="1"/>
  <c r="C1247" i="1"/>
  <c r="C448" i="1"/>
  <c r="C3" i="1"/>
  <c r="C257" i="1"/>
  <c r="C4" i="1"/>
  <c r="C217" i="1"/>
  <c r="C959" i="1"/>
  <c r="C82" i="1"/>
  <c r="C258" i="1"/>
  <c r="C960" i="1"/>
  <c r="C278" i="1"/>
  <c r="C449" i="1"/>
  <c r="C450" i="1"/>
  <c r="C647" i="1"/>
  <c r="C893" i="1"/>
  <c r="C130" i="1"/>
  <c r="C338" i="1"/>
  <c r="C250" i="1"/>
  <c r="C485" i="1"/>
  <c r="C218" i="1"/>
  <c r="C586" i="1"/>
  <c r="C648" i="1"/>
  <c r="C159" i="1"/>
  <c r="C978" i="1"/>
  <c r="C940" i="1"/>
  <c r="C1194" i="1"/>
  <c r="C327" i="1"/>
  <c r="C92" i="1"/>
  <c r="C93" i="1"/>
  <c r="C579" i="1"/>
  <c r="C94" i="1"/>
  <c r="C989" i="1"/>
  <c r="C630" i="1"/>
  <c r="C319" i="1"/>
  <c r="C1279" i="1"/>
  <c r="C340" i="1"/>
  <c r="C1248" i="1"/>
  <c r="C90" i="1"/>
  <c r="C451" i="1"/>
  <c r="C91" i="1"/>
  <c r="C1214" i="1"/>
  <c r="C1290" i="1"/>
  <c r="C1115" i="1"/>
  <c r="C99" i="1"/>
  <c r="C89" i="1"/>
  <c r="C558" i="1"/>
  <c r="C1141" i="1"/>
  <c r="C356" i="1"/>
  <c r="C650" i="1"/>
  <c r="C484" i="1"/>
  <c r="C162" i="1"/>
  <c r="C157" i="1"/>
  <c r="C734" i="1"/>
  <c r="C591" i="1"/>
  <c r="C163" i="1"/>
  <c r="C5" i="1"/>
  <c r="C405" i="1"/>
  <c r="C341" i="1"/>
  <c r="C679" i="1"/>
  <c r="C541" i="1"/>
  <c r="C870" i="1"/>
  <c r="C598" i="1"/>
  <c r="C611" i="1"/>
  <c r="C1249" i="1"/>
  <c r="C81" i="1"/>
  <c r="C842" i="1"/>
  <c r="C241" i="1"/>
  <c r="C752" i="1"/>
  <c r="C79" i="1"/>
  <c r="C1074" i="1"/>
  <c r="C254" i="1"/>
  <c r="C690" i="1"/>
  <c r="C283" i="1"/>
  <c r="C631" i="1"/>
  <c r="C609" i="1"/>
  <c r="C183" i="1"/>
  <c r="C452" i="1"/>
  <c r="C453" i="1"/>
  <c r="C850" i="1"/>
  <c r="C259" i="1"/>
  <c r="C517" i="1"/>
  <c r="C187" i="1"/>
  <c r="C536" i="1"/>
  <c r="C763" i="1"/>
  <c r="C841" i="1"/>
  <c r="C144" i="1"/>
  <c r="C777" i="1"/>
  <c r="C474" i="1"/>
  <c r="C514" i="1"/>
  <c r="C195" i="1"/>
  <c r="C823" i="1"/>
  <c r="C991" i="1"/>
  <c r="C945" i="1"/>
  <c r="C817" i="1"/>
  <c r="C615" i="1"/>
  <c r="C500" i="1"/>
  <c r="C859" i="1"/>
  <c r="C359" i="1"/>
  <c r="C971" i="1"/>
  <c r="C1220" i="1"/>
  <c r="C805" i="1"/>
  <c r="C709" i="1"/>
  <c r="C944" i="1"/>
  <c r="C1139" i="1"/>
  <c r="C958" i="1"/>
  <c r="C1001" i="1"/>
  <c r="C1142" i="1"/>
  <c r="C504" i="1"/>
  <c r="C702" i="1"/>
  <c r="C1177" i="1"/>
  <c r="C578" i="1"/>
  <c r="C731" i="1"/>
  <c r="C1162" i="1"/>
  <c r="C1234" i="1"/>
  <c r="C928" i="1"/>
  <c r="C547" i="1"/>
  <c r="C881" i="1"/>
  <c r="C1195" i="1"/>
  <c r="C1289" i="1"/>
  <c r="C680" i="1"/>
  <c r="C906" i="1"/>
  <c r="C196" i="1"/>
  <c r="C457" i="1"/>
  <c r="C493" i="1"/>
  <c r="C387" i="1"/>
  <c r="C758" i="1"/>
  <c r="C311" i="1"/>
  <c r="C1103" i="1"/>
  <c r="C1229" i="1"/>
  <c r="C233" i="1"/>
  <c r="C487" i="1"/>
  <c r="C605" i="1"/>
  <c r="C665" i="1"/>
  <c r="C661" i="1"/>
  <c r="C1201" i="1"/>
  <c r="C323" i="1"/>
  <c r="C759" i="1"/>
  <c r="C662" i="1"/>
  <c r="C792" i="1"/>
  <c r="C685" i="1"/>
  <c r="C885" i="1"/>
  <c r="C1138" i="1"/>
  <c r="C821" i="1"/>
  <c r="C312" i="1"/>
  <c r="C1092" i="1"/>
  <c r="C251" i="1"/>
  <c r="C252" i="1"/>
  <c r="C1171" i="1"/>
  <c r="C471" i="1"/>
  <c r="C760" i="1"/>
  <c r="C886" i="1"/>
  <c r="C1047" i="1"/>
  <c r="C313" i="1"/>
  <c r="C1104" i="1"/>
  <c r="C388" i="1"/>
  <c r="C197" i="1"/>
  <c r="C1327" i="1"/>
  <c r="C695" i="1"/>
  <c r="C1007" i="1"/>
  <c r="C761" i="1"/>
  <c r="C900" i="1"/>
  <c r="C727" i="1"/>
  <c r="C512" i="1"/>
  <c r="C887" i="1"/>
  <c r="C663" i="1"/>
  <c r="C1213" i="1"/>
  <c r="C1064" i="1"/>
  <c r="C628" i="1"/>
  <c r="C427" i="1"/>
  <c r="C301" i="1"/>
  <c r="C1175" i="1"/>
  <c r="C696" i="1"/>
  <c r="C822" i="1"/>
  <c r="C901" i="1"/>
  <c r="C762" i="1"/>
  <c r="C1008" i="1"/>
  <c r="C664" i="1"/>
  <c r="C1002" i="1"/>
  <c r="C284" i="1"/>
  <c r="C1048" i="1"/>
  <c r="C1293" i="1"/>
  <c r="C728" i="1"/>
  <c r="C1302" i="1"/>
  <c r="C1296" i="1"/>
  <c r="C865" i="1"/>
  <c r="C1121" i="1"/>
  <c r="C229" i="1"/>
  <c r="C1122" i="1"/>
  <c r="C1242" i="1"/>
  <c r="C302" i="1"/>
  <c r="C967" i="1"/>
  <c r="C226" i="1"/>
  <c r="C26" i="1"/>
  <c r="C362" i="1"/>
  <c r="C363" i="1"/>
  <c r="C394" i="1"/>
  <c r="C27" i="1"/>
  <c r="C426" i="1"/>
  <c r="C374" i="1"/>
  <c r="C227" i="1"/>
  <c r="C34" i="1"/>
  <c r="C141" i="1"/>
  <c r="C364" i="1"/>
  <c r="C35" i="1"/>
  <c r="C198" i="1"/>
  <c r="C458" i="1"/>
  <c r="C28" i="1"/>
  <c r="C553" i="1"/>
  <c r="C990" i="1"/>
  <c r="C375" i="1"/>
  <c r="C931" i="1"/>
  <c r="C554" i="1"/>
  <c r="C555" i="1"/>
  <c r="C314" i="1"/>
  <c r="C225" i="1"/>
  <c r="C1259" i="1"/>
  <c r="C1071" i="1"/>
  <c r="C580" i="1"/>
  <c r="C861" i="1"/>
  <c r="C515" i="1"/>
  <c r="C326" i="1"/>
  <c r="C606" i="1"/>
  <c r="C604" i="1"/>
  <c r="C766" i="1"/>
  <c r="C983" i="1"/>
  <c r="C1049" i="1"/>
  <c r="C1146" i="1"/>
  <c r="C325" i="1"/>
  <c r="C1031" i="1"/>
  <c r="C373" i="1"/>
  <c r="C224" i="1"/>
  <c r="C15" i="1"/>
  <c r="C260" i="1"/>
  <c r="C107" i="1"/>
  <c r="C219" i="1"/>
  <c r="C717" i="1"/>
  <c r="C372" i="1"/>
  <c r="C234" i="1"/>
  <c r="C202" i="1"/>
  <c r="C36" i="1"/>
  <c r="C104" i="1"/>
  <c r="C199" i="1"/>
  <c r="C459" i="1"/>
  <c r="C242" i="1"/>
  <c r="C110" i="1"/>
  <c r="C498" i="1"/>
  <c r="C53" i="1"/>
  <c r="C281" i="1"/>
  <c r="C784" i="1"/>
  <c r="C755" i="1"/>
  <c r="C152" i="1"/>
  <c r="C376" i="1"/>
  <c r="C494" i="1"/>
  <c r="C21" i="1"/>
  <c r="C232" i="1"/>
  <c r="C389" i="1"/>
  <c r="C188" i="1"/>
  <c r="C97" i="1"/>
  <c r="C652" i="1"/>
  <c r="C398" i="1"/>
  <c r="C1101" i="1"/>
  <c r="C623" i="1"/>
  <c r="C85" i="1"/>
  <c r="C856" i="1"/>
  <c r="C231" i="1"/>
  <c r="C73" i="1"/>
  <c r="C719" i="1"/>
  <c r="C999" i="1"/>
  <c r="C315" i="1"/>
  <c r="C409" i="1"/>
  <c r="C320" i="1"/>
  <c r="C954" i="1"/>
  <c r="C502" i="1"/>
  <c r="C1255" i="1"/>
  <c r="C506" i="1"/>
  <c r="C1221" i="1"/>
  <c r="C365" i="1"/>
  <c r="C1105" i="1"/>
  <c r="C321" i="1"/>
  <c r="C1230" i="1"/>
  <c r="C509" i="1"/>
  <c r="C740" i="1"/>
  <c r="C926" i="1"/>
  <c r="C544" i="1"/>
  <c r="C488" i="1"/>
  <c r="C862" i="1"/>
  <c r="C723" i="1"/>
  <c r="C516" i="1"/>
  <c r="C607" i="1"/>
  <c r="C395" i="1"/>
  <c r="C128" i="1"/>
  <c r="C397" i="1"/>
  <c r="C548" i="1"/>
  <c r="C396" i="1"/>
  <c r="C666" i="1"/>
  <c r="C1305" i="1"/>
  <c r="C1050" i="1"/>
  <c r="C888" i="1"/>
  <c r="C824" i="1"/>
  <c r="C699" i="1"/>
  <c r="C920" i="1"/>
  <c r="C438" i="1"/>
  <c r="C423" i="1"/>
  <c r="C324" i="1"/>
  <c r="C910" i="1"/>
  <c r="C936" i="1"/>
  <c r="C757" i="1"/>
  <c r="C1212" i="1"/>
  <c r="C919" i="1"/>
  <c r="C1018" i="1"/>
  <c r="C495" i="1"/>
  <c r="C153" i="1"/>
  <c r="C854" i="1"/>
  <c r="C401" i="1"/>
  <c r="C1308" i="1"/>
  <c r="C549" i="1"/>
  <c r="C1093" i="1"/>
  <c r="C1164" i="1"/>
  <c r="C404" i="1"/>
  <c r="C1168" i="1"/>
  <c r="C220" i="1"/>
  <c r="C799" i="1"/>
  <c r="C551" i="1"/>
  <c r="C559" i="1"/>
  <c r="C979" i="1"/>
  <c r="C627" i="1"/>
  <c r="C1039" i="1"/>
  <c r="C883" i="1"/>
  <c r="C1331" i="1"/>
  <c r="C982" i="1"/>
  <c r="C961" i="1"/>
  <c r="C712" i="1"/>
  <c r="C460" i="1"/>
  <c r="C937" i="1"/>
  <c r="C1228" i="1"/>
  <c r="C965" i="1"/>
  <c r="C1176" i="1"/>
  <c r="C1298" i="1"/>
  <c r="C653" i="1"/>
  <c r="C771" i="1"/>
  <c r="C659" i="1"/>
  <c r="C845" i="1"/>
  <c r="C1033" i="1"/>
  <c r="C935" i="1"/>
  <c r="C691" i="1"/>
  <c r="C801" i="1"/>
  <c r="C1187" i="1"/>
  <c r="C1314" i="1"/>
  <c r="C1280" i="1"/>
  <c r="C713" i="1"/>
  <c r="C1261" i="1"/>
  <c r="C1185" i="1"/>
  <c r="C897" i="1"/>
  <c r="C972" i="1"/>
  <c r="C670" i="1"/>
  <c r="C269" i="1"/>
  <c r="C57" i="1"/>
  <c r="C382" i="1"/>
  <c r="C24" i="1"/>
  <c r="C58" i="1"/>
  <c r="C950" i="1"/>
  <c r="C175" i="1"/>
  <c r="C489" i="1"/>
  <c r="C164" i="1"/>
  <c r="C654" i="1"/>
  <c r="C1225" i="1"/>
  <c r="C270" i="1"/>
  <c r="C64" i="1"/>
  <c r="C65" i="1"/>
  <c r="C807" i="1"/>
  <c r="C25" i="1"/>
  <c r="C165" i="1"/>
  <c r="C1179" i="1"/>
  <c r="C209" i="1"/>
  <c r="C124" i="1"/>
  <c r="C905" i="1"/>
  <c r="C125" i="1"/>
  <c r="C271" i="1"/>
  <c r="C530" i="1"/>
  <c r="C655" i="1"/>
  <c r="C272" i="1"/>
  <c r="C166" i="1"/>
  <c r="C59" i="1"/>
  <c r="C682" i="1"/>
  <c r="C176" i="1"/>
  <c r="C463" i="1"/>
  <c r="C273" i="1"/>
  <c r="C126" i="1"/>
  <c r="C1073" i="1"/>
  <c r="C1273" i="1"/>
  <c r="C142" i="1"/>
  <c r="C23" i="1"/>
  <c r="C708" i="1"/>
  <c r="C1125" i="1"/>
  <c r="C207" i="1"/>
  <c r="C1245" i="1"/>
  <c r="C464" i="1"/>
  <c r="C208" i="1"/>
  <c r="C808" i="1"/>
  <c r="C177" i="1"/>
  <c r="C1337" i="1"/>
  <c r="C597" i="1"/>
  <c r="C274" i="1"/>
  <c r="C1127" i="1"/>
  <c r="C1065" i="1"/>
  <c r="C210" i="1"/>
  <c r="C962" i="1"/>
  <c r="C788" i="1"/>
  <c r="C60" i="1"/>
  <c r="C167" i="1"/>
  <c r="C531" i="1"/>
  <c r="C1334" i="1"/>
  <c r="C1211" i="1"/>
  <c r="C846" i="1"/>
  <c r="C178" i="1"/>
  <c r="C1342" i="1"/>
  <c r="C1066" i="1"/>
  <c r="C490" i="1"/>
  <c r="C1348" i="1"/>
  <c r="C1310" i="1"/>
  <c r="C1037" i="1"/>
  <c r="C179" i="1"/>
  <c r="C1316" i="1"/>
  <c r="C879" i="1"/>
  <c r="C1038" i="1"/>
  <c r="C441" i="1"/>
  <c r="C1274" i="1"/>
  <c r="C1275" i="1"/>
  <c r="C290" i="1"/>
  <c r="C442" i="1"/>
  <c r="C214" i="1"/>
  <c r="C443" i="1"/>
  <c r="C268" i="1"/>
  <c r="C444" i="1"/>
  <c r="C445" i="1"/>
  <c r="C462" i="1"/>
  <c r="C173" i="1"/>
  <c r="C54" i="1"/>
  <c r="C383" i="1"/>
  <c r="C83" i="1"/>
  <c r="C511" i="1"/>
  <c r="C1068" i="1"/>
  <c r="C55" i="1"/>
  <c r="C174" i="1"/>
  <c r="C101" i="1"/>
  <c r="C949" i="1"/>
  <c r="C748" i="1"/>
  <c r="C189" i="1"/>
  <c r="C1276" i="1"/>
  <c r="C317" i="1"/>
  <c r="C914" i="1"/>
  <c r="C295" i="1"/>
  <c r="C213" i="1"/>
  <c r="C974" i="1"/>
  <c r="C832" i="1"/>
  <c r="C287" i="1"/>
  <c r="C975" i="1"/>
  <c r="C190" i="1"/>
  <c r="C288" i="1"/>
  <c r="C228" i="1"/>
  <c r="C746" i="1"/>
  <c r="C96" i="1"/>
  <c r="C289" i="1"/>
  <c r="C212" i="1"/>
  <c r="C275" i="1"/>
  <c r="C1295" i="1"/>
  <c r="C169" i="1"/>
  <c r="C56" i="1"/>
  <c r="C384" i="1"/>
  <c r="C84" i="1"/>
  <c r="C118" i="1"/>
  <c r="C1219" i="1"/>
  <c r="C610" i="1"/>
  <c r="C951" i="1"/>
  <c r="C780" i="1"/>
  <c r="C32" i="1"/>
  <c r="C316" i="1"/>
  <c r="C583" i="1"/>
  <c r="C267" i="1"/>
  <c r="C62" i="1"/>
  <c r="C491" i="1"/>
  <c r="C249" i="1"/>
  <c r="C976" i="1"/>
  <c r="C43" i="1"/>
  <c r="C853" i="1"/>
  <c r="C1129" i="1"/>
  <c r="C1284" i="1"/>
  <c r="C1035" i="1"/>
  <c r="C230" i="1"/>
  <c r="C280" i="1"/>
  <c r="C146" i="1"/>
  <c r="C192" i="1"/>
  <c r="C371" i="1"/>
  <c r="C681" i="1"/>
  <c r="C582" i="1"/>
  <c r="C1226" i="1"/>
  <c r="C602" i="1"/>
  <c r="C1253" i="1"/>
  <c r="C139" i="1"/>
  <c r="C66" i="1"/>
  <c r="C917" i="1"/>
  <c r="C701" i="1"/>
  <c r="C782" i="1"/>
  <c r="C75" i="1"/>
  <c r="C1180" i="1"/>
  <c r="C798" i="1"/>
  <c r="C947" i="1"/>
  <c r="C211" i="1"/>
  <c r="C201" i="1"/>
  <c r="C891" i="1"/>
  <c r="C1238" i="1"/>
  <c r="C127" i="1"/>
  <c r="C282" i="1"/>
  <c r="C390" i="1"/>
  <c r="C884" i="1"/>
  <c r="C939" i="1"/>
  <c r="C977" i="1"/>
  <c r="C532" i="1"/>
  <c r="C751" i="1"/>
  <c r="C70" i="1"/>
  <c r="C279" i="1"/>
  <c r="C693" i="1"/>
  <c r="C276" i="1"/>
  <c r="C145" i="1"/>
  <c r="C1319" i="1"/>
  <c r="C378" i="1"/>
  <c r="C1131" i="1"/>
  <c r="C149" i="1"/>
  <c r="C889" i="1"/>
  <c r="C148" i="1"/>
  <c r="C466" i="1"/>
  <c r="C122" i="1"/>
  <c r="C161" i="1"/>
  <c r="C1000" i="1"/>
  <c r="C331" i="1"/>
  <c r="C735" i="1"/>
  <c r="C353" i="1"/>
  <c r="C793" i="1"/>
  <c r="C461" i="1"/>
  <c r="C1030" i="1"/>
  <c r="C505" i="1"/>
  <c r="C425" i="1"/>
  <c r="C1070" i="1"/>
  <c r="C1084" i="1"/>
  <c r="C863" i="1"/>
  <c r="C813" i="1"/>
  <c r="C776" i="1"/>
  <c r="C903" i="1"/>
  <c r="C1061" i="1"/>
  <c r="C550" i="1"/>
  <c r="C738" i="1"/>
  <c r="C779" i="1"/>
  <c r="C1153" i="1"/>
  <c r="C768" i="1"/>
  <c r="C656" i="1"/>
  <c r="C1307" i="1"/>
  <c r="C871" i="1"/>
  <c r="C496" i="1"/>
  <c r="C1200" i="1"/>
  <c r="C818" i="1"/>
  <c r="C1189" i="1"/>
  <c r="C711" i="1"/>
  <c r="C1246" i="1"/>
  <c r="C497" i="1"/>
  <c r="C984" i="1"/>
  <c r="C406" i="1"/>
  <c r="C1336" i="1"/>
  <c r="C855" i="1"/>
  <c r="C622" i="1"/>
  <c r="C1193" i="1"/>
  <c r="C797" i="1"/>
  <c r="C714" i="1"/>
  <c r="C812" i="1"/>
  <c r="C819" i="1"/>
  <c r="C435" i="1"/>
  <c r="C677" i="1"/>
  <c r="C747" i="1"/>
  <c r="C1313" i="1"/>
  <c r="C625" i="1"/>
  <c r="C535" i="1"/>
  <c r="C1036" i="1"/>
  <c r="C909" i="1"/>
  <c r="C1345" i="1"/>
  <c r="C412" i="1"/>
  <c r="C772" i="1"/>
  <c r="C469" i="1"/>
  <c r="C617" i="1"/>
  <c r="C1291" i="1"/>
  <c r="C1256" i="1"/>
  <c r="C1329" i="1"/>
  <c r="C1012" i="1"/>
  <c r="C1215" i="1"/>
  <c r="C1269" i="1"/>
  <c r="C1263" i="1"/>
  <c r="C1117" i="1"/>
  <c r="C929" i="1"/>
  <c r="C1013" i="1"/>
  <c r="C1022" i="1"/>
  <c r="C1088" i="1"/>
  <c r="C221" i="1"/>
  <c r="C921" i="1"/>
  <c r="C1328" i="1"/>
  <c r="C1369" i="1"/>
  <c r="C922" i="1"/>
  <c r="C892" i="1"/>
  <c r="C686" i="1"/>
  <c r="C29" i="1"/>
  <c r="C1243" i="1"/>
  <c r="C1172" i="1"/>
  <c r="C683" i="1"/>
  <c r="C1106" i="1"/>
  <c r="C1054" i="1"/>
  <c r="C730" i="1"/>
  <c r="C1118" i="1"/>
  <c r="C1051" i="1"/>
  <c r="C415" i="1"/>
  <c r="C1309" i="1"/>
  <c r="C684" i="1"/>
  <c r="C528" i="1"/>
  <c r="C17" i="1"/>
  <c r="C6" i="1"/>
  <c r="C292" i="1"/>
  <c r="C342" i="1"/>
  <c r="C293" i="1"/>
  <c r="C9" i="1"/>
  <c r="C10" i="1"/>
  <c r="C743" i="1"/>
  <c r="C333" i="1"/>
  <c r="C603" i="1"/>
  <c r="C343" i="1"/>
  <c r="C7" i="1"/>
  <c r="C334" i="1"/>
  <c r="C344" i="1"/>
  <c r="C294" i="1"/>
  <c r="C1011" i="1"/>
  <c r="C350" i="1"/>
  <c r="C410" i="1"/>
  <c r="C345" i="1"/>
  <c r="C119" i="1"/>
  <c r="C346" i="1"/>
  <c r="C715" i="1"/>
  <c r="C113" i="1"/>
  <c r="C335" i="1"/>
  <c r="C336" i="1"/>
  <c r="C30" i="1"/>
  <c r="C385" i="1"/>
  <c r="C337" i="1"/>
  <c r="C347" i="1"/>
  <c r="C773" i="1"/>
  <c r="C1339" i="1"/>
  <c r="C470" i="1"/>
  <c r="C11" i="1"/>
  <c r="C18" i="1"/>
  <c r="C348" i="1"/>
  <c r="C332" i="1"/>
  <c r="C103" i="1"/>
  <c r="C184" i="1"/>
  <c r="C114" i="1"/>
  <c r="C671" i="1"/>
  <c r="C115" i="1"/>
  <c r="C185" i="1"/>
  <c r="C941" i="1"/>
  <c r="C1340" i="1"/>
  <c r="C1057" i="1"/>
  <c r="C687" i="1"/>
  <c r="C186" i="1"/>
  <c r="C150" i="1"/>
  <c r="C51" i="1"/>
  <c r="C1265" i="1"/>
  <c r="C542" i="1"/>
  <c r="C116" i="1"/>
  <c r="C12" i="1"/>
  <c r="C1216" i="1"/>
  <c r="C421" i="1"/>
  <c r="C872" i="1"/>
  <c r="C563" i="1"/>
  <c r="C349" i="1"/>
  <c r="C8" i="1"/>
  <c r="C529" i="1"/>
  <c r="C33" i="1"/>
  <c r="C19" i="1"/>
  <c r="C48" i="1"/>
  <c r="C595" i="1"/>
  <c r="C1040" i="1"/>
  <c r="C69" i="1"/>
  <c r="C744" i="1"/>
  <c r="C45" i="1"/>
  <c r="C31" i="1"/>
  <c r="C351" i="1"/>
  <c r="C411" i="1"/>
  <c r="C796" i="1"/>
  <c r="C105" i="1"/>
  <c r="C44" i="1"/>
  <c r="C716" i="1"/>
  <c r="C120" i="1"/>
  <c r="C774" i="1"/>
  <c r="C562" i="1"/>
  <c r="C111" i="1"/>
  <c r="C724" i="1"/>
  <c r="C1268" i="1"/>
  <c r="C143" i="1"/>
  <c r="C200" i="1"/>
  <c r="C244" i="1"/>
  <c r="C13" i="1"/>
  <c r="C942" i="1"/>
  <c r="C907" i="1"/>
  <c r="C428" i="1"/>
  <c r="C248" i="1"/>
  <c r="C357" i="1"/>
  <c r="C1015" i="1"/>
  <c r="C1085" i="1"/>
  <c r="C545" i="1"/>
  <c r="C352" i="1"/>
  <c r="C1283" i="1"/>
  <c r="C1028" i="1"/>
  <c r="C844" i="1"/>
  <c r="C794" i="1"/>
  <c r="C722" i="1"/>
  <c r="C1371" i="1"/>
  <c r="C291" i="1"/>
  <c r="C519" i="1"/>
  <c r="C618" i="1"/>
  <c r="C538" i="1"/>
  <c r="C831" i="1"/>
  <c r="C1292" i="1"/>
  <c r="C151" i="1"/>
  <c r="C52" i="1"/>
  <c r="C526" i="1"/>
  <c r="C80" i="1"/>
  <c r="C741" i="1"/>
  <c r="C1198" i="1"/>
  <c r="C1113" i="1"/>
  <c r="C1330" i="1"/>
  <c r="C1257" i="1"/>
  <c r="C732" i="1"/>
  <c r="C50" i="1"/>
  <c r="C1014" i="1"/>
  <c r="C933" i="1"/>
  <c r="C916" i="1"/>
  <c r="C1217" i="1"/>
  <c r="C707" i="1"/>
  <c r="C770" i="1"/>
  <c r="C660" i="1"/>
  <c r="C255" i="1"/>
  <c r="C835" i="1"/>
  <c r="C14" i="1"/>
  <c r="C767" i="1"/>
  <c r="C439" i="1"/>
  <c r="C296" i="1"/>
  <c r="C1312" i="1"/>
  <c r="C160" i="1"/>
  <c r="C620" i="1"/>
  <c r="C193" i="1"/>
  <c r="C756" i="1"/>
  <c r="C866" i="1"/>
  <c r="C424" i="1"/>
  <c r="C964" i="1"/>
  <c r="C329" i="1"/>
  <c r="C1116" i="1"/>
  <c r="C1023" i="1"/>
  <c r="C848" i="1"/>
  <c r="C239" i="1"/>
  <c r="C826" i="1"/>
  <c r="C1126" i="1"/>
  <c r="C473" i="1"/>
  <c r="C800" i="1"/>
  <c r="C523" i="1"/>
  <c r="C499" i="1"/>
  <c r="C1091" i="1"/>
  <c r="C1123" i="1"/>
  <c r="C155" i="1"/>
  <c r="C700" i="1"/>
  <c r="C465" i="1"/>
  <c r="C1032" i="1"/>
  <c r="C593" i="1"/>
  <c r="C1258" i="1"/>
  <c r="C413" i="1"/>
  <c r="C1029" i="1"/>
  <c r="C1335" i="1"/>
  <c r="C882" i="1"/>
  <c r="C561" i="1"/>
  <c r="C985" i="1"/>
  <c r="C1231" i="1"/>
  <c r="C966" i="1"/>
  <c r="C592" i="1"/>
  <c r="C1288" i="1"/>
  <c r="C1021" i="1"/>
  <c r="C804" i="1"/>
  <c r="C668" i="1"/>
  <c r="C1368" i="1"/>
  <c r="C837" i="1"/>
  <c r="C1303" i="1"/>
  <c r="C577" i="1"/>
  <c r="C1144" i="1"/>
  <c r="C791" i="1"/>
  <c r="C646" i="1"/>
  <c r="C1332" i="1"/>
  <c r="C539" i="1"/>
  <c r="C778" i="1"/>
  <c r="C1297" i="1"/>
  <c r="C1209" i="1"/>
  <c r="C1362" i="1"/>
  <c r="C1124" i="1"/>
  <c r="C629" i="1"/>
  <c r="C377" i="1"/>
  <c r="C1119" i="1"/>
  <c r="C787" i="1"/>
  <c r="C1227" i="1"/>
  <c r="C1111" i="1"/>
  <c r="C750" i="1"/>
  <c r="C955" i="1"/>
  <c r="C1060" i="1"/>
  <c r="C1192" i="1"/>
  <c r="C1301" i="1"/>
  <c r="C1326" i="1"/>
  <c r="C1016" i="1"/>
  <c r="C1299" i="1"/>
  <c r="C810" i="1"/>
  <c r="C1165" i="1"/>
  <c r="C840" i="1"/>
  <c r="C1244" i="1"/>
  <c r="C932" i="1"/>
  <c r="C721" i="1"/>
  <c r="C1072" i="1"/>
  <c r="C1323" i="1"/>
  <c r="C1108" i="1"/>
  <c r="C806" i="1"/>
  <c r="C131" i="1"/>
  <c r="C132" i="1"/>
  <c r="C133" i="1"/>
  <c r="C565" i="1"/>
  <c r="C924" i="1"/>
  <c r="C1004" i="1"/>
  <c r="C1250" i="1"/>
  <c r="C566" i="1"/>
  <c r="C1097" i="1"/>
  <c r="C641" i="1"/>
  <c r="C1075" i="1"/>
  <c r="C1392" i="1"/>
  <c r="C567" i="1"/>
  <c r="C1056" i="1"/>
  <c r="C1098" i="1"/>
  <c r="C867" i="1"/>
  <c r="C843" i="1"/>
  <c r="C642" i="1"/>
  <c r="C1315" i="1"/>
  <c r="C694" i="1"/>
  <c r="C1076" i="1"/>
  <c r="C568" i="1"/>
  <c r="C569" i="1"/>
  <c r="C570" i="1"/>
  <c r="C1184" i="1"/>
  <c r="C875" i="1"/>
  <c r="C1393" i="1"/>
  <c r="C1277" i="1"/>
  <c r="C1343" i="1"/>
  <c r="C908" i="1"/>
  <c r="C1077" i="1"/>
  <c r="C1107" i="1"/>
  <c r="C571" i="1"/>
  <c r="C1170" i="1"/>
  <c r="C706" i="1"/>
  <c r="C1149" i="1"/>
  <c r="C1357" i="1"/>
  <c r="C1365" i="1"/>
  <c r="C1360" i="1"/>
  <c r="C636" i="1"/>
  <c r="C637" i="1"/>
  <c r="C638" i="1"/>
  <c r="C38" i="1"/>
  <c r="C479" i="1"/>
  <c r="C437" i="1"/>
  <c r="C203" i="1"/>
  <c r="C304" i="1"/>
  <c r="C480" i="1"/>
  <c r="C137" i="1"/>
  <c r="C481" i="1"/>
  <c r="C154" i="1"/>
  <c r="C204" i="1"/>
  <c r="C857" i="1"/>
  <c r="C795" i="1"/>
  <c r="C1082" i="1"/>
  <c r="C672" i="1"/>
  <c r="C39" i="1"/>
  <c r="C134" i="1"/>
  <c r="C431" i="1"/>
  <c r="C839" i="1"/>
  <c r="C181" i="1"/>
  <c r="C194" i="1"/>
  <c r="C40" i="1"/>
  <c r="C673" i="1"/>
  <c r="C88" i="1"/>
  <c r="C41" i="1"/>
  <c r="C305" i="1"/>
  <c r="C572" i="1"/>
  <c r="C306" i="1"/>
  <c r="C135" i="1"/>
  <c r="C574" i="1"/>
  <c r="C575" i="1"/>
  <c r="C354" i="1"/>
  <c r="C876" i="1"/>
  <c r="C236" i="1"/>
  <c r="C67" i="1"/>
  <c r="C573" i="1"/>
  <c r="C613" i="1"/>
  <c r="C783" i="1"/>
  <c r="C156" i="1"/>
  <c r="C432" i="1"/>
  <c r="C643" i="1"/>
  <c r="C1078" i="1"/>
  <c r="C205" i="1"/>
  <c r="C436" i="1"/>
  <c r="C206" i="1"/>
  <c r="C86" i="1"/>
  <c r="C136" i="1"/>
  <c r="C858" i="1"/>
  <c r="C674" i="1"/>
  <c r="C1083" i="1"/>
  <c r="C171" i="1"/>
  <c r="C981" i="1"/>
  <c r="C182" i="1"/>
  <c r="C815" i="1"/>
  <c r="C87" i="1"/>
  <c r="C456" i="1"/>
  <c r="C576" i="1"/>
  <c r="C322" i="1"/>
  <c r="C1063" i="1"/>
  <c r="C68" i="1"/>
  <c r="C237" i="1"/>
  <c r="C925" i="1"/>
  <c r="C678" i="1"/>
  <c r="C938" i="1"/>
  <c r="C1109" i="1"/>
  <c r="C1005" i="1"/>
  <c r="C240" i="1"/>
  <c r="C1251" i="1"/>
  <c r="C667" i="1"/>
  <c r="C1382" i="1"/>
  <c r="C754" i="1"/>
  <c r="C590" i="1"/>
  <c r="C651" i="1"/>
  <c r="C158" i="1"/>
  <c r="C834" i="1"/>
  <c r="C894" i="1"/>
  <c r="C729" i="1"/>
  <c r="C1143" i="1"/>
  <c r="C1099" i="1"/>
  <c r="C467" i="1"/>
  <c r="C433" i="1"/>
  <c r="C518" i="1"/>
  <c r="C1385" i="1"/>
  <c r="C753" i="1"/>
  <c r="C644" i="1"/>
  <c r="C1218" i="1"/>
  <c r="C1079" i="1"/>
  <c r="C1322" i="1"/>
  <c r="C355" i="1"/>
  <c r="C697" i="1"/>
  <c r="C898" i="1"/>
  <c r="C447" i="1"/>
  <c r="C737" i="1"/>
  <c r="C434" i="1"/>
  <c r="C952" i="1"/>
  <c r="C1372" i="1"/>
  <c r="C1241" i="1"/>
  <c r="C1102" i="1"/>
  <c r="C243" i="1"/>
  <c r="C1027" i="1"/>
  <c r="C403" i="1"/>
  <c r="C543" i="1"/>
  <c r="C1346" i="1"/>
  <c r="C318" i="1"/>
  <c r="C742" i="1"/>
  <c r="C1379" i="1"/>
  <c r="C414" i="1"/>
  <c r="C874" i="1"/>
  <c r="C1069" i="1"/>
  <c r="C765" i="1"/>
  <c r="C969" i="1"/>
  <c r="C1391" i="1"/>
  <c r="C546" i="1"/>
  <c r="C1045" i="1"/>
  <c r="C911" i="1"/>
  <c r="C878" i="1"/>
  <c r="C400" i="1"/>
  <c r="C836" i="1"/>
  <c r="C1203" i="1"/>
  <c r="C816" i="1"/>
  <c r="C408" i="1"/>
  <c r="C1320" i="1"/>
  <c r="C775" i="1"/>
  <c r="C745" i="1"/>
  <c r="C1324" i="1"/>
  <c r="C513" i="1"/>
  <c r="C1380" i="1"/>
  <c r="C749" i="1"/>
  <c r="C869" i="1"/>
  <c r="C873" i="1"/>
  <c r="C1205" i="1"/>
  <c r="C1186" i="1"/>
  <c r="C1053" i="1"/>
  <c r="C1100" i="1"/>
  <c r="C957" i="1"/>
  <c r="C1197" i="1"/>
  <c r="C1128" i="1"/>
  <c r="C1358" i="1"/>
  <c r="C1134" i="1"/>
  <c r="C624" i="1"/>
  <c r="C632" i="1"/>
  <c r="C261" i="1"/>
  <c r="C1154" i="1"/>
  <c r="C262" i="1"/>
  <c r="C1285" i="1"/>
  <c r="C263" i="1"/>
  <c r="C1397" i="1"/>
  <c r="C1155" i="1"/>
  <c r="C1019" i="1"/>
  <c r="C540" i="1"/>
  <c r="C1364" i="1"/>
  <c r="C1403" i="1"/>
  <c r="C1133" i="1"/>
  <c r="C1341" i="1"/>
  <c r="C1401" i="1"/>
  <c r="C619" i="1"/>
  <c r="C1338" i="1"/>
  <c r="C1402" i="1"/>
  <c r="C1156" i="1"/>
  <c r="C1353" i="1"/>
  <c r="C1287" i="1"/>
  <c r="C1157" i="1"/>
  <c r="C1374" i="1"/>
  <c r="C1378" i="1"/>
  <c r="C1090" i="1"/>
  <c r="C851" i="1"/>
  <c r="C298" i="1"/>
  <c r="C102" i="1"/>
  <c r="C123" i="1"/>
  <c r="C633" i="1"/>
  <c r="C245" i="1"/>
  <c r="C264" i="1"/>
  <c r="C246" i="1"/>
  <c r="C247" i="1"/>
  <c r="C299" i="1"/>
  <c r="C987" i="1"/>
  <c r="C657" i="1"/>
  <c r="C300" i="1"/>
  <c r="C265" i="1"/>
  <c r="C993" i="1"/>
  <c r="C988" i="1"/>
  <c r="C440" i="1"/>
  <c r="C600" i="1"/>
  <c r="C703" i="1"/>
  <c r="C994" i="1"/>
  <c r="C1359" i="1"/>
  <c r="C37" i="1"/>
  <c r="C297" i="1"/>
  <c r="C63" i="1"/>
  <c r="C74" i="1"/>
  <c r="C420" i="1"/>
  <c r="C634" i="1"/>
  <c r="C564" i="1"/>
  <c r="C307" i="1"/>
  <c r="C266" i="1"/>
  <c r="C1044" i="1"/>
  <c r="C492" i="1"/>
  <c r="C95" i="1"/>
  <c r="C380" i="1"/>
  <c r="C121" i="1"/>
  <c r="C658" i="1"/>
  <c r="C852" i="1"/>
  <c r="C1150" i="1"/>
  <c r="C416" i="1"/>
  <c r="C402" i="1"/>
  <c r="C692" i="1"/>
  <c r="C1158" i="1"/>
  <c r="C454" i="1"/>
  <c r="C1137" i="1"/>
  <c r="C1210" i="1"/>
  <c r="C477" i="1"/>
  <c r="C1321" i="1"/>
  <c r="C704" i="1"/>
  <c r="C621" i="1"/>
  <c r="C1286" i="1"/>
  <c r="C1087" i="1"/>
  <c r="C42" i="1"/>
  <c r="C129" i="1"/>
  <c r="C191" i="1"/>
  <c r="C946" i="1"/>
  <c r="C98" i="1"/>
  <c r="C256" i="1"/>
  <c r="C399" i="1"/>
  <c r="C180" i="1"/>
  <c r="C379" i="1"/>
  <c r="C422" i="1"/>
  <c r="C140" i="1"/>
  <c r="C789" i="1"/>
  <c r="C614" i="1"/>
  <c r="C927" i="1"/>
  <c r="C1278" i="1"/>
  <c r="C475" i="1"/>
  <c r="C594" i="1"/>
  <c r="C483" i="1"/>
  <c r="C358" i="1"/>
  <c r="C1311" i="1"/>
  <c r="C1183" i="1"/>
  <c r="C830" i="1"/>
  <c r="C1352" i="1"/>
  <c r="C1178" i="1"/>
  <c r="C1167" i="1"/>
  <c r="C1350" i="1"/>
  <c r="C626" i="1"/>
  <c r="C725" i="1"/>
  <c r="C1347" i="1"/>
  <c r="C992" i="1"/>
  <c r="C1387" i="1"/>
  <c r="C847" i="1"/>
  <c r="C1270" i="1"/>
  <c r="C525" i="1"/>
  <c r="C1390" i="1"/>
  <c r="C1110" i="1"/>
  <c r="C1169" i="1"/>
  <c r="C1024" i="1"/>
  <c r="C1151" i="1"/>
  <c r="C1363" i="1"/>
  <c r="C1058" i="1"/>
  <c r="C1400" i="1"/>
  <c r="C948" i="1"/>
  <c r="C1396" i="1"/>
  <c r="C1239" i="1"/>
  <c r="C1190" i="1"/>
  <c r="C1130" i="1"/>
  <c r="C1173" i="1"/>
  <c r="C1409" i="1"/>
  <c r="C1375" i="1"/>
  <c r="C968" i="1"/>
  <c r="C1204" i="1"/>
  <c r="C1413" i="1"/>
  <c r="C1349" i="1"/>
  <c r="C1394" i="1"/>
  <c r="C1384" i="1"/>
  <c r="C1418" i="1"/>
  <c r="C918" i="1"/>
  <c r="C1318" i="1"/>
  <c r="C1407" i="1"/>
  <c r="C368" i="1"/>
  <c r="C429" i="1"/>
  <c r="C369" i="1"/>
  <c r="C370" i="1"/>
  <c r="C366" i="1"/>
  <c r="C902" i="1"/>
  <c r="C391" i="1"/>
  <c r="C392" i="1"/>
  <c r="C1254" i="1"/>
  <c r="C1412" i="1"/>
  <c r="C1411" i="1"/>
  <c r="C973" i="1"/>
  <c r="C367" i="1"/>
  <c r="C675" i="1"/>
  <c r="C22" i="1"/>
  <c r="C418" i="1"/>
  <c r="C877" i="1"/>
  <c r="C49" i="1"/>
  <c r="C482" i="1"/>
  <c r="C915" i="1"/>
  <c r="C100" i="1"/>
  <c r="C912" i="1"/>
  <c r="C527" i="1"/>
  <c r="C726" i="1"/>
  <c r="C393" i="1"/>
  <c r="C1160" i="1"/>
  <c r="C430" i="1"/>
  <c r="C330" i="1"/>
  <c r="C522" i="1"/>
  <c r="C147" i="1"/>
  <c r="C1043" i="1"/>
  <c r="C1281" i="1"/>
  <c r="C537" i="1"/>
  <c r="C1300" i="1"/>
  <c r="C1020" i="1"/>
  <c r="C880" i="1"/>
  <c r="C849" i="1"/>
  <c r="C109" i="1"/>
  <c r="C407" i="1"/>
  <c r="C138" i="1"/>
  <c r="C1161" i="1"/>
  <c r="C943" i="1"/>
  <c r="C560" i="1"/>
  <c r="C1425" i="1"/>
  <c r="C455" i="1"/>
  <c r="C1041" i="1"/>
  <c r="C963" i="1"/>
  <c r="C1414" i="1"/>
  <c r="C1089" i="1"/>
  <c r="C809" i="1"/>
  <c r="C1376" i="1"/>
  <c r="C1166" i="1"/>
  <c r="C811" i="1"/>
  <c r="C1377" i="1"/>
  <c r="C998" i="1"/>
  <c r="C1419" i="1"/>
  <c r="C1006" i="1"/>
  <c r="C1389" i="1"/>
  <c r="C838" i="1"/>
  <c r="C601" i="1"/>
  <c r="C1112" i="1"/>
  <c r="C639" i="1"/>
  <c r="C956" i="1"/>
  <c r="C1344" i="1"/>
  <c r="C1399" i="1"/>
  <c r="C1351" i="1"/>
  <c r="C1272" i="1"/>
  <c r="C1405" i="1"/>
  <c r="C896" i="1"/>
  <c r="C1152" i="1"/>
  <c r="C1052" i="1"/>
  <c r="C1383" i="1"/>
  <c r="C1408" i="1"/>
  <c r="C1395" i="1"/>
  <c r="C533" i="1"/>
  <c r="C930" i="1"/>
  <c r="C1010" i="1"/>
  <c r="C1046" i="1"/>
  <c r="C1191" i="1"/>
  <c r="C1430" i="1"/>
  <c r="C1135" i="1"/>
  <c r="C1325" i="1"/>
  <c r="C1355" i="1"/>
  <c r="C1003" i="1"/>
  <c r="C1404" i="1"/>
  <c r="C1416" i="1"/>
  <c r="C1294" i="1"/>
  <c r="C1429" i="1"/>
  <c r="C1422" i="1"/>
  <c r="C904" i="1"/>
  <c r="C1262" i="1"/>
  <c r="C1361" i="1"/>
  <c r="C890" i="1"/>
  <c r="C223" i="1"/>
  <c r="C71" i="1"/>
  <c r="C534" i="1"/>
  <c r="C1042" i="1"/>
  <c r="C1304" i="1"/>
  <c r="C616" i="1"/>
  <c r="C1373" i="1"/>
  <c r="C1034" i="1"/>
  <c r="C1223" i="1"/>
  <c r="C1271" i="1"/>
  <c r="C1431" i="1"/>
  <c r="C1367" i="1"/>
  <c r="C472" i="1"/>
  <c r="C1199" i="1"/>
  <c r="C524" i="1"/>
  <c r="C1428" i="1"/>
  <c r="C1427" i="1"/>
  <c r="C1114" i="1"/>
  <c r="C1317" i="1"/>
  <c r="C1433" i="1"/>
  <c r="C1086" i="1"/>
  <c r="C649" i="1"/>
  <c r="C820" i="1"/>
  <c r="C1381" i="1"/>
  <c r="C556" i="1"/>
  <c r="C1354" i="1"/>
  <c r="C1406" i="1"/>
  <c r="C1081" i="1"/>
  <c r="C361" i="1"/>
  <c r="C1432" i="1"/>
  <c r="C172" i="1"/>
  <c r="C253" i="1"/>
  <c r="C718" i="1"/>
  <c r="C599" i="1"/>
  <c r="C986" i="1"/>
  <c r="C1017" i="1"/>
  <c r="C825" i="1"/>
  <c r="C669" i="1"/>
  <c r="C468" i="1"/>
  <c r="C557" i="1"/>
  <c r="C478" i="1"/>
  <c r="C1224" i="1"/>
  <c r="C1415" i="1"/>
  <c r="C520" i="1"/>
  <c r="C790" i="1"/>
  <c r="C1410" i="1"/>
  <c r="C1441" i="1"/>
  <c r="C1436" i="1"/>
  <c r="C1055" i="1"/>
  <c r="C1439" i="1"/>
  <c r="C1445" i="1"/>
  <c r="C1434" i="1"/>
  <c r="C1306" i="1"/>
  <c r="C1424" i="1"/>
  <c r="C1388" i="1"/>
  <c r="C1366" i="1"/>
  <c r="C1386" i="1"/>
  <c r="C1237" i="1"/>
  <c r="C1435" i="1"/>
  <c r="C1398" i="1"/>
  <c r="C1443" i="1"/>
  <c r="C1370" i="1"/>
  <c r="C72" i="1"/>
  <c r="C1447" i="1"/>
  <c r="C1120" i="1"/>
  <c r="C1356" i="1"/>
  <c r="C308" i="1"/>
  <c r="C508" i="1"/>
  <c r="C417" i="1"/>
  <c r="C419" i="1"/>
  <c r="C584" i="1"/>
  <c r="C997" i="1"/>
  <c r="C486" i="1"/>
  <c r="C309" i="1"/>
  <c r="C1080" i="1"/>
  <c r="C689" i="1"/>
  <c r="C1442" i="1"/>
  <c r="C1437" i="1"/>
  <c r="C1420" i="1"/>
  <c r="C1446" i="1"/>
  <c r="C1174" i="1"/>
  <c r="C1449" i="1"/>
  <c r="C1025" i="1"/>
  <c r="C1333" i="1"/>
  <c r="C814" i="1"/>
  <c r="C1421" i="1"/>
  <c r="C596" i="1"/>
  <c r="C913" i="1"/>
  <c r="C503" i="1"/>
  <c r="C1440" i="1"/>
  <c r="C1451" i="1"/>
  <c r="C1423" i="1"/>
  <c r="C1282" i="1"/>
  <c r="C588" i="1"/>
  <c r="C1417" i="1"/>
  <c r="C1454" i="1"/>
  <c r="C1452" i="1"/>
  <c r="C1448" i="1"/>
  <c r="C827" i="1"/>
  <c r="C828" i="1"/>
  <c r="C829" i="1"/>
  <c r="C980" i="1"/>
  <c r="C589" i="1"/>
  <c r="C764" i="1"/>
  <c r="C645" i="1"/>
  <c r="C1426" i="1"/>
  <c r="C1456" i="1"/>
  <c r="C1453" i="1"/>
  <c r="C1457" i="1"/>
  <c r="C1450" i="1"/>
  <c r="C1455" i="1"/>
  <c r="C1458" i="1"/>
  <c r="C1062" i="1"/>
  <c r="C934" i="1"/>
  <c r="C1460" i="1"/>
  <c r="C1459" i="1"/>
  <c r="C1438" i="1"/>
  <c r="C1444" i="1"/>
  <c r="C1461" i="1"/>
  <c r="C1463" i="1"/>
  <c r="C1462" i="1"/>
  <c r="C1464" i="1"/>
  <c r="C1465" i="1"/>
  <c r="C1466" i="1"/>
  <c r="F1148" i="1"/>
  <c r="G1148" i="1"/>
  <c r="H1148" i="1"/>
  <c r="F1145" i="1"/>
  <c r="G1145" i="1"/>
  <c r="H1145" i="1"/>
  <c r="F108" i="1"/>
  <c r="G108" i="1"/>
  <c r="H108" i="1"/>
  <c r="F1188" i="1"/>
  <c r="G1188" i="1"/>
  <c r="H1188" i="1"/>
  <c r="F781" i="1"/>
  <c r="G781" i="1"/>
  <c r="H781" i="1"/>
  <c r="F608" i="1"/>
  <c r="G608" i="1"/>
  <c r="H608" i="1"/>
  <c r="F953" i="1"/>
  <c r="G953" i="1"/>
  <c r="H953" i="1"/>
  <c r="F1202" i="1"/>
  <c r="G1202" i="1"/>
  <c r="H1202" i="1"/>
  <c r="F895" i="1"/>
  <c r="G895" i="1"/>
  <c r="H895" i="1"/>
  <c r="F868" i="1"/>
  <c r="G868" i="1"/>
  <c r="H868" i="1"/>
  <c r="F803" i="1"/>
  <c r="G803" i="1"/>
  <c r="H803" i="1"/>
  <c r="F235" i="1"/>
  <c r="G235" i="1"/>
  <c r="H235" i="1"/>
  <c r="F688" i="1"/>
  <c r="G688" i="1"/>
  <c r="H688" i="1"/>
  <c r="F1181" i="1"/>
  <c r="G1181" i="1"/>
  <c r="H1181" i="1"/>
  <c r="F168" i="1"/>
  <c r="G168" i="1"/>
  <c r="H168" i="1"/>
  <c r="F510" i="1"/>
  <c r="G510" i="1"/>
  <c r="H510" i="1"/>
  <c r="F476" i="1"/>
  <c r="G476" i="1"/>
  <c r="H476" i="1"/>
  <c r="F507" i="1"/>
  <c r="G507" i="1"/>
  <c r="H507" i="1"/>
  <c r="F20" i="1"/>
  <c r="G20" i="1"/>
  <c r="H20" i="1"/>
  <c r="F1182" i="1"/>
  <c r="G1182" i="1"/>
  <c r="H1182" i="1"/>
  <c r="F1207" i="1"/>
  <c r="G1207" i="1"/>
  <c r="H1207" i="1"/>
  <c r="F860" i="1"/>
  <c r="G860" i="1"/>
  <c r="H860" i="1"/>
  <c r="F1222" i="1"/>
  <c r="G1222" i="1"/>
  <c r="H1222" i="1"/>
  <c r="F1208" i="1"/>
  <c r="G1208" i="1"/>
  <c r="H1208" i="1"/>
  <c r="F1240" i="1"/>
  <c r="G1240" i="1"/>
  <c r="H1240" i="1"/>
  <c r="F676" i="1"/>
  <c r="G676" i="1"/>
  <c r="H676" i="1"/>
  <c r="F864" i="1"/>
  <c r="G864" i="1"/>
  <c r="H864" i="1"/>
  <c r="F1094" i="1"/>
  <c r="G1094" i="1"/>
  <c r="H1094" i="1"/>
  <c r="F77" i="1"/>
  <c r="G77" i="1"/>
  <c r="H77" i="1"/>
  <c r="F46" i="1"/>
  <c r="G46" i="1"/>
  <c r="H46" i="1"/>
  <c r="F1232" i="1"/>
  <c r="G1232" i="1"/>
  <c r="H1232" i="1"/>
  <c r="F1235" i="1"/>
  <c r="G1235" i="1"/>
  <c r="H1235" i="1"/>
  <c r="F285" i="1"/>
  <c r="G285" i="1"/>
  <c r="H285" i="1"/>
  <c r="F1147" i="1"/>
  <c r="G1147" i="1"/>
  <c r="H1147" i="1"/>
  <c r="F720" i="1"/>
  <c r="G720" i="1"/>
  <c r="H720" i="1"/>
  <c r="F1136" i="1"/>
  <c r="G1136" i="1"/>
  <c r="H1136" i="1"/>
  <c r="F76" i="1"/>
  <c r="G76" i="1"/>
  <c r="H76" i="1"/>
  <c r="F1159" i="1"/>
  <c r="G1159" i="1"/>
  <c r="H1159" i="1"/>
  <c r="F1206" i="1"/>
  <c r="G1206" i="1"/>
  <c r="H1206" i="1"/>
  <c r="F1067" i="1"/>
  <c r="G1067" i="1"/>
  <c r="H1067" i="1"/>
  <c r="F1267" i="1"/>
  <c r="G1267" i="1"/>
  <c r="H1267" i="1"/>
  <c r="F501" i="1"/>
  <c r="G501" i="1"/>
  <c r="H501" i="1"/>
  <c r="F1095" i="1"/>
  <c r="G1095" i="1"/>
  <c r="H1095" i="1"/>
  <c r="F215" i="1"/>
  <c r="G215" i="1"/>
  <c r="H215" i="1"/>
  <c r="F1132" i="1"/>
  <c r="G1132" i="1"/>
  <c r="H1132" i="1"/>
  <c r="F1260" i="1"/>
  <c r="G1260" i="1"/>
  <c r="H1260" i="1"/>
  <c r="F216" i="1"/>
  <c r="G216" i="1"/>
  <c r="H216" i="1"/>
  <c r="F995" i="1"/>
  <c r="G995" i="1"/>
  <c r="H995" i="1"/>
  <c r="F170" i="1"/>
  <c r="G170" i="1"/>
  <c r="H170" i="1"/>
  <c r="F222" i="1"/>
  <c r="G222" i="1"/>
  <c r="H222" i="1"/>
  <c r="F112" i="1"/>
  <c r="G112" i="1"/>
  <c r="H112" i="1"/>
  <c r="F710" i="1"/>
  <c r="G710" i="1"/>
  <c r="H710" i="1"/>
  <c r="F446" i="1"/>
  <c r="G446" i="1"/>
  <c r="H446" i="1"/>
  <c r="F585" i="1"/>
  <c r="G585" i="1"/>
  <c r="H585" i="1"/>
  <c r="F1096" i="1"/>
  <c r="G1096" i="1"/>
  <c r="H1096" i="1"/>
  <c r="F739" i="1"/>
  <c r="G739" i="1"/>
  <c r="H739" i="1"/>
  <c r="F360" i="1"/>
  <c r="G360" i="1"/>
  <c r="H360" i="1"/>
  <c r="F303" i="1"/>
  <c r="G303" i="1"/>
  <c r="H303" i="1"/>
  <c r="F106" i="1"/>
  <c r="G106" i="1"/>
  <c r="H106" i="1"/>
  <c r="F587" i="1"/>
  <c r="G587" i="1"/>
  <c r="H587" i="1"/>
  <c r="F328" i="1"/>
  <c r="G328" i="1"/>
  <c r="H328" i="1"/>
  <c r="F802" i="1"/>
  <c r="G802" i="1"/>
  <c r="H802" i="1"/>
  <c r="F238" i="1"/>
  <c r="G238" i="1"/>
  <c r="H238" i="1"/>
  <c r="F78" i="1"/>
  <c r="G78" i="1"/>
  <c r="H78" i="1"/>
  <c r="F581" i="1"/>
  <c r="G581" i="1"/>
  <c r="H581" i="1"/>
  <c r="F61" i="1"/>
  <c r="G61" i="1"/>
  <c r="H61" i="1"/>
  <c r="F117" i="1"/>
  <c r="G117" i="1"/>
  <c r="H117" i="1"/>
  <c r="F47" i="1"/>
  <c r="G47" i="1"/>
  <c r="H47" i="1"/>
  <c r="F16" i="1"/>
  <c r="G16" i="1"/>
  <c r="H16" i="1"/>
  <c r="F786" i="1"/>
  <c r="G786" i="1"/>
  <c r="H786" i="1"/>
  <c r="F769" i="1"/>
  <c r="G769" i="1"/>
  <c r="H769" i="1"/>
  <c r="F899" i="1"/>
  <c r="G899" i="1"/>
  <c r="H899" i="1"/>
  <c r="F785" i="1"/>
  <c r="G785" i="1"/>
  <c r="H785" i="1"/>
  <c r="F705" i="1"/>
  <c r="G705" i="1"/>
  <c r="H705" i="1"/>
  <c r="F1163" i="1"/>
  <c r="G1163" i="1"/>
  <c r="H1163" i="1"/>
  <c r="F521" i="1"/>
  <c r="G521" i="1"/>
  <c r="H521" i="1"/>
  <c r="F1026" i="1"/>
  <c r="G1026" i="1"/>
  <c r="H1026" i="1"/>
  <c r="F381" i="1"/>
  <c r="G381" i="1"/>
  <c r="H381" i="1"/>
  <c r="F286" i="1"/>
  <c r="G286" i="1"/>
  <c r="H286" i="1"/>
  <c r="F635" i="1"/>
  <c r="G635" i="1"/>
  <c r="H635" i="1"/>
  <c r="F386" i="1"/>
  <c r="G386" i="1"/>
  <c r="H386" i="1"/>
  <c r="F310" i="1"/>
  <c r="G310" i="1"/>
  <c r="H310" i="1"/>
  <c r="F970" i="1"/>
  <c r="G970" i="1"/>
  <c r="H970" i="1"/>
  <c r="F1233" i="1"/>
  <c r="G1233" i="1"/>
  <c r="H1233" i="1"/>
  <c r="F698" i="1"/>
  <c r="G698" i="1"/>
  <c r="H698" i="1"/>
  <c r="F552" i="1"/>
  <c r="G552" i="1"/>
  <c r="H552" i="1"/>
  <c r="F736" i="1"/>
  <c r="G736" i="1"/>
  <c r="H736" i="1"/>
  <c r="F996" i="1"/>
  <c r="G996" i="1"/>
  <c r="H996" i="1"/>
  <c r="F1236" i="1"/>
  <c r="G1236" i="1"/>
  <c r="H1236" i="1"/>
  <c r="F277" i="1"/>
  <c r="G277" i="1"/>
  <c r="H277" i="1"/>
  <c r="F612" i="1"/>
  <c r="G612" i="1"/>
  <c r="H612" i="1"/>
  <c r="F1140" i="1"/>
  <c r="G1140" i="1"/>
  <c r="H1140" i="1"/>
  <c r="F1266" i="1"/>
  <c r="G1266" i="1"/>
  <c r="H1266" i="1"/>
  <c r="F1264" i="1"/>
  <c r="G1264" i="1"/>
  <c r="H1264" i="1"/>
  <c r="F640" i="1"/>
  <c r="G640" i="1"/>
  <c r="H640" i="1"/>
  <c r="F1252" i="1"/>
  <c r="G1252" i="1"/>
  <c r="H1252" i="1"/>
  <c r="F733" i="1"/>
  <c r="G733" i="1"/>
  <c r="H733" i="1"/>
  <c r="F923" i="1"/>
  <c r="G923" i="1"/>
  <c r="H923" i="1"/>
  <c r="F1059" i="1"/>
  <c r="G1059" i="1"/>
  <c r="H1059" i="1"/>
  <c r="F1009" i="1"/>
  <c r="G1009" i="1"/>
  <c r="H1009" i="1"/>
  <c r="F1196" i="1"/>
  <c r="G1196" i="1"/>
  <c r="H1196" i="1"/>
  <c r="F833" i="1"/>
  <c r="G833" i="1"/>
  <c r="H833" i="1"/>
  <c r="F2" i="1"/>
  <c r="G2" i="1"/>
  <c r="H2" i="1"/>
  <c r="F339" i="1"/>
  <c r="G339" i="1"/>
  <c r="H339" i="1"/>
  <c r="F1247" i="1"/>
  <c r="G1247" i="1"/>
  <c r="H1247" i="1"/>
  <c r="F448" i="1"/>
  <c r="G448" i="1"/>
  <c r="H448" i="1"/>
  <c r="F3" i="1"/>
  <c r="G3" i="1"/>
  <c r="H3" i="1"/>
  <c r="F257" i="1"/>
  <c r="G257" i="1"/>
  <c r="H257" i="1"/>
  <c r="F4" i="1"/>
  <c r="G4" i="1"/>
  <c r="H4" i="1"/>
  <c r="F217" i="1"/>
  <c r="G217" i="1"/>
  <c r="H217" i="1"/>
  <c r="F959" i="1"/>
  <c r="G959" i="1"/>
  <c r="H959" i="1"/>
  <c r="F82" i="1"/>
  <c r="G82" i="1"/>
  <c r="H82" i="1"/>
  <c r="F258" i="1"/>
  <c r="G258" i="1"/>
  <c r="H258" i="1"/>
  <c r="F960" i="1"/>
  <c r="G960" i="1"/>
  <c r="H960" i="1"/>
  <c r="F278" i="1"/>
  <c r="G278" i="1"/>
  <c r="H278" i="1"/>
  <c r="F449" i="1"/>
  <c r="G449" i="1"/>
  <c r="H449" i="1"/>
  <c r="F450" i="1"/>
  <c r="G450" i="1"/>
  <c r="H450" i="1"/>
  <c r="F647" i="1"/>
  <c r="G647" i="1"/>
  <c r="H647" i="1"/>
  <c r="F893" i="1"/>
  <c r="G893" i="1"/>
  <c r="H893" i="1"/>
  <c r="F130" i="1"/>
  <c r="G130" i="1"/>
  <c r="H130" i="1"/>
  <c r="F338" i="1"/>
  <c r="G338" i="1"/>
  <c r="H338" i="1"/>
  <c r="F250" i="1"/>
  <c r="G250" i="1"/>
  <c r="H250" i="1"/>
  <c r="F485" i="1"/>
  <c r="G485" i="1"/>
  <c r="H485" i="1"/>
  <c r="F218" i="1"/>
  <c r="G218" i="1"/>
  <c r="H218" i="1"/>
  <c r="F586" i="1"/>
  <c r="G586" i="1"/>
  <c r="H586" i="1"/>
  <c r="F648" i="1"/>
  <c r="G648" i="1"/>
  <c r="H648" i="1"/>
  <c r="F159" i="1"/>
  <c r="G159" i="1"/>
  <c r="H159" i="1"/>
  <c r="F978" i="1"/>
  <c r="G978" i="1"/>
  <c r="H978" i="1"/>
  <c r="F940" i="1"/>
  <c r="G940" i="1"/>
  <c r="H940" i="1"/>
  <c r="F1194" i="1"/>
  <c r="G1194" i="1"/>
  <c r="H1194" i="1"/>
  <c r="F327" i="1"/>
  <c r="G327" i="1"/>
  <c r="H327" i="1"/>
  <c r="F92" i="1"/>
  <c r="G92" i="1"/>
  <c r="H92" i="1"/>
  <c r="F93" i="1"/>
  <c r="G93" i="1"/>
  <c r="H93" i="1"/>
  <c r="F579" i="1"/>
  <c r="G579" i="1"/>
  <c r="H579" i="1"/>
  <c r="F94" i="1"/>
  <c r="G94" i="1"/>
  <c r="H94" i="1"/>
  <c r="F989" i="1"/>
  <c r="G989" i="1"/>
  <c r="H989" i="1"/>
  <c r="F630" i="1"/>
  <c r="G630" i="1"/>
  <c r="H630" i="1"/>
  <c r="F319" i="1"/>
  <c r="G319" i="1"/>
  <c r="H319" i="1"/>
  <c r="F1279" i="1"/>
  <c r="G1279" i="1"/>
  <c r="H1279" i="1"/>
  <c r="F340" i="1"/>
  <c r="G340" i="1"/>
  <c r="H340" i="1"/>
  <c r="F1248" i="1"/>
  <c r="G1248" i="1"/>
  <c r="H1248" i="1"/>
  <c r="F90" i="1"/>
  <c r="G90" i="1"/>
  <c r="H90" i="1"/>
  <c r="F451" i="1"/>
  <c r="G451" i="1"/>
  <c r="H451" i="1"/>
  <c r="F91" i="1"/>
  <c r="G91" i="1"/>
  <c r="H91" i="1"/>
  <c r="F1214" i="1"/>
  <c r="G1214" i="1"/>
  <c r="H1214" i="1"/>
  <c r="F1290" i="1"/>
  <c r="G1290" i="1"/>
  <c r="H1290" i="1"/>
  <c r="F1115" i="1"/>
  <c r="G1115" i="1"/>
  <c r="H1115" i="1"/>
  <c r="F99" i="1"/>
  <c r="G99" i="1"/>
  <c r="H99" i="1"/>
  <c r="F89" i="1"/>
  <c r="G89" i="1"/>
  <c r="H89" i="1"/>
  <c r="F558" i="1"/>
  <c r="G558" i="1"/>
  <c r="H558" i="1"/>
  <c r="F1141" i="1"/>
  <c r="G1141" i="1"/>
  <c r="H1141" i="1"/>
  <c r="F356" i="1"/>
  <c r="G356" i="1"/>
  <c r="H356" i="1"/>
  <c r="F650" i="1"/>
  <c r="G650" i="1"/>
  <c r="H650" i="1"/>
  <c r="F484" i="1"/>
  <c r="G484" i="1"/>
  <c r="H484" i="1"/>
  <c r="F162" i="1"/>
  <c r="G162" i="1"/>
  <c r="H162" i="1"/>
  <c r="F157" i="1"/>
  <c r="G157" i="1"/>
  <c r="H157" i="1"/>
  <c r="F734" i="1"/>
  <c r="G734" i="1"/>
  <c r="H734" i="1"/>
  <c r="F591" i="1"/>
  <c r="G591" i="1"/>
  <c r="H591" i="1"/>
  <c r="F163" i="1"/>
  <c r="G163" i="1"/>
  <c r="H163" i="1"/>
  <c r="F5" i="1"/>
  <c r="G5" i="1"/>
  <c r="H5" i="1"/>
  <c r="F405" i="1"/>
  <c r="G405" i="1"/>
  <c r="H405" i="1"/>
  <c r="F341" i="1"/>
  <c r="G341" i="1"/>
  <c r="H341" i="1"/>
  <c r="F679" i="1"/>
  <c r="G679" i="1"/>
  <c r="H679" i="1"/>
  <c r="F541" i="1"/>
  <c r="G541" i="1"/>
  <c r="H541" i="1"/>
  <c r="F870" i="1"/>
  <c r="G870" i="1"/>
  <c r="H870" i="1"/>
  <c r="F598" i="1"/>
  <c r="G598" i="1"/>
  <c r="H598" i="1"/>
  <c r="F611" i="1"/>
  <c r="G611" i="1"/>
  <c r="H611" i="1"/>
  <c r="F1249" i="1"/>
  <c r="G1249" i="1"/>
  <c r="H1249" i="1"/>
  <c r="F81" i="1"/>
  <c r="G81" i="1"/>
  <c r="H81" i="1"/>
  <c r="F842" i="1"/>
  <c r="G842" i="1"/>
  <c r="H842" i="1"/>
  <c r="F241" i="1"/>
  <c r="G241" i="1"/>
  <c r="H241" i="1"/>
  <c r="F752" i="1"/>
  <c r="G752" i="1"/>
  <c r="H752" i="1"/>
  <c r="F79" i="1"/>
  <c r="G79" i="1"/>
  <c r="H79" i="1"/>
  <c r="F1074" i="1"/>
  <c r="G1074" i="1"/>
  <c r="H1074" i="1"/>
  <c r="F254" i="1"/>
  <c r="G254" i="1"/>
  <c r="H254" i="1"/>
  <c r="F690" i="1"/>
  <c r="G690" i="1"/>
  <c r="H690" i="1"/>
  <c r="F283" i="1"/>
  <c r="G283" i="1"/>
  <c r="H283" i="1"/>
  <c r="F631" i="1"/>
  <c r="G631" i="1"/>
  <c r="H631" i="1"/>
  <c r="F609" i="1"/>
  <c r="G609" i="1"/>
  <c r="H609" i="1"/>
  <c r="F183" i="1"/>
  <c r="G183" i="1"/>
  <c r="H183" i="1"/>
  <c r="F452" i="1"/>
  <c r="G452" i="1"/>
  <c r="H452" i="1"/>
  <c r="F453" i="1"/>
  <c r="G453" i="1"/>
  <c r="H453" i="1"/>
  <c r="F850" i="1"/>
  <c r="G850" i="1"/>
  <c r="H850" i="1"/>
  <c r="F259" i="1"/>
  <c r="G259" i="1"/>
  <c r="H259" i="1"/>
  <c r="F517" i="1"/>
  <c r="G517" i="1"/>
  <c r="H517" i="1"/>
  <c r="F187" i="1"/>
  <c r="G187" i="1"/>
  <c r="H187" i="1"/>
  <c r="F536" i="1"/>
  <c r="G536" i="1"/>
  <c r="H536" i="1"/>
  <c r="F763" i="1"/>
  <c r="G763" i="1"/>
  <c r="H763" i="1"/>
  <c r="F841" i="1"/>
  <c r="G841" i="1"/>
  <c r="H841" i="1"/>
  <c r="F144" i="1"/>
  <c r="G144" i="1"/>
  <c r="H144" i="1"/>
  <c r="F777" i="1"/>
  <c r="G777" i="1"/>
  <c r="H777" i="1"/>
  <c r="F474" i="1"/>
  <c r="G474" i="1"/>
  <c r="H474" i="1"/>
  <c r="F514" i="1"/>
  <c r="G514" i="1"/>
  <c r="H514" i="1"/>
  <c r="F195" i="1"/>
  <c r="G195" i="1"/>
  <c r="H195" i="1"/>
  <c r="F823" i="1"/>
  <c r="G823" i="1"/>
  <c r="H823" i="1"/>
  <c r="F991" i="1"/>
  <c r="G991" i="1"/>
  <c r="H991" i="1"/>
  <c r="F945" i="1"/>
  <c r="G945" i="1"/>
  <c r="H945" i="1"/>
  <c r="F817" i="1"/>
  <c r="G817" i="1"/>
  <c r="H817" i="1"/>
  <c r="F615" i="1"/>
  <c r="G615" i="1"/>
  <c r="H615" i="1"/>
  <c r="F500" i="1"/>
  <c r="G500" i="1"/>
  <c r="H500" i="1"/>
  <c r="F859" i="1"/>
  <c r="G859" i="1"/>
  <c r="H859" i="1"/>
  <c r="F359" i="1"/>
  <c r="G359" i="1"/>
  <c r="H359" i="1"/>
  <c r="F971" i="1"/>
  <c r="G971" i="1"/>
  <c r="H971" i="1"/>
  <c r="F1220" i="1"/>
  <c r="G1220" i="1"/>
  <c r="H1220" i="1"/>
  <c r="F805" i="1"/>
  <c r="G805" i="1"/>
  <c r="H805" i="1"/>
  <c r="F709" i="1"/>
  <c r="G709" i="1"/>
  <c r="H709" i="1"/>
  <c r="F944" i="1"/>
  <c r="G944" i="1"/>
  <c r="H944" i="1"/>
  <c r="F1139" i="1"/>
  <c r="G1139" i="1"/>
  <c r="H1139" i="1"/>
  <c r="F958" i="1"/>
  <c r="G958" i="1"/>
  <c r="H958" i="1"/>
  <c r="F1001" i="1"/>
  <c r="G1001" i="1"/>
  <c r="H1001" i="1"/>
  <c r="F1142" i="1"/>
  <c r="G1142" i="1"/>
  <c r="H1142" i="1"/>
  <c r="F504" i="1"/>
  <c r="G504" i="1"/>
  <c r="H504" i="1"/>
  <c r="F702" i="1"/>
  <c r="G702" i="1"/>
  <c r="H702" i="1"/>
  <c r="F1177" i="1"/>
  <c r="G1177" i="1"/>
  <c r="H1177" i="1"/>
  <c r="F578" i="1"/>
  <c r="G578" i="1"/>
  <c r="H578" i="1"/>
  <c r="F731" i="1"/>
  <c r="G731" i="1"/>
  <c r="H731" i="1"/>
  <c r="F1162" i="1"/>
  <c r="G1162" i="1"/>
  <c r="H1162" i="1"/>
  <c r="F1234" i="1"/>
  <c r="G1234" i="1"/>
  <c r="H1234" i="1"/>
  <c r="F928" i="1"/>
  <c r="G928" i="1"/>
  <c r="H928" i="1"/>
  <c r="F547" i="1"/>
  <c r="G547" i="1"/>
  <c r="H547" i="1"/>
  <c r="F881" i="1"/>
  <c r="G881" i="1"/>
  <c r="H881" i="1"/>
  <c r="F1195" i="1"/>
  <c r="G1195" i="1"/>
  <c r="H1195" i="1"/>
  <c r="F1289" i="1"/>
  <c r="G1289" i="1"/>
  <c r="H1289" i="1"/>
  <c r="F680" i="1"/>
  <c r="G680" i="1"/>
  <c r="H680" i="1"/>
  <c r="F906" i="1"/>
  <c r="G906" i="1"/>
  <c r="H906" i="1"/>
  <c r="F196" i="1"/>
  <c r="G196" i="1"/>
  <c r="H196" i="1"/>
  <c r="F457" i="1"/>
  <c r="G457" i="1"/>
  <c r="H457" i="1"/>
  <c r="F493" i="1"/>
  <c r="G493" i="1"/>
  <c r="H493" i="1"/>
  <c r="F387" i="1"/>
  <c r="G387" i="1"/>
  <c r="H387" i="1"/>
  <c r="F758" i="1"/>
  <c r="G758" i="1"/>
  <c r="H758" i="1"/>
  <c r="F311" i="1"/>
  <c r="G311" i="1"/>
  <c r="H311" i="1"/>
  <c r="F1103" i="1"/>
  <c r="G1103" i="1"/>
  <c r="H1103" i="1"/>
  <c r="F1229" i="1"/>
  <c r="G1229" i="1"/>
  <c r="H1229" i="1"/>
  <c r="F233" i="1"/>
  <c r="G233" i="1"/>
  <c r="H233" i="1"/>
  <c r="F487" i="1"/>
  <c r="G487" i="1"/>
  <c r="H487" i="1"/>
  <c r="F605" i="1"/>
  <c r="G605" i="1"/>
  <c r="H605" i="1"/>
  <c r="F665" i="1"/>
  <c r="G665" i="1"/>
  <c r="H665" i="1"/>
  <c r="F661" i="1"/>
  <c r="G661" i="1"/>
  <c r="H661" i="1"/>
  <c r="F1201" i="1"/>
  <c r="G1201" i="1"/>
  <c r="H1201" i="1"/>
  <c r="F323" i="1"/>
  <c r="G323" i="1"/>
  <c r="H323" i="1"/>
  <c r="F759" i="1"/>
  <c r="G759" i="1"/>
  <c r="H759" i="1"/>
  <c r="F662" i="1"/>
  <c r="G662" i="1"/>
  <c r="H662" i="1"/>
  <c r="F792" i="1"/>
  <c r="G792" i="1"/>
  <c r="H792" i="1"/>
  <c r="F685" i="1"/>
  <c r="G685" i="1"/>
  <c r="H685" i="1"/>
  <c r="F885" i="1"/>
  <c r="G885" i="1"/>
  <c r="H885" i="1"/>
  <c r="F1138" i="1"/>
  <c r="G1138" i="1"/>
  <c r="H1138" i="1"/>
  <c r="F821" i="1"/>
  <c r="G821" i="1"/>
  <c r="H821" i="1"/>
  <c r="F312" i="1"/>
  <c r="G312" i="1"/>
  <c r="H312" i="1"/>
  <c r="F1092" i="1"/>
  <c r="G1092" i="1"/>
  <c r="H1092" i="1"/>
  <c r="F251" i="1"/>
  <c r="G251" i="1"/>
  <c r="H251" i="1"/>
  <c r="F252" i="1"/>
  <c r="G252" i="1"/>
  <c r="H252" i="1"/>
  <c r="F1171" i="1"/>
  <c r="G1171" i="1"/>
  <c r="H1171" i="1"/>
  <c r="F471" i="1"/>
  <c r="G471" i="1"/>
  <c r="H471" i="1"/>
  <c r="F760" i="1"/>
  <c r="G760" i="1"/>
  <c r="H760" i="1"/>
  <c r="F886" i="1"/>
  <c r="G886" i="1"/>
  <c r="H886" i="1"/>
  <c r="F1047" i="1"/>
  <c r="G1047" i="1"/>
  <c r="H1047" i="1"/>
  <c r="F313" i="1"/>
  <c r="G313" i="1"/>
  <c r="H313" i="1"/>
  <c r="F1104" i="1"/>
  <c r="G1104" i="1"/>
  <c r="H1104" i="1"/>
  <c r="F388" i="1"/>
  <c r="G388" i="1"/>
  <c r="H388" i="1"/>
  <c r="F197" i="1"/>
  <c r="G197" i="1"/>
  <c r="H197" i="1"/>
  <c r="F1327" i="1"/>
  <c r="G1327" i="1"/>
  <c r="H1327" i="1"/>
  <c r="F695" i="1"/>
  <c r="G695" i="1"/>
  <c r="H695" i="1"/>
  <c r="F1007" i="1"/>
  <c r="G1007" i="1"/>
  <c r="H1007" i="1"/>
  <c r="F761" i="1"/>
  <c r="G761" i="1"/>
  <c r="H761" i="1"/>
  <c r="F900" i="1"/>
  <c r="G900" i="1"/>
  <c r="H900" i="1"/>
  <c r="F727" i="1"/>
  <c r="G727" i="1"/>
  <c r="H727" i="1"/>
  <c r="F512" i="1"/>
  <c r="G512" i="1"/>
  <c r="H512" i="1"/>
  <c r="F887" i="1"/>
  <c r="G887" i="1"/>
  <c r="H887" i="1"/>
  <c r="F663" i="1"/>
  <c r="G663" i="1"/>
  <c r="H663" i="1"/>
  <c r="F1213" i="1"/>
  <c r="G1213" i="1"/>
  <c r="H1213" i="1"/>
  <c r="F1064" i="1"/>
  <c r="G1064" i="1"/>
  <c r="H1064" i="1"/>
  <c r="F628" i="1"/>
  <c r="G628" i="1"/>
  <c r="H628" i="1"/>
  <c r="F427" i="1"/>
  <c r="G427" i="1"/>
  <c r="H427" i="1"/>
  <c r="F301" i="1"/>
  <c r="G301" i="1"/>
  <c r="H301" i="1"/>
  <c r="F1175" i="1"/>
  <c r="G1175" i="1"/>
  <c r="H1175" i="1"/>
  <c r="F696" i="1"/>
  <c r="G696" i="1"/>
  <c r="H696" i="1"/>
  <c r="F822" i="1"/>
  <c r="G822" i="1"/>
  <c r="H822" i="1"/>
  <c r="F901" i="1"/>
  <c r="G901" i="1"/>
  <c r="H901" i="1"/>
  <c r="F762" i="1"/>
  <c r="G762" i="1"/>
  <c r="H762" i="1"/>
  <c r="F1008" i="1"/>
  <c r="G1008" i="1"/>
  <c r="H1008" i="1"/>
  <c r="F664" i="1"/>
  <c r="G664" i="1"/>
  <c r="H664" i="1"/>
  <c r="F1002" i="1"/>
  <c r="G1002" i="1"/>
  <c r="H1002" i="1"/>
  <c r="F284" i="1"/>
  <c r="G284" i="1"/>
  <c r="H284" i="1"/>
  <c r="F1048" i="1"/>
  <c r="G1048" i="1"/>
  <c r="H1048" i="1"/>
  <c r="F1293" i="1"/>
  <c r="G1293" i="1"/>
  <c r="H1293" i="1"/>
  <c r="F728" i="1"/>
  <c r="G728" i="1"/>
  <c r="H728" i="1"/>
  <c r="F1302" i="1"/>
  <c r="G1302" i="1"/>
  <c r="H1302" i="1"/>
  <c r="F1296" i="1"/>
  <c r="G1296" i="1"/>
  <c r="H1296" i="1"/>
  <c r="F865" i="1"/>
  <c r="G865" i="1"/>
  <c r="H865" i="1"/>
  <c r="F1121" i="1"/>
  <c r="G1121" i="1"/>
  <c r="H1121" i="1"/>
  <c r="F229" i="1"/>
  <c r="G229" i="1"/>
  <c r="H229" i="1"/>
  <c r="F1122" i="1"/>
  <c r="G1122" i="1"/>
  <c r="H1122" i="1"/>
  <c r="F1242" i="1"/>
  <c r="G1242" i="1"/>
  <c r="H1242" i="1"/>
  <c r="F302" i="1"/>
  <c r="G302" i="1"/>
  <c r="H302" i="1"/>
  <c r="F967" i="1"/>
  <c r="G967" i="1"/>
  <c r="H967" i="1"/>
  <c r="F226" i="1"/>
  <c r="G226" i="1"/>
  <c r="H226" i="1"/>
  <c r="F26" i="1"/>
  <c r="G26" i="1"/>
  <c r="H26" i="1"/>
  <c r="F362" i="1"/>
  <c r="G362" i="1"/>
  <c r="H362" i="1"/>
  <c r="F363" i="1"/>
  <c r="G363" i="1"/>
  <c r="H363" i="1"/>
  <c r="F394" i="1"/>
  <c r="G394" i="1"/>
  <c r="H394" i="1"/>
  <c r="F27" i="1"/>
  <c r="G27" i="1"/>
  <c r="H27" i="1"/>
  <c r="F426" i="1"/>
  <c r="G426" i="1"/>
  <c r="H426" i="1"/>
  <c r="F374" i="1"/>
  <c r="G374" i="1"/>
  <c r="H374" i="1"/>
  <c r="F227" i="1"/>
  <c r="G227" i="1"/>
  <c r="H227" i="1"/>
  <c r="F34" i="1"/>
  <c r="G34" i="1"/>
  <c r="H34" i="1"/>
  <c r="F141" i="1"/>
  <c r="G141" i="1"/>
  <c r="H141" i="1"/>
  <c r="F364" i="1"/>
  <c r="G364" i="1"/>
  <c r="H364" i="1"/>
  <c r="F35" i="1"/>
  <c r="G35" i="1"/>
  <c r="H35" i="1"/>
  <c r="F198" i="1"/>
  <c r="G198" i="1"/>
  <c r="H198" i="1"/>
  <c r="F458" i="1"/>
  <c r="G458" i="1"/>
  <c r="H458" i="1"/>
  <c r="F28" i="1"/>
  <c r="G28" i="1"/>
  <c r="H28" i="1"/>
  <c r="F553" i="1"/>
  <c r="G553" i="1"/>
  <c r="H553" i="1"/>
  <c r="F990" i="1"/>
  <c r="G990" i="1"/>
  <c r="H990" i="1"/>
  <c r="F375" i="1"/>
  <c r="G375" i="1"/>
  <c r="H375" i="1"/>
  <c r="F931" i="1"/>
  <c r="G931" i="1"/>
  <c r="H931" i="1"/>
  <c r="F554" i="1"/>
  <c r="G554" i="1"/>
  <c r="H554" i="1"/>
  <c r="F555" i="1"/>
  <c r="G555" i="1"/>
  <c r="H555" i="1"/>
  <c r="F314" i="1"/>
  <c r="G314" i="1"/>
  <c r="H314" i="1"/>
  <c r="F225" i="1"/>
  <c r="G225" i="1"/>
  <c r="H225" i="1"/>
  <c r="F1259" i="1"/>
  <c r="G1259" i="1"/>
  <c r="H1259" i="1"/>
  <c r="F1071" i="1"/>
  <c r="G1071" i="1"/>
  <c r="H1071" i="1"/>
  <c r="F580" i="1"/>
  <c r="G580" i="1"/>
  <c r="H580" i="1"/>
  <c r="F861" i="1"/>
  <c r="G861" i="1"/>
  <c r="H861" i="1"/>
  <c r="F515" i="1"/>
  <c r="G515" i="1"/>
  <c r="H515" i="1"/>
  <c r="F326" i="1"/>
  <c r="G326" i="1"/>
  <c r="H326" i="1"/>
  <c r="F606" i="1"/>
  <c r="G606" i="1"/>
  <c r="H606" i="1"/>
  <c r="F604" i="1"/>
  <c r="G604" i="1"/>
  <c r="H604" i="1"/>
  <c r="F766" i="1"/>
  <c r="G766" i="1"/>
  <c r="H766" i="1"/>
  <c r="F983" i="1"/>
  <c r="G983" i="1"/>
  <c r="H983" i="1"/>
  <c r="F1049" i="1"/>
  <c r="G1049" i="1"/>
  <c r="H1049" i="1"/>
  <c r="F1146" i="1"/>
  <c r="G1146" i="1"/>
  <c r="H1146" i="1"/>
  <c r="F325" i="1"/>
  <c r="G325" i="1"/>
  <c r="H325" i="1"/>
  <c r="F1031" i="1"/>
  <c r="G1031" i="1"/>
  <c r="H1031" i="1"/>
  <c r="F373" i="1"/>
  <c r="G373" i="1"/>
  <c r="H373" i="1"/>
  <c r="F224" i="1"/>
  <c r="G224" i="1"/>
  <c r="H224" i="1"/>
  <c r="F15" i="1"/>
  <c r="G15" i="1"/>
  <c r="H15" i="1"/>
  <c r="F260" i="1"/>
  <c r="G260" i="1"/>
  <c r="H260" i="1"/>
  <c r="F107" i="1"/>
  <c r="G107" i="1"/>
  <c r="H107" i="1"/>
  <c r="F219" i="1"/>
  <c r="G219" i="1"/>
  <c r="H219" i="1"/>
  <c r="F717" i="1"/>
  <c r="G717" i="1"/>
  <c r="H717" i="1"/>
  <c r="F372" i="1"/>
  <c r="G372" i="1"/>
  <c r="H372" i="1"/>
  <c r="F234" i="1"/>
  <c r="G234" i="1"/>
  <c r="H234" i="1"/>
  <c r="F202" i="1"/>
  <c r="G202" i="1"/>
  <c r="H202" i="1"/>
  <c r="F36" i="1"/>
  <c r="G36" i="1"/>
  <c r="H36" i="1"/>
  <c r="F104" i="1"/>
  <c r="G104" i="1"/>
  <c r="H104" i="1"/>
  <c r="F199" i="1"/>
  <c r="G199" i="1"/>
  <c r="H199" i="1"/>
  <c r="F459" i="1"/>
  <c r="G459" i="1"/>
  <c r="H459" i="1"/>
  <c r="F242" i="1"/>
  <c r="G242" i="1"/>
  <c r="H242" i="1"/>
  <c r="F110" i="1"/>
  <c r="G110" i="1"/>
  <c r="H110" i="1"/>
  <c r="F498" i="1"/>
  <c r="G498" i="1"/>
  <c r="H498" i="1"/>
  <c r="F53" i="1"/>
  <c r="G53" i="1"/>
  <c r="H53" i="1"/>
  <c r="F281" i="1"/>
  <c r="G281" i="1"/>
  <c r="H281" i="1"/>
  <c r="F784" i="1"/>
  <c r="G784" i="1"/>
  <c r="H784" i="1"/>
  <c r="F755" i="1"/>
  <c r="G755" i="1"/>
  <c r="H755" i="1"/>
  <c r="F152" i="1"/>
  <c r="G152" i="1"/>
  <c r="H152" i="1"/>
  <c r="F376" i="1"/>
  <c r="G376" i="1"/>
  <c r="H376" i="1"/>
  <c r="F494" i="1"/>
  <c r="G494" i="1"/>
  <c r="H494" i="1"/>
  <c r="F21" i="1"/>
  <c r="G21" i="1"/>
  <c r="H21" i="1"/>
  <c r="F232" i="1"/>
  <c r="G232" i="1"/>
  <c r="H232" i="1"/>
  <c r="F389" i="1"/>
  <c r="G389" i="1"/>
  <c r="H389" i="1"/>
  <c r="F188" i="1"/>
  <c r="G188" i="1"/>
  <c r="H188" i="1"/>
  <c r="F97" i="1"/>
  <c r="G97" i="1"/>
  <c r="H97" i="1"/>
  <c r="F652" i="1"/>
  <c r="G652" i="1"/>
  <c r="H652" i="1"/>
  <c r="F398" i="1"/>
  <c r="G398" i="1"/>
  <c r="H398" i="1"/>
  <c r="F1101" i="1"/>
  <c r="G1101" i="1"/>
  <c r="H1101" i="1"/>
  <c r="F623" i="1"/>
  <c r="G623" i="1"/>
  <c r="H623" i="1"/>
  <c r="F85" i="1"/>
  <c r="G85" i="1"/>
  <c r="H85" i="1"/>
  <c r="F856" i="1"/>
  <c r="G856" i="1"/>
  <c r="H856" i="1"/>
  <c r="F231" i="1"/>
  <c r="G231" i="1"/>
  <c r="H231" i="1"/>
  <c r="F73" i="1"/>
  <c r="G73" i="1"/>
  <c r="H73" i="1"/>
  <c r="F719" i="1"/>
  <c r="G719" i="1"/>
  <c r="H719" i="1"/>
  <c r="F999" i="1"/>
  <c r="G999" i="1"/>
  <c r="H999" i="1"/>
  <c r="F315" i="1"/>
  <c r="G315" i="1"/>
  <c r="H315" i="1"/>
  <c r="F409" i="1"/>
  <c r="G409" i="1"/>
  <c r="H409" i="1"/>
  <c r="F320" i="1"/>
  <c r="G320" i="1"/>
  <c r="H320" i="1"/>
  <c r="F954" i="1"/>
  <c r="G954" i="1"/>
  <c r="H954" i="1"/>
  <c r="F502" i="1"/>
  <c r="G502" i="1"/>
  <c r="H502" i="1"/>
  <c r="F1255" i="1"/>
  <c r="G1255" i="1"/>
  <c r="H1255" i="1"/>
  <c r="F506" i="1"/>
  <c r="G506" i="1"/>
  <c r="H506" i="1"/>
  <c r="F1221" i="1"/>
  <c r="G1221" i="1"/>
  <c r="H1221" i="1"/>
  <c r="F365" i="1"/>
  <c r="G365" i="1"/>
  <c r="H365" i="1"/>
  <c r="F1105" i="1"/>
  <c r="G1105" i="1"/>
  <c r="H1105" i="1"/>
  <c r="F321" i="1"/>
  <c r="G321" i="1"/>
  <c r="H321" i="1"/>
  <c r="F1230" i="1"/>
  <c r="G1230" i="1"/>
  <c r="H1230" i="1"/>
  <c r="F509" i="1"/>
  <c r="G509" i="1"/>
  <c r="H509" i="1"/>
  <c r="F740" i="1"/>
  <c r="G740" i="1"/>
  <c r="H740" i="1"/>
  <c r="F926" i="1"/>
  <c r="G926" i="1"/>
  <c r="H926" i="1"/>
  <c r="F544" i="1"/>
  <c r="G544" i="1"/>
  <c r="H544" i="1"/>
  <c r="F488" i="1"/>
  <c r="G488" i="1"/>
  <c r="H488" i="1"/>
  <c r="F862" i="1"/>
  <c r="G862" i="1"/>
  <c r="H862" i="1"/>
  <c r="F723" i="1"/>
  <c r="G723" i="1"/>
  <c r="H723" i="1"/>
  <c r="F516" i="1"/>
  <c r="G516" i="1"/>
  <c r="H516" i="1"/>
  <c r="F607" i="1"/>
  <c r="G607" i="1"/>
  <c r="H607" i="1"/>
  <c r="F395" i="1"/>
  <c r="G395" i="1"/>
  <c r="H395" i="1"/>
  <c r="F128" i="1"/>
  <c r="G128" i="1"/>
  <c r="H128" i="1"/>
  <c r="F397" i="1"/>
  <c r="G397" i="1"/>
  <c r="H397" i="1"/>
  <c r="F548" i="1"/>
  <c r="G548" i="1"/>
  <c r="H548" i="1"/>
  <c r="F396" i="1"/>
  <c r="G396" i="1"/>
  <c r="H396" i="1"/>
  <c r="F666" i="1"/>
  <c r="G666" i="1"/>
  <c r="H666" i="1"/>
  <c r="F1305" i="1"/>
  <c r="G1305" i="1"/>
  <c r="H1305" i="1"/>
  <c r="F1050" i="1"/>
  <c r="G1050" i="1"/>
  <c r="H1050" i="1"/>
  <c r="F888" i="1"/>
  <c r="G888" i="1"/>
  <c r="H888" i="1"/>
  <c r="F824" i="1"/>
  <c r="G824" i="1"/>
  <c r="H824" i="1"/>
  <c r="F699" i="1"/>
  <c r="G699" i="1"/>
  <c r="H699" i="1"/>
  <c r="F920" i="1"/>
  <c r="G920" i="1"/>
  <c r="H920" i="1"/>
  <c r="F438" i="1"/>
  <c r="G438" i="1"/>
  <c r="H438" i="1"/>
  <c r="F423" i="1"/>
  <c r="G423" i="1"/>
  <c r="H423" i="1"/>
  <c r="F324" i="1"/>
  <c r="G324" i="1"/>
  <c r="H324" i="1"/>
  <c r="F910" i="1"/>
  <c r="G910" i="1"/>
  <c r="H910" i="1"/>
  <c r="F936" i="1"/>
  <c r="G936" i="1"/>
  <c r="H936" i="1"/>
  <c r="F757" i="1"/>
  <c r="G757" i="1"/>
  <c r="H757" i="1"/>
  <c r="F1212" i="1"/>
  <c r="G1212" i="1"/>
  <c r="H1212" i="1"/>
  <c r="F919" i="1"/>
  <c r="G919" i="1"/>
  <c r="H919" i="1"/>
  <c r="F1018" i="1"/>
  <c r="G1018" i="1"/>
  <c r="H1018" i="1"/>
  <c r="F495" i="1"/>
  <c r="G495" i="1"/>
  <c r="H495" i="1"/>
  <c r="F153" i="1"/>
  <c r="G153" i="1"/>
  <c r="H153" i="1"/>
  <c r="F854" i="1"/>
  <c r="G854" i="1"/>
  <c r="H854" i="1"/>
  <c r="F401" i="1"/>
  <c r="G401" i="1"/>
  <c r="H401" i="1"/>
  <c r="F1308" i="1"/>
  <c r="G1308" i="1"/>
  <c r="H1308" i="1"/>
  <c r="F549" i="1"/>
  <c r="G549" i="1"/>
  <c r="H549" i="1"/>
  <c r="F1093" i="1"/>
  <c r="G1093" i="1"/>
  <c r="H1093" i="1"/>
  <c r="F1164" i="1"/>
  <c r="G1164" i="1"/>
  <c r="H1164" i="1"/>
  <c r="F404" i="1"/>
  <c r="G404" i="1"/>
  <c r="H404" i="1"/>
  <c r="F1168" i="1"/>
  <c r="G1168" i="1"/>
  <c r="H1168" i="1"/>
  <c r="F220" i="1"/>
  <c r="G220" i="1"/>
  <c r="H220" i="1"/>
  <c r="F799" i="1"/>
  <c r="G799" i="1"/>
  <c r="H799" i="1"/>
  <c r="F551" i="1"/>
  <c r="G551" i="1"/>
  <c r="H551" i="1"/>
  <c r="F559" i="1"/>
  <c r="G559" i="1"/>
  <c r="H559" i="1"/>
  <c r="F979" i="1"/>
  <c r="G979" i="1"/>
  <c r="H979" i="1"/>
  <c r="F627" i="1"/>
  <c r="G627" i="1"/>
  <c r="H627" i="1"/>
  <c r="F1039" i="1"/>
  <c r="G1039" i="1"/>
  <c r="H1039" i="1"/>
  <c r="F883" i="1"/>
  <c r="G883" i="1"/>
  <c r="H883" i="1"/>
  <c r="F1331" i="1"/>
  <c r="G1331" i="1"/>
  <c r="H1331" i="1"/>
  <c r="F982" i="1"/>
  <c r="G982" i="1"/>
  <c r="H982" i="1"/>
  <c r="F961" i="1"/>
  <c r="G961" i="1"/>
  <c r="H961" i="1"/>
  <c r="F712" i="1"/>
  <c r="G712" i="1"/>
  <c r="H712" i="1"/>
  <c r="F460" i="1"/>
  <c r="G460" i="1"/>
  <c r="H460" i="1"/>
  <c r="F937" i="1"/>
  <c r="G937" i="1"/>
  <c r="H937" i="1"/>
  <c r="F1228" i="1"/>
  <c r="G1228" i="1"/>
  <c r="H1228" i="1"/>
  <c r="F965" i="1"/>
  <c r="G965" i="1"/>
  <c r="H965" i="1"/>
  <c r="F1176" i="1"/>
  <c r="G1176" i="1"/>
  <c r="H1176" i="1"/>
  <c r="F1298" i="1"/>
  <c r="G1298" i="1"/>
  <c r="H1298" i="1"/>
  <c r="F653" i="1"/>
  <c r="G653" i="1"/>
  <c r="H653" i="1"/>
  <c r="F771" i="1"/>
  <c r="G771" i="1"/>
  <c r="H771" i="1"/>
  <c r="F659" i="1"/>
  <c r="G659" i="1"/>
  <c r="H659" i="1"/>
  <c r="F845" i="1"/>
  <c r="G845" i="1"/>
  <c r="H845" i="1"/>
  <c r="F1033" i="1"/>
  <c r="G1033" i="1"/>
  <c r="H1033" i="1"/>
  <c r="F935" i="1"/>
  <c r="G935" i="1"/>
  <c r="H935" i="1"/>
  <c r="F691" i="1"/>
  <c r="G691" i="1"/>
  <c r="H691" i="1"/>
  <c r="F801" i="1"/>
  <c r="G801" i="1"/>
  <c r="H801" i="1"/>
  <c r="F1187" i="1"/>
  <c r="G1187" i="1"/>
  <c r="H1187" i="1"/>
  <c r="F1314" i="1"/>
  <c r="G1314" i="1"/>
  <c r="H1314" i="1"/>
  <c r="F1280" i="1"/>
  <c r="G1280" i="1"/>
  <c r="H1280" i="1"/>
  <c r="F713" i="1"/>
  <c r="G713" i="1"/>
  <c r="H713" i="1"/>
  <c r="F1261" i="1"/>
  <c r="G1261" i="1"/>
  <c r="H1261" i="1"/>
  <c r="F1185" i="1"/>
  <c r="G1185" i="1"/>
  <c r="H1185" i="1"/>
  <c r="F897" i="1"/>
  <c r="G897" i="1"/>
  <c r="H897" i="1"/>
  <c r="F972" i="1"/>
  <c r="G972" i="1"/>
  <c r="H972" i="1"/>
  <c r="F670" i="1"/>
  <c r="G670" i="1"/>
  <c r="H670" i="1"/>
  <c r="F269" i="1"/>
  <c r="G269" i="1"/>
  <c r="H269" i="1"/>
  <c r="F57" i="1"/>
  <c r="G57" i="1"/>
  <c r="H57" i="1"/>
  <c r="F382" i="1"/>
  <c r="G382" i="1"/>
  <c r="H382" i="1"/>
  <c r="F24" i="1"/>
  <c r="G24" i="1"/>
  <c r="H24" i="1"/>
  <c r="F58" i="1"/>
  <c r="G58" i="1"/>
  <c r="H58" i="1"/>
  <c r="F950" i="1"/>
  <c r="G950" i="1"/>
  <c r="H950" i="1"/>
  <c r="F175" i="1"/>
  <c r="G175" i="1"/>
  <c r="H175" i="1"/>
  <c r="F489" i="1"/>
  <c r="G489" i="1"/>
  <c r="H489" i="1"/>
  <c r="F164" i="1"/>
  <c r="G164" i="1"/>
  <c r="H164" i="1"/>
  <c r="F654" i="1"/>
  <c r="G654" i="1"/>
  <c r="H654" i="1"/>
  <c r="F1225" i="1"/>
  <c r="G1225" i="1"/>
  <c r="H1225" i="1"/>
  <c r="F270" i="1"/>
  <c r="G270" i="1"/>
  <c r="H270" i="1"/>
  <c r="F64" i="1"/>
  <c r="G64" i="1"/>
  <c r="H64" i="1"/>
  <c r="F65" i="1"/>
  <c r="G65" i="1"/>
  <c r="H65" i="1"/>
  <c r="F807" i="1"/>
  <c r="G807" i="1"/>
  <c r="H807" i="1"/>
  <c r="F25" i="1"/>
  <c r="G25" i="1"/>
  <c r="H25" i="1"/>
  <c r="F165" i="1"/>
  <c r="G165" i="1"/>
  <c r="H165" i="1"/>
  <c r="F1179" i="1"/>
  <c r="G1179" i="1"/>
  <c r="H1179" i="1"/>
  <c r="F209" i="1"/>
  <c r="G209" i="1"/>
  <c r="H209" i="1"/>
  <c r="F124" i="1"/>
  <c r="G124" i="1"/>
  <c r="H124" i="1"/>
  <c r="F905" i="1"/>
  <c r="G905" i="1"/>
  <c r="H905" i="1"/>
  <c r="F125" i="1"/>
  <c r="G125" i="1"/>
  <c r="H125" i="1"/>
  <c r="F271" i="1"/>
  <c r="G271" i="1"/>
  <c r="H271" i="1"/>
  <c r="F530" i="1"/>
  <c r="G530" i="1"/>
  <c r="H530" i="1"/>
  <c r="F655" i="1"/>
  <c r="G655" i="1"/>
  <c r="H655" i="1"/>
  <c r="F272" i="1"/>
  <c r="G272" i="1"/>
  <c r="H272" i="1"/>
  <c r="F166" i="1"/>
  <c r="G166" i="1"/>
  <c r="H166" i="1"/>
  <c r="F59" i="1"/>
  <c r="G59" i="1"/>
  <c r="H59" i="1"/>
  <c r="F682" i="1"/>
  <c r="G682" i="1"/>
  <c r="H682" i="1"/>
  <c r="F176" i="1"/>
  <c r="G176" i="1"/>
  <c r="H176" i="1"/>
  <c r="F463" i="1"/>
  <c r="G463" i="1"/>
  <c r="H463" i="1"/>
  <c r="F273" i="1"/>
  <c r="G273" i="1"/>
  <c r="H273" i="1"/>
  <c r="F126" i="1"/>
  <c r="G126" i="1"/>
  <c r="H126" i="1"/>
  <c r="F1073" i="1"/>
  <c r="G1073" i="1"/>
  <c r="H1073" i="1"/>
  <c r="F1273" i="1"/>
  <c r="G1273" i="1"/>
  <c r="H1273" i="1"/>
  <c r="F142" i="1"/>
  <c r="G142" i="1"/>
  <c r="H142" i="1"/>
  <c r="F23" i="1"/>
  <c r="G23" i="1"/>
  <c r="H23" i="1"/>
  <c r="F708" i="1"/>
  <c r="G708" i="1"/>
  <c r="H708" i="1"/>
  <c r="F1125" i="1"/>
  <c r="G1125" i="1"/>
  <c r="H1125" i="1"/>
  <c r="F207" i="1"/>
  <c r="G207" i="1"/>
  <c r="H207" i="1"/>
  <c r="F1245" i="1"/>
  <c r="G1245" i="1"/>
  <c r="H1245" i="1"/>
  <c r="F464" i="1"/>
  <c r="G464" i="1"/>
  <c r="H464" i="1"/>
  <c r="F208" i="1"/>
  <c r="G208" i="1"/>
  <c r="H208" i="1"/>
  <c r="F808" i="1"/>
  <c r="G808" i="1"/>
  <c r="H808" i="1"/>
  <c r="F177" i="1"/>
  <c r="G177" i="1"/>
  <c r="H177" i="1"/>
  <c r="F1337" i="1"/>
  <c r="G1337" i="1"/>
  <c r="H1337" i="1"/>
  <c r="F597" i="1"/>
  <c r="G597" i="1"/>
  <c r="H597" i="1"/>
  <c r="F274" i="1"/>
  <c r="G274" i="1"/>
  <c r="H274" i="1"/>
  <c r="F1127" i="1"/>
  <c r="G1127" i="1"/>
  <c r="H1127" i="1"/>
  <c r="F1065" i="1"/>
  <c r="G1065" i="1"/>
  <c r="H1065" i="1"/>
  <c r="F210" i="1"/>
  <c r="G210" i="1"/>
  <c r="H210" i="1"/>
  <c r="F962" i="1"/>
  <c r="G962" i="1"/>
  <c r="H962" i="1"/>
  <c r="F788" i="1"/>
  <c r="G788" i="1"/>
  <c r="H788" i="1"/>
  <c r="F60" i="1"/>
  <c r="G60" i="1"/>
  <c r="H60" i="1"/>
  <c r="F167" i="1"/>
  <c r="G167" i="1"/>
  <c r="H167" i="1"/>
  <c r="F531" i="1"/>
  <c r="G531" i="1"/>
  <c r="H531" i="1"/>
  <c r="F1334" i="1"/>
  <c r="G1334" i="1"/>
  <c r="H1334" i="1"/>
  <c r="F1211" i="1"/>
  <c r="G1211" i="1"/>
  <c r="H1211" i="1"/>
  <c r="F846" i="1"/>
  <c r="G846" i="1"/>
  <c r="H846" i="1"/>
  <c r="F178" i="1"/>
  <c r="G178" i="1"/>
  <c r="H178" i="1"/>
  <c r="F1342" i="1"/>
  <c r="G1342" i="1"/>
  <c r="H1342" i="1"/>
  <c r="F1066" i="1"/>
  <c r="G1066" i="1"/>
  <c r="H1066" i="1"/>
  <c r="F490" i="1"/>
  <c r="G490" i="1"/>
  <c r="H490" i="1"/>
  <c r="F1348" i="1"/>
  <c r="G1348" i="1"/>
  <c r="H1348" i="1"/>
  <c r="F1310" i="1"/>
  <c r="G1310" i="1"/>
  <c r="H1310" i="1"/>
  <c r="F1037" i="1"/>
  <c r="G1037" i="1"/>
  <c r="H1037" i="1"/>
  <c r="F179" i="1"/>
  <c r="G179" i="1"/>
  <c r="H179" i="1"/>
  <c r="F1316" i="1"/>
  <c r="G1316" i="1"/>
  <c r="H1316" i="1"/>
  <c r="F879" i="1"/>
  <c r="G879" i="1"/>
  <c r="H879" i="1"/>
  <c r="F1038" i="1"/>
  <c r="G1038" i="1"/>
  <c r="H1038" i="1"/>
  <c r="F441" i="1"/>
  <c r="G441" i="1"/>
  <c r="H441" i="1"/>
  <c r="F1274" i="1"/>
  <c r="G1274" i="1"/>
  <c r="H1274" i="1"/>
  <c r="F1275" i="1"/>
  <c r="G1275" i="1"/>
  <c r="H1275" i="1"/>
  <c r="F290" i="1"/>
  <c r="G290" i="1"/>
  <c r="H290" i="1"/>
  <c r="F442" i="1"/>
  <c r="G442" i="1"/>
  <c r="H442" i="1"/>
  <c r="F214" i="1"/>
  <c r="G214" i="1"/>
  <c r="H214" i="1"/>
  <c r="F443" i="1"/>
  <c r="G443" i="1"/>
  <c r="H443" i="1"/>
  <c r="F268" i="1"/>
  <c r="G268" i="1"/>
  <c r="H268" i="1"/>
  <c r="F444" i="1"/>
  <c r="G444" i="1"/>
  <c r="H444" i="1"/>
  <c r="F445" i="1"/>
  <c r="G445" i="1"/>
  <c r="H445" i="1"/>
  <c r="F462" i="1"/>
  <c r="G462" i="1"/>
  <c r="H462" i="1"/>
  <c r="F173" i="1"/>
  <c r="G173" i="1"/>
  <c r="H173" i="1"/>
  <c r="F54" i="1"/>
  <c r="G54" i="1"/>
  <c r="H54" i="1"/>
  <c r="F383" i="1"/>
  <c r="G383" i="1"/>
  <c r="H383" i="1"/>
  <c r="F83" i="1"/>
  <c r="G83" i="1"/>
  <c r="H83" i="1"/>
  <c r="F511" i="1"/>
  <c r="G511" i="1"/>
  <c r="H511" i="1"/>
  <c r="F1068" i="1"/>
  <c r="G1068" i="1"/>
  <c r="H1068" i="1"/>
  <c r="F55" i="1"/>
  <c r="G55" i="1"/>
  <c r="H55" i="1"/>
  <c r="F174" i="1"/>
  <c r="G174" i="1"/>
  <c r="H174" i="1"/>
  <c r="F101" i="1"/>
  <c r="G101" i="1"/>
  <c r="H101" i="1"/>
  <c r="F949" i="1"/>
  <c r="G949" i="1"/>
  <c r="H949" i="1"/>
  <c r="F748" i="1"/>
  <c r="G748" i="1"/>
  <c r="H748" i="1"/>
  <c r="F189" i="1"/>
  <c r="G189" i="1"/>
  <c r="H189" i="1"/>
  <c r="F1276" i="1"/>
  <c r="G1276" i="1"/>
  <c r="H1276" i="1"/>
  <c r="F317" i="1"/>
  <c r="G317" i="1"/>
  <c r="H317" i="1"/>
  <c r="F914" i="1"/>
  <c r="G914" i="1"/>
  <c r="H914" i="1"/>
  <c r="F295" i="1"/>
  <c r="G295" i="1"/>
  <c r="H295" i="1"/>
  <c r="F213" i="1"/>
  <c r="G213" i="1"/>
  <c r="H213" i="1"/>
  <c r="F974" i="1"/>
  <c r="G974" i="1"/>
  <c r="H974" i="1"/>
  <c r="F832" i="1"/>
  <c r="G832" i="1"/>
  <c r="H832" i="1"/>
  <c r="F287" i="1"/>
  <c r="G287" i="1"/>
  <c r="H287" i="1"/>
  <c r="F975" i="1"/>
  <c r="G975" i="1"/>
  <c r="H975" i="1"/>
  <c r="F190" i="1"/>
  <c r="G190" i="1"/>
  <c r="H190" i="1"/>
  <c r="F288" i="1"/>
  <c r="G288" i="1"/>
  <c r="H288" i="1"/>
  <c r="F228" i="1"/>
  <c r="G228" i="1"/>
  <c r="H228" i="1"/>
  <c r="F746" i="1"/>
  <c r="G746" i="1"/>
  <c r="H746" i="1"/>
  <c r="F96" i="1"/>
  <c r="G96" i="1"/>
  <c r="H96" i="1"/>
  <c r="F289" i="1"/>
  <c r="G289" i="1"/>
  <c r="H289" i="1"/>
  <c r="F212" i="1"/>
  <c r="G212" i="1"/>
  <c r="H212" i="1"/>
  <c r="F275" i="1"/>
  <c r="G275" i="1"/>
  <c r="H275" i="1"/>
  <c r="F1295" i="1"/>
  <c r="G1295" i="1"/>
  <c r="H1295" i="1"/>
  <c r="F169" i="1"/>
  <c r="G169" i="1"/>
  <c r="H169" i="1"/>
  <c r="F56" i="1"/>
  <c r="G56" i="1"/>
  <c r="H56" i="1"/>
  <c r="F384" i="1"/>
  <c r="G384" i="1"/>
  <c r="H384" i="1"/>
  <c r="F84" i="1"/>
  <c r="G84" i="1"/>
  <c r="H84" i="1"/>
  <c r="F118" i="1"/>
  <c r="G118" i="1"/>
  <c r="H118" i="1"/>
  <c r="F1219" i="1"/>
  <c r="G1219" i="1"/>
  <c r="H1219" i="1"/>
  <c r="F610" i="1"/>
  <c r="G610" i="1"/>
  <c r="H610" i="1"/>
  <c r="F951" i="1"/>
  <c r="G951" i="1"/>
  <c r="H951" i="1"/>
  <c r="F780" i="1"/>
  <c r="G780" i="1"/>
  <c r="H780" i="1"/>
  <c r="F32" i="1"/>
  <c r="G32" i="1"/>
  <c r="H32" i="1"/>
  <c r="F316" i="1"/>
  <c r="G316" i="1"/>
  <c r="H316" i="1"/>
  <c r="F583" i="1"/>
  <c r="G583" i="1"/>
  <c r="H583" i="1"/>
  <c r="F267" i="1"/>
  <c r="G267" i="1"/>
  <c r="H267" i="1"/>
  <c r="F62" i="1"/>
  <c r="G62" i="1"/>
  <c r="H62" i="1"/>
  <c r="F491" i="1"/>
  <c r="G491" i="1"/>
  <c r="H491" i="1"/>
  <c r="F249" i="1"/>
  <c r="G249" i="1"/>
  <c r="H249" i="1"/>
  <c r="F976" i="1"/>
  <c r="G976" i="1"/>
  <c r="H976" i="1"/>
  <c r="F43" i="1"/>
  <c r="G43" i="1"/>
  <c r="H43" i="1"/>
  <c r="F853" i="1"/>
  <c r="G853" i="1"/>
  <c r="H853" i="1"/>
  <c r="F1129" i="1"/>
  <c r="G1129" i="1"/>
  <c r="H1129" i="1"/>
  <c r="F1284" i="1"/>
  <c r="G1284" i="1"/>
  <c r="H1284" i="1"/>
  <c r="F1035" i="1"/>
  <c r="G1035" i="1"/>
  <c r="H1035" i="1"/>
  <c r="F230" i="1"/>
  <c r="G230" i="1"/>
  <c r="H230" i="1"/>
  <c r="F280" i="1"/>
  <c r="G280" i="1"/>
  <c r="H280" i="1"/>
  <c r="F146" i="1"/>
  <c r="G146" i="1"/>
  <c r="H146" i="1"/>
  <c r="F192" i="1"/>
  <c r="G192" i="1"/>
  <c r="H192" i="1"/>
  <c r="F371" i="1"/>
  <c r="G371" i="1"/>
  <c r="H371" i="1"/>
  <c r="F681" i="1"/>
  <c r="G681" i="1"/>
  <c r="H681" i="1"/>
  <c r="F582" i="1"/>
  <c r="G582" i="1"/>
  <c r="H582" i="1"/>
  <c r="F1226" i="1"/>
  <c r="G1226" i="1"/>
  <c r="H1226" i="1"/>
  <c r="F602" i="1"/>
  <c r="G602" i="1"/>
  <c r="H602" i="1"/>
  <c r="F1253" i="1"/>
  <c r="G1253" i="1"/>
  <c r="H1253" i="1"/>
  <c r="F139" i="1"/>
  <c r="G139" i="1"/>
  <c r="H139" i="1"/>
  <c r="F66" i="1"/>
  <c r="G66" i="1"/>
  <c r="H66" i="1"/>
  <c r="F917" i="1"/>
  <c r="G917" i="1"/>
  <c r="H917" i="1"/>
  <c r="F701" i="1"/>
  <c r="G701" i="1"/>
  <c r="H701" i="1"/>
  <c r="F782" i="1"/>
  <c r="G782" i="1"/>
  <c r="H782" i="1"/>
  <c r="F75" i="1"/>
  <c r="G75" i="1"/>
  <c r="H75" i="1"/>
  <c r="F1180" i="1"/>
  <c r="G1180" i="1"/>
  <c r="H1180" i="1"/>
  <c r="F798" i="1"/>
  <c r="G798" i="1"/>
  <c r="H798" i="1"/>
  <c r="F947" i="1"/>
  <c r="G947" i="1"/>
  <c r="H947" i="1"/>
  <c r="F211" i="1"/>
  <c r="G211" i="1"/>
  <c r="H211" i="1"/>
  <c r="F201" i="1"/>
  <c r="G201" i="1"/>
  <c r="H201" i="1"/>
  <c r="F891" i="1"/>
  <c r="G891" i="1"/>
  <c r="H891" i="1"/>
  <c r="F1238" i="1"/>
  <c r="G1238" i="1"/>
  <c r="H1238" i="1"/>
  <c r="F127" i="1"/>
  <c r="G127" i="1"/>
  <c r="H127" i="1"/>
  <c r="F282" i="1"/>
  <c r="G282" i="1"/>
  <c r="H282" i="1"/>
  <c r="F390" i="1"/>
  <c r="G390" i="1"/>
  <c r="H390" i="1"/>
  <c r="F884" i="1"/>
  <c r="G884" i="1"/>
  <c r="H884" i="1"/>
  <c r="F939" i="1"/>
  <c r="G939" i="1"/>
  <c r="H939" i="1"/>
  <c r="F977" i="1"/>
  <c r="G977" i="1"/>
  <c r="H977" i="1"/>
  <c r="F532" i="1"/>
  <c r="G532" i="1"/>
  <c r="H532" i="1"/>
  <c r="F751" i="1"/>
  <c r="G751" i="1"/>
  <c r="H751" i="1"/>
  <c r="F70" i="1"/>
  <c r="G70" i="1"/>
  <c r="H70" i="1"/>
  <c r="F279" i="1"/>
  <c r="G279" i="1"/>
  <c r="H279" i="1"/>
  <c r="F693" i="1"/>
  <c r="G693" i="1"/>
  <c r="H693" i="1"/>
  <c r="F276" i="1"/>
  <c r="G276" i="1"/>
  <c r="H276" i="1"/>
  <c r="F145" i="1"/>
  <c r="G145" i="1"/>
  <c r="H145" i="1"/>
  <c r="F1319" i="1"/>
  <c r="G1319" i="1"/>
  <c r="H1319" i="1"/>
  <c r="F378" i="1"/>
  <c r="G378" i="1"/>
  <c r="H378" i="1"/>
  <c r="F1131" i="1"/>
  <c r="G1131" i="1"/>
  <c r="H1131" i="1"/>
  <c r="F149" i="1"/>
  <c r="G149" i="1"/>
  <c r="H149" i="1"/>
  <c r="F889" i="1"/>
  <c r="G889" i="1"/>
  <c r="H889" i="1"/>
  <c r="F148" i="1"/>
  <c r="G148" i="1"/>
  <c r="H148" i="1"/>
  <c r="F466" i="1"/>
  <c r="G466" i="1"/>
  <c r="H466" i="1"/>
  <c r="F122" i="1"/>
  <c r="G122" i="1"/>
  <c r="H122" i="1"/>
  <c r="F161" i="1"/>
  <c r="G161" i="1"/>
  <c r="H161" i="1"/>
  <c r="F1000" i="1"/>
  <c r="G1000" i="1"/>
  <c r="H1000" i="1"/>
  <c r="F331" i="1"/>
  <c r="G331" i="1"/>
  <c r="H331" i="1"/>
  <c r="F735" i="1"/>
  <c r="G735" i="1"/>
  <c r="H735" i="1"/>
  <c r="F353" i="1"/>
  <c r="G353" i="1"/>
  <c r="H353" i="1"/>
  <c r="F793" i="1"/>
  <c r="G793" i="1"/>
  <c r="H793" i="1"/>
  <c r="F461" i="1"/>
  <c r="G461" i="1"/>
  <c r="H461" i="1"/>
  <c r="F1030" i="1"/>
  <c r="G1030" i="1"/>
  <c r="H1030" i="1"/>
  <c r="F505" i="1"/>
  <c r="G505" i="1"/>
  <c r="H505" i="1"/>
  <c r="F425" i="1"/>
  <c r="G425" i="1"/>
  <c r="H425" i="1"/>
  <c r="F1070" i="1"/>
  <c r="G1070" i="1"/>
  <c r="H1070" i="1"/>
  <c r="F1084" i="1"/>
  <c r="G1084" i="1"/>
  <c r="H1084" i="1"/>
  <c r="F863" i="1"/>
  <c r="G863" i="1"/>
  <c r="H863" i="1"/>
  <c r="F813" i="1"/>
  <c r="G813" i="1"/>
  <c r="H813" i="1"/>
  <c r="F776" i="1"/>
  <c r="G776" i="1"/>
  <c r="H776" i="1"/>
  <c r="F903" i="1"/>
  <c r="G903" i="1"/>
  <c r="H903" i="1"/>
  <c r="F1061" i="1"/>
  <c r="G1061" i="1"/>
  <c r="H1061" i="1"/>
  <c r="F550" i="1"/>
  <c r="G550" i="1"/>
  <c r="H550" i="1"/>
  <c r="F738" i="1"/>
  <c r="G738" i="1"/>
  <c r="H738" i="1"/>
  <c r="F779" i="1"/>
  <c r="G779" i="1"/>
  <c r="H779" i="1"/>
  <c r="F1153" i="1"/>
  <c r="G1153" i="1"/>
  <c r="H1153" i="1"/>
  <c r="F768" i="1"/>
  <c r="G768" i="1"/>
  <c r="H768" i="1"/>
  <c r="F656" i="1"/>
  <c r="G656" i="1"/>
  <c r="H656" i="1"/>
  <c r="F1307" i="1"/>
  <c r="G1307" i="1"/>
  <c r="H1307" i="1"/>
  <c r="F871" i="1"/>
  <c r="G871" i="1"/>
  <c r="H871" i="1"/>
  <c r="F496" i="1"/>
  <c r="G496" i="1"/>
  <c r="H496" i="1"/>
  <c r="F1200" i="1"/>
  <c r="G1200" i="1"/>
  <c r="H1200" i="1"/>
  <c r="F818" i="1"/>
  <c r="G818" i="1"/>
  <c r="H818" i="1"/>
  <c r="F1189" i="1"/>
  <c r="G1189" i="1"/>
  <c r="H1189" i="1"/>
  <c r="F711" i="1"/>
  <c r="G711" i="1"/>
  <c r="H711" i="1"/>
  <c r="F1246" i="1"/>
  <c r="G1246" i="1"/>
  <c r="H1246" i="1"/>
  <c r="F497" i="1"/>
  <c r="G497" i="1"/>
  <c r="H497" i="1"/>
  <c r="F984" i="1"/>
  <c r="G984" i="1"/>
  <c r="H984" i="1"/>
  <c r="F406" i="1"/>
  <c r="G406" i="1"/>
  <c r="H406" i="1"/>
  <c r="F1336" i="1"/>
  <c r="G1336" i="1"/>
  <c r="H1336" i="1"/>
  <c r="F855" i="1"/>
  <c r="G855" i="1"/>
  <c r="H855" i="1"/>
  <c r="F622" i="1"/>
  <c r="G622" i="1"/>
  <c r="H622" i="1"/>
  <c r="F1193" i="1"/>
  <c r="G1193" i="1"/>
  <c r="H1193" i="1"/>
  <c r="F797" i="1"/>
  <c r="G797" i="1"/>
  <c r="H797" i="1"/>
  <c r="F714" i="1"/>
  <c r="G714" i="1"/>
  <c r="H714" i="1"/>
  <c r="F812" i="1"/>
  <c r="G812" i="1"/>
  <c r="H812" i="1"/>
  <c r="F819" i="1"/>
  <c r="G819" i="1"/>
  <c r="H819" i="1"/>
  <c r="F435" i="1"/>
  <c r="G435" i="1"/>
  <c r="H435" i="1"/>
  <c r="F677" i="1"/>
  <c r="G677" i="1"/>
  <c r="H677" i="1"/>
  <c r="F747" i="1"/>
  <c r="G747" i="1"/>
  <c r="H747" i="1"/>
  <c r="F1313" i="1"/>
  <c r="G1313" i="1"/>
  <c r="H1313" i="1"/>
  <c r="F625" i="1"/>
  <c r="G625" i="1"/>
  <c r="H625" i="1"/>
  <c r="F535" i="1"/>
  <c r="G535" i="1"/>
  <c r="H535" i="1"/>
  <c r="F1036" i="1"/>
  <c r="G1036" i="1"/>
  <c r="H1036" i="1"/>
  <c r="F909" i="1"/>
  <c r="G909" i="1"/>
  <c r="H909" i="1"/>
  <c r="F1345" i="1"/>
  <c r="G1345" i="1"/>
  <c r="H1345" i="1"/>
  <c r="F412" i="1"/>
  <c r="G412" i="1"/>
  <c r="H412" i="1"/>
  <c r="F772" i="1"/>
  <c r="G772" i="1"/>
  <c r="H772" i="1"/>
  <c r="F469" i="1"/>
  <c r="G469" i="1"/>
  <c r="H469" i="1"/>
  <c r="F617" i="1"/>
  <c r="G617" i="1"/>
  <c r="H617" i="1"/>
  <c r="F1291" i="1"/>
  <c r="G1291" i="1"/>
  <c r="H1291" i="1"/>
  <c r="F1256" i="1"/>
  <c r="G1256" i="1"/>
  <c r="H1256" i="1"/>
  <c r="F1329" i="1"/>
  <c r="G1329" i="1"/>
  <c r="H1329" i="1"/>
  <c r="F1012" i="1"/>
  <c r="G1012" i="1"/>
  <c r="H1012" i="1"/>
  <c r="F1215" i="1"/>
  <c r="G1215" i="1"/>
  <c r="H1215" i="1"/>
  <c r="F1269" i="1"/>
  <c r="G1269" i="1"/>
  <c r="H1269" i="1"/>
  <c r="F1263" i="1"/>
  <c r="G1263" i="1"/>
  <c r="H1263" i="1"/>
  <c r="F1117" i="1"/>
  <c r="G1117" i="1"/>
  <c r="H1117" i="1"/>
  <c r="F929" i="1"/>
  <c r="G929" i="1"/>
  <c r="H929" i="1"/>
  <c r="F1013" i="1"/>
  <c r="G1013" i="1"/>
  <c r="H1013" i="1"/>
  <c r="F1022" i="1"/>
  <c r="G1022" i="1"/>
  <c r="H1022" i="1"/>
  <c r="F1088" i="1"/>
  <c r="G1088" i="1"/>
  <c r="H1088" i="1"/>
  <c r="F221" i="1"/>
  <c r="G221" i="1"/>
  <c r="H221" i="1"/>
  <c r="F921" i="1"/>
  <c r="G921" i="1"/>
  <c r="H921" i="1"/>
  <c r="F1328" i="1"/>
  <c r="G1328" i="1"/>
  <c r="H1328" i="1"/>
  <c r="F1369" i="1"/>
  <c r="G1369" i="1"/>
  <c r="H1369" i="1"/>
  <c r="F922" i="1"/>
  <c r="G922" i="1"/>
  <c r="H922" i="1"/>
  <c r="F892" i="1"/>
  <c r="G892" i="1"/>
  <c r="H892" i="1"/>
  <c r="F686" i="1"/>
  <c r="G686" i="1"/>
  <c r="H686" i="1"/>
  <c r="F29" i="1"/>
  <c r="G29" i="1"/>
  <c r="H29" i="1"/>
  <c r="F1243" i="1"/>
  <c r="G1243" i="1"/>
  <c r="H1243" i="1"/>
  <c r="F1172" i="1"/>
  <c r="G1172" i="1"/>
  <c r="H1172" i="1"/>
  <c r="F683" i="1"/>
  <c r="G683" i="1"/>
  <c r="H683" i="1"/>
  <c r="F1106" i="1"/>
  <c r="G1106" i="1"/>
  <c r="H1106" i="1"/>
  <c r="F1054" i="1"/>
  <c r="G1054" i="1"/>
  <c r="H1054" i="1"/>
  <c r="F730" i="1"/>
  <c r="G730" i="1"/>
  <c r="H730" i="1"/>
  <c r="F1118" i="1"/>
  <c r="G1118" i="1"/>
  <c r="H1118" i="1"/>
  <c r="F1051" i="1"/>
  <c r="G1051" i="1"/>
  <c r="H1051" i="1"/>
  <c r="F415" i="1"/>
  <c r="G415" i="1"/>
  <c r="H415" i="1"/>
  <c r="F1309" i="1"/>
  <c r="G1309" i="1"/>
  <c r="H1309" i="1"/>
  <c r="F684" i="1"/>
  <c r="G684" i="1"/>
  <c r="H684" i="1"/>
  <c r="F528" i="1"/>
  <c r="G528" i="1"/>
  <c r="H528" i="1"/>
  <c r="F17" i="1"/>
  <c r="G17" i="1"/>
  <c r="H17" i="1"/>
  <c r="F6" i="1"/>
  <c r="G6" i="1"/>
  <c r="H6" i="1"/>
  <c r="F292" i="1"/>
  <c r="G292" i="1"/>
  <c r="H292" i="1"/>
  <c r="F342" i="1"/>
  <c r="G342" i="1"/>
  <c r="H342" i="1"/>
  <c r="F293" i="1"/>
  <c r="G293" i="1"/>
  <c r="H293" i="1"/>
  <c r="F9" i="1"/>
  <c r="G9" i="1"/>
  <c r="H9" i="1"/>
  <c r="F10" i="1"/>
  <c r="G10" i="1"/>
  <c r="H10" i="1"/>
  <c r="F743" i="1"/>
  <c r="G743" i="1"/>
  <c r="H743" i="1"/>
  <c r="F333" i="1"/>
  <c r="G333" i="1"/>
  <c r="H333" i="1"/>
  <c r="F603" i="1"/>
  <c r="G603" i="1"/>
  <c r="H603" i="1"/>
  <c r="F343" i="1"/>
  <c r="G343" i="1"/>
  <c r="H343" i="1"/>
  <c r="F7" i="1"/>
  <c r="G7" i="1"/>
  <c r="H7" i="1"/>
  <c r="F334" i="1"/>
  <c r="G334" i="1"/>
  <c r="H334" i="1"/>
  <c r="F344" i="1"/>
  <c r="G344" i="1"/>
  <c r="H344" i="1"/>
  <c r="F294" i="1"/>
  <c r="G294" i="1"/>
  <c r="H294" i="1"/>
  <c r="F1011" i="1"/>
  <c r="G1011" i="1"/>
  <c r="H1011" i="1"/>
  <c r="F350" i="1"/>
  <c r="G350" i="1"/>
  <c r="H350" i="1"/>
  <c r="F410" i="1"/>
  <c r="G410" i="1"/>
  <c r="H410" i="1"/>
  <c r="F345" i="1"/>
  <c r="G345" i="1"/>
  <c r="H345" i="1"/>
  <c r="F119" i="1"/>
  <c r="G119" i="1"/>
  <c r="H119" i="1"/>
  <c r="F346" i="1"/>
  <c r="G346" i="1"/>
  <c r="H346" i="1"/>
  <c r="F715" i="1"/>
  <c r="G715" i="1"/>
  <c r="H715" i="1"/>
  <c r="F113" i="1"/>
  <c r="G113" i="1"/>
  <c r="H113" i="1"/>
  <c r="F335" i="1"/>
  <c r="G335" i="1"/>
  <c r="H335" i="1"/>
  <c r="F336" i="1"/>
  <c r="G336" i="1"/>
  <c r="H336" i="1"/>
  <c r="F30" i="1"/>
  <c r="G30" i="1"/>
  <c r="H30" i="1"/>
  <c r="F385" i="1"/>
  <c r="G385" i="1"/>
  <c r="H385" i="1"/>
  <c r="F337" i="1"/>
  <c r="G337" i="1"/>
  <c r="H337" i="1"/>
  <c r="F347" i="1"/>
  <c r="G347" i="1"/>
  <c r="H347" i="1"/>
  <c r="F773" i="1"/>
  <c r="G773" i="1"/>
  <c r="H773" i="1"/>
  <c r="F1339" i="1"/>
  <c r="G1339" i="1"/>
  <c r="H1339" i="1"/>
  <c r="F470" i="1"/>
  <c r="G470" i="1"/>
  <c r="H470" i="1"/>
  <c r="F11" i="1"/>
  <c r="G11" i="1"/>
  <c r="H11" i="1"/>
  <c r="F18" i="1"/>
  <c r="G18" i="1"/>
  <c r="H18" i="1"/>
  <c r="F348" i="1"/>
  <c r="G348" i="1"/>
  <c r="H348" i="1"/>
  <c r="F332" i="1"/>
  <c r="G332" i="1"/>
  <c r="H332" i="1"/>
  <c r="F103" i="1"/>
  <c r="G103" i="1"/>
  <c r="H103" i="1"/>
  <c r="F184" i="1"/>
  <c r="G184" i="1"/>
  <c r="H184" i="1"/>
  <c r="F114" i="1"/>
  <c r="G114" i="1"/>
  <c r="H114" i="1"/>
  <c r="F671" i="1"/>
  <c r="G671" i="1"/>
  <c r="H671" i="1"/>
  <c r="F115" i="1"/>
  <c r="G115" i="1"/>
  <c r="H115" i="1"/>
  <c r="F185" i="1"/>
  <c r="G185" i="1"/>
  <c r="H185" i="1"/>
  <c r="F941" i="1"/>
  <c r="G941" i="1"/>
  <c r="H941" i="1"/>
  <c r="F1340" i="1"/>
  <c r="G1340" i="1"/>
  <c r="H1340" i="1"/>
  <c r="F1057" i="1"/>
  <c r="G1057" i="1"/>
  <c r="H1057" i="1"/>
  <c r="F687" i="1"/>
  <c r="G687" i="1"/>
  <c r="H687" i="1"/>
  <c r="F186" i="1"/>
  <c r="G186" i="1"/>
  <c r="H186" i="1"/>
  <c r="F150" i="1"/>
  <c r="G150" i="1"/>
  <c r="H150" i="1"/>
  <c r="F51" i="1"/>
  <c r="G51" i="1"/>
  <c r="H51" i="1"/>
  <c r="F1265" i="1"/>
  <c r="G1265" i="1"/>
  <c r="H1265" i="1"/>
  <c r="F542" i="1"/>
  <c r="G542" i="1"/>
  <c r="H542" i="1"/>
  <c r="F116" i="1"/>
  <c r="G116" i="1"/>
  <c r="H116" i="1"/>
  <c r="F12" i="1"/>
  <c r="G12" i="1"/>
  <c r="H12" i="1"/>
  <c r="F1216" i="1"/>
  <c r="G1216" i="1"/>
  <c r="H1216" i="1"/>
  <c r="F421" i="1"/>
  <c r="G421" i="1"/>
  <c r="H421" i="1"/>
  <c r="F872" i="1"/>
  <c r="G872" i="1"/>
  <c r="H872" i="1"/>
  <c r="F563" i="1"/>
  <c r="G563" i="1"/>
  <c r="H563" i="1"/>
  <c r="F349" i="1"/>
  <c r="G349" i="1"/>
  <c r="H349" i="1"/>
  <c r="F8" i="1"/>
  <c r="G8" i="1"/>
  <c r="H8" i="1"/>
  <c r="F529" i="1"/>
  <c r="G529" i="1"/>
  <c r="H529" i="1"/>
  <c r="F33" i="1"/>
  <c r="G33" i="1"/>
  <c r="H33" i="1"/>
  <c r="F19" i="1"/>
  <c r="G19" i="1"/>
  <c r="H19" i="1"/>
  <c r="F48" i="1"/>
  <c r="G48" i="1"/>
  <c r="H48" i="1"/>
  <c r="F595" i="1"/>
  <c r="G595" i="1"/>
  <c r="H595" i="1"/>
  <c r="F1040" i="1"/>
  <c r="G1040" i="1"/>
  <c r="H1040" i="1"/>
  <c r="F69" i="1"/>
  <c r="G69" i="1"/>
  <c r="H69" i="1"/>
  <c r="F744" i="1"/>
  <c r="G744" i="1"/>
  <c r="H744" i="1"/>
  <c r="F45" i="1"/>
  <c r="G45" i="1"/>
  <c r="H45" i="1"/>
  <c r="F31" i="1"/>
  <c r="G31" i="1"/>
  <c r="H31" i="1"/>
  <c r="F351" i="1"/>
  <c r="G351" i="1"/>
  <c r="H351" i="1"/>
  <c r="F411" i="1"/>
  <c r="G411" i="1"/>
  <c r="H411" i="1"/>
  <c r="F796" i="1"/>
  <c r="G796" i="1"/>
  <c r="H796" i="1"/>
  <c r="F105" i="1"/>
  <c r="G105" i="1"/>
  <c r="H105" i="1"/>
  <c r="F44" i="1"/>
  <c r="G44" i="1"/>
  <c r="H44" i="1"/>
  <c r="F716" i="1"/>
  <c r="G716" i="1"/>
  <c r="H716" i="1"/>
  <c r="F120" i="1"/>
  <c r="G120" i="1"/>
  <c r="H120" i="1"/>
  <c r="F774" i="1"/>
  <c r="G774" i="1"/>
  <c r="H774" i="1"/>
  <c r="F562" i="1"/>
  <c r="G562" i="1"/>
  <c r="H562" i="1"/>
  <c r="F111" i="1"/>
  <c r="G111" i="1"/>
  <c r="H111" i="1"/>
  <c r="F724" i="1"/>
  <c r="G724" i="1"/>
  <c r="H724" i="1"/>
  <c r="F1268" i="1"/>
  <c r="G1268" i="1"/>
  <c r="H1268" i="1"/>
  <c r="F143" i="1"/>
  <c r="G143" i="1"/>
  <c r="H143" i="1"/>
  <c r="F200" i="1"/>
  <c r="G200" i="1"/>
  <c r="H200" i="1"/>
  <c r="F244" i="1"/>
  <c r="G244" i="1"/>
  <c r="H244" i="1"/>
  <c r="F13" i="1"/>
  <c r="G13" i="1"/>
  <c r="H13" i="1"/>
  <c r="F942" i="1"/>
  <c r="G942" i="1"/>
  <c r="H942" i="1"/>
  <c r="F907" i="1"/>
  <c r="G907" i="1"/>
  <c r="H907" i="1"/>
  <c r="F428" i="1"/>
  <c r="G428" i="1"/>
  <c r="H428" i="1"/>
  <c r="F248" i="1"/>
  <c r="G248" i="1"/>
  <c r="H248" i="1"/>
  <c r="F357" i="1"/>
  <c r="G357" i="1"/>
  <c r="H357" i="1"/>
  <c r="F1015" i="1"/>
  <c r="G1015" i="1"/>
  <c r="H1015" i="1"/>
  <c r="F1085" i="1"/>
  <c r="G1085" i="1"/>
  <c r="H1085" i="1"/>
  <c r="F545" i="1"/>
  <c r="G545" i="1"/>
  <c r="H545" i="1"/>
  <c r="F352" i="1"/>
  <c r="G352" i="1"/>
  <c r="H352" i="1"/>
  <c r="F1283" i="1"/>
  <c r="G1283" i="1"/>
  <c r="H1283" i="1"/>
  <c r="F1028" i="1"/>
  <c r="G1028" i="1"/>
  <c r="H1028" i="1"/>
  <c r="F844" i="1"/>
  <c r="G844" i="1"/>
  <c r="H844" i="1"/>
  <c r="F794" i="1"/>
  <c r="G794" i="1"/>
  <c r="H794" i="1"/>
  <c r="F722" i="1"/>
  <c r="G722" i="1"/>
  <c r="H722" i="1"/>
  <c r="F1371" i="1"/>
  <c r="G1371" i="1"/>
  <c r="H1371" i="1"/>
  <c r="F291" i="1"/>
  <c r="G291" i="1"/>
  <c r="H291" i="1"/>
  <c r="F519" i="1"/>
  <c r="G519" i="1"/>
  <c r="H519" i="1"/>
  <c r="F618" i="1"/>
  <c r="G618" i="1"/>
  <c r="H618" i="1"/>
  <c r="F538" i="1"/>
  <c r="G538" i="1"/>
  <c r="H538" i="1"/>
  <c r="F831" i="1"/>
  <c r="G831" i="1"/>
  <c r="H831" i="1"/>
  <c r="F1292" i="1"/>
  <c r="G1292" i="1"/>
  <c r="H1292" i="1"/>
  <c r="F151" i="1"/>
  <c r="G151" i="1"/>
  <c r="H151" i="1"/>
  <c r="F52" i="1"/>
  <c r="G52" i="1"/>
  <c r="H52" i="1"/>
  <c r="F526" i="1"/>
  <c r="G526" i="1"/>
  <c r="H526" i="1"/>
  <c r="F80" i="1"/>
  <c r="G80" i="1"/>
  <c r="H80" i="1"/>
  <c r="F741" i="1"/>
  <c r="G741" i="1"/>
  <c r="H741" i="1"/>
  <c r="F1198" i="1"/>
  <c r="G1198" i="1"/>
  <c r="H1198" i="1"/>
  <c r="F1113" i="1"/>
  <c r="G1113" i="1"/>
  <c r="H1113" i="1"/>
  <c r="F1330" i="1"/>
  <c r="G1330" i="1"/>
  <c r="H1330" i="1"/>
  <c r="F1257" i="1"/>
  <c r="G1257" i="1"/>
  <c r="H1257" i="1"/>
  <c r="F732" i="1"/>
  <c r="G732" i="1"/>
  <c r="H732" i="1"/>
  <c r="F50" i="1"/>
  <c r="G50" i="1"/>
  <c r="H50" i="1"/>
  <c r="F1014" i="1"/>
  <c r="G1014" i="1"/>
  <c r="H1014" i="1"/>
  <c r="F933" i="1"/>
  <c r="G933" i="1"/>
  <c r="H933" i="1"/>
  <c r="F916" i="1"/>
  <c r="G916" i="1"/>
  <c r="H916" i="1"/>
  <c r="F1217" i="1"/>
  <c r="G1217" i="1"/>
  <c r="H1217" i="1"/>
  <c r="F707" i="1"/>
  <c r="G707" i="1"/>
  <c r="H707" i="1"/>
  <c r="F770" i="1"/>
  <c r="G770" i="1"/>
  <c r="H770" i="1"/>
  <c r="F660" i="1"/>
  <c r="G660" i="1"/>
  <c r="H660" i="1"/>
  <c r="F255" i="1"/>
  <c r="G255" i="1"/>
  <c r="H255" i="1"/>
  <c r="F835" i="1"/>
  <c r="G835" i="1"/>
  <c r="H835" i="1"/>
  <c r="F14" i="1"/>
  <c r="G14" i="1"/>
  <c r="H14" i="1"/>
  <c r="F767" i="1"/>
  <c r="G767" i="1"/>
  <c r="H767" i="1"/>
  <c r="F439" i="1"/>
  <c r="G439" i="1"/>
  <c r="H439" i="1"/>
  <c r="F296" i="1"/>
  <c r="G296" i="1"/>
  <c r="H296" i="1"/>
  <c r="F1312" i="1"/>
  <c r="G1312" i="1"/>
  <c r="H1312" i="1"/>
  <c r="F160" i="1"/>
  <c r="G160" i="1"/>
  <c r="H160" i="1"/>
  <c r="F620" i="1"/>
  <c r="G620" i="1"/>
  <c r="H620" i="1"/>
  <c r="F193" i="1"/>
  <c r="G193" i="1"/>
  <c r="H193" i="1"/>
  <c r="F756" i="1"/>
  <c r="G756" i="1"/>
  <c r="H756" i="1"/>
  <c r="F866" i="1"/>
  <c r="G866" i="1"/>
  <c r="H866" i="1"/>
  <c r="F424" i="1"/>
  <c r="G424" i="1"/>
  <c r="H424" i="1"/>
  <c r="F964" i="1"/>
  <c r="G964" i="1"/>
  <c r="H964" i="1"/>
  <c r="F329" i="1"/>
  <c r="G329" i="1"/>
  <c r="H329" i="1"/>
  <c r="F1116" i="1"/>
  <c r="G1116" i="1"/>
  <c r="H1116" i="1"/>
  <c r="F1023" i="1"/>
  <c r="G1023" i="1"/>
  <c r="H1023" i="1"/>
  <c r="F848" i="1"/>
  <c r="G848" i="1"/>
  <c r="H848" i="1"/>
  <c r="F239" i="1"/>
  <c r="G239" i="1"/>
  <c r="H239" i="1"/>
  <c r="F826" i="1"/>
  <c r="G826" i="1"/>
  <c r="H826" i="1"/>
  <c r="F1126" i="1"/>
  <c r="G1126" i="1"/>
  <c r="H1126" i="1"/>
  <c r="F473" i="1"/>
  <c r="G473" i="1"/>
  <c r="H473" i="1"/>
  <c r="F800" i="1"/>
  <c r="G800" i="1"/>
  <c r="H800" i="1"/>
  <c r="F523" i="1"/>
  <c r="G523" i="1"/>
  <c r="H523" i="1"/>
  <c r="F499" i="1"/>
  <c r="G499" i="1"/>
  <c r="H499" i="1"/>
  <c r="F1091" i="1"/>
  <c r="G1091" i="1"/>
  <c r="H1091" i="1"/>
  <c r="F1123" i="1"/>
  <c r="G1123" i="1"/>
  <c r="H1123" i="1"/>
  <c r="F155" i="1"/>
  <c r="G155" i="1"/>
  <c r="H155" i="1"/>
  <c r="F700" i="1"/>
  <c r="G700" i="1"/>
  <c r="H700" i="1"/>
  <c r="F465" i="1"/>
  <c r="G465" i="1"/>
  <c r="H465" i="1"/>
  <c r="F1032" i="1"/>
  <c r="G1032" i="1"/>
  <c r="H1032" i="1"/>
  <c r="F593" i="1"/>
  <c r="G593" i="1"/>
  <c r="H593" i="1"/>
  <c r="F1258" i="1"/>
  <c r="G1258" i="1"/>
  <c r="H1258" i="1"/>
  <c r="F413" i="1"/>
  <c r="G413" i="1"/>
  <c r="H413" i="1"/>
  <c r="F1029" i="1"/>
  <c r="G1029" i="1"/>
  <c r="H1029" i="1"/>
  <c r="F1335" i="1"/>
  <c r="G1335" i="1"/>
  <c r="H1335" i="1"/>
  <c r="F882" i="1"/>
  <c r="G882" i="1"/>
  <c r="H882" i="1"/>
  <c r="F561" i="1"/>
  <c r="G561" i="1"/>
  <c r="H561" i="1"/>
  <c r="F985" i="1"/>
  <c r="G985" i="1"/>
  <c r="H985" i="1"/>
  <c r="F1231" i="1"/>
  <c r="G1231" i="1"/>
  <c r="H1231" i="1"/>
  <c r="F966" i="1"/>
  <c r="G966" i="1"/>
  <c r="H966" i="1"/>
  <c r="F592" i="1"/>
  <c r="G592" i="1"/>
  <c r="H592" i="1"/>
  <c r="F1288" i="1"/>
  <c r="G1288" i="1"/>
  <c r="H1288" i="1"/>
  <c r="F1021" i="1"/>
  <c r="G1021" i="1"/>
  <c r="H1021" i="1"/>
  <c r="F804" i="1"/>
  <c r="G804" i="1"/>
  <c r="H804" i="1"/>
  <c r="F668" i="1"/>
  <c r="G668" i="1"/>
  <c r="H668" i="1"/>
  <c r="F1368" i="1"/>
  <c r="G1368" i="1"/>
  <c r="H1368" i="1"/>
  <c r="F837" i="1"/>
  <c r="G837" i="1"/>
  <c r="H837" i="1"/>
  <c r="F1303" i="1"/>
  <c r="G1303" i="1"/>
  <c r="H1303" i="1"/>
  <c r="F577" i="1"/>
  <c r="G577" i="1"/>
  <c r="H577" i="1"/>
  <c r="F1144" i="1"/>
  <c r="G1144" i="1"/>
  <c r="H1144" i="1"/>
  <c r="F791" i="1"/>
  <c r="G791" i="1"/>
  <c r="H791" i="1"/>
  <c r="F646" i="1"/>
  <c r="G646" i="1"/>
  <c r="H646" i="1"/>
  <c r="F1332" i="1"/>
  <c r="G1332" i="1"/>
  <c r="H1332" i="1"/>
  <c r="F539" i="1"/>
  <c r="G539" i="1"/>
  <c r="H539" i="1"/>
  <c r="F778" i="1"/>
  <c r="G778" i="1"/>
  <c r="H778" i="1"/>
  <c r="F1297" i="1"/>
  <c r="G1297" i="1"/>
  <c r="H1297" i="1"/>
  <c r="F1209" i="1"/>
  <c r="G1209" i="1"/>
  <c r="H1209" i="1"/>
  <c r="F1362" i="1"/>
  <c r="G1362" i="1"/>
  <c r="H1362" i="1"/>
  <c r="F1124" i="1"/>
  <c r="G1124" i="1"/>
  <c r="H1124" i="1"/>
  <c r="F629" i="1"/>
  <c r="G629" i="1"/>
  <c r="H629" i="1"/>
  <c r="F377" i="1"/>
  <c r="G377" i="1"/>
  <c r="H377" i="1"/>
  <c r="F1119" i="1"/>
  <c r="G1119" i="1"/>
  <c r="H1119" i="1"/>
  <c r="F787" i="1"/>
  <c r="G787" i="1"/>
  <c r="H787" i="1"/>
  <c r="F1227" i="1"/>
  <c r="G1227" i="1"/>
  <c r="H1227" i="1"/>
  <c r="F1111" i="1"/>
  <c r="G1111" i="1"/>
  <c r="H1111" i="1"/>
  <c r="F750" i="1"/>
  <c r="G750" i="1"/>
  <c r="H750" i="1"/>
  <c r="F955" i="1"/>
  <c r="G955" i="1"/>
  <c r="H955" i="1"/>
  <c r="F1060" i="1"/>
  <c r="G1060" i="1"/>
  <c r="H1060" i="1"/>
  <c r="F1192" i="1"/>
  <c r="G1192" i="1"/>
  <c r="H1192" i="1"/>
  <c r="F1301" i="1"/>
  <c r="G1301" i="1"/>
  <c r="H1301" i="1"/>
  <c r="F1326" i="1"/>
  <c r="G1326" i="1"/>
  <c r="H1326" i="1"/>
  <c r="F1016" i="1"/>
  <c r="G1016" i="1"/>
  <c r="H1016" i="1"/>
  <c r="F1299" i="1"/>
  <c r="G1299" i="1"/>
  <c r="H1299" i="1"/>
  <c r="F810" i="1"/>
  <c r="G810" i="1"/>
  <c r="H810" i="1"/>
  <c r="F1165" i="1"/>
  <c r="G1165" i="1"/>
  <c r="H1165" i="1"/>
  <c r="F840" i="1"/>
  <c r="G840" i="1"/>
  <c r="H840" i="1"/>
  <c r="F1244" i="1"/>
  <c r="G1244" i="1"/>
  <c r="H1244" i="1"/>
  <c r="F932" i="1"/>
  <c r="G932" i="1"/>
  <c r="H932" i="1"/>
  <c r="F721" i="1"/>
  <c r="G721" i="1"/>
  <c r="H721" i="1"/>
  <c r="F1072" i="1"/>
  <c r="G1072" i="1"/>
  <c r="H1072" i="1"/>
  <c r="F1323" i="1"/>
  <c r="G1323" i="1"/>
  <c r="H1323" i="1"/>
  <c r="F1108" i="1"/>
  <c r="G1108" i="1"/>
  <c r="H1108" i="1"/>
  <c r="F806" i="1"/>
  <c r="G806" i="1"/>
  <c r="H806" i="1"/>
  <c r="F131" i="1"/>
  <c r="G131" i="1"/>
  <c r="H131" i="1"/>
  <c r="F132" i="1"/>
  <c r="G132" i="1"/>
  <c r="H132" i="1"/>
  <c r="F133" i="1"/>
  <c r="G133" i="1"/>
  <c r="H133" i="1"/>
  <c r="F565" i="1"/>
  <c r="G565" i="1"/>
  <c r="H565" i="1"/>
  <c r="F924" i="1"/>
  <c r="G924" i="1"/>
  <c r="H924" i="1"/>
  <c r="F1004" i="1"/>
  <c r="G1004" i="1"/>
  <c r="H1004" i="1"/>
  <c r="F1250" i="1"/>
  <c r="G1250" i="1"/>
  <c r="H1250" i="1"/>
  <c r="F566" i="1"/>
  <c r="G566" i="1"/>
  <c r="H566" i="1"/>
  <c r="F1097" i="1"/>
  <c r="G1097" i="1"/>
  <c r="H1097" i="1"/>
  <c r="F641" i="1"/>
  <c r="G641" i="1"/>
  <c r="H641" i="1"/>
  <c r="F1075" i="1"/>
  <c r="G1075" i="1"/>
  <c r="H1075" i="1"/>
  <c r="F1392" i="1"/>
  <c r="G1392" i="1"/>
  <c r="H1392" i="1"/>
  <c r="F567" i="1"/>
  <c r="G567" i="1"/>
  <c r="H567" i="1"/>
  <c r="F1056" i="1"/>
  <c r="G1056" i="1"/>
  <c r="H1056" i="1"/>
  <c r="F1098" i="1"/>
  <c r="G1098" i="1"/>
  <c r="H1098" i="1"/>
  <c r="F867" i="1"/>
  <c r="G867" i="1"/>
  <c r="H867" i="1"/>
  <c r="F843" i="1"/>
  <c r="G843" i="1"/>
  <c r="H843" i="1"/>
  <c r="F642" i="1"/>
  <c r="G642" i="1"/>
  <c r="H642" i="1"/>
  <c r="F1315" i="1"/>
  <c r="G1315" i="1"/>
  <c r="H1315" i="1"/>
  <c r="F694" i="1"/>
  <c r="G694" i="1"/>
  <c r="H694" i="1"/>
  <c r="F1076" i="1"/>
  <c r="G1076" i="1"/>
  <c r="H1076" i="1"/>
  <c r="F568" i="1"/>
  <c r="G568" i="1"/>
  <c r="H568" i="1"/>
  <c r="F569" i="1"/>
  <c r="G569" i="1"/>
  <c r="H569" i="1"/>
  <c r="F570" i="1"/>
  <c r="G570" i="1"/>
  <c r="H570" i="1"/>
  <c r="F1184" i="1"/>
  <c r="G1184" i="1"/>
  <c r="H1184" i="1"/>
  <c r="F875" i="1"/>
  <c r="G875" i="1"/>
  <c r="H875" i="1"/>
  <c r="F1393" i="1"/>
  <c r="G1393" i="1"/>
  <c r="H1393" i="1"/>
  <c r="F1277" i="1"/>
  <c r="G1277" i="1"/>
  <c r="H1277" i="1"/>
  <c r="F1343" i="1"/>
  <c r="G1343" i="1"/>
  <c r="H1343" i="1"/>
  <c r="F908" i="1"/>
  <c r="G908" i="1"/>
  <c r="H908" i="1"/>
  <c r="F1077" i="1"/>
  <c r="G1077" i="1"/>
  <c r="H1077" i="1"/>
  <c r="F1107" i="1"/>
  <c r="G1107" i="1"/>
  <c r="H1107" i="1"/>
  <c r="F571" i="1"/>
  <c r="G571" i="1"/>
  <c r="H571" i="1"/>
  <c r="F1170" i="1"/>
  <c r="G1170" i="1"/>
  <c r="H1170" i="1"/>
  <c r="F706" i="1"/>
  <c r="G706" i="1"/>
  <c r="H706" i="1"/>
  <c r="F1149" i="1"/>
  <c r="G1149" i="1"/>
  <c r="H1149" i="1"/>
  <c r="F1357" i="1"/>
  <c r="G1357" i="1"/>
  <c r="H1357" i="1"/>
  <c r="F1365" i="1"/>
  <c r="G1365" i="1"/>
  <c r="H1365" i="1"/>
  <c r="F1360" i="1"/>
  <c r="G1360" i="1"/>
  <c r="H1360" i="1"/>
  <c r="F636" i="1"/>
  <c r="G636" i="1"/>
  <c r="H636" i="1"/>
  <c r="F637" i="1"/>
  <c r="G637" i="1"/>
  <c r="H637" i="1"/>
  <c r="F638" i="1"/>
  <c r="G638" i="1"/>
  <c r="H638" i="1"/>
  <c r="F38" i="1"/>
  <c r="G38" i="1"/>
  <c r="H38" i="1"/>
  <c r="F479" i="1"/>
  <c r="G479" i="1"/>
  <c r="H479" i="1"/>
  <c r="F437" i="1"/>
  <c r="G437" i="1"/>
  <c r="H437" i="1"/>
  <c r="F203" i="1"/>
  <c r="G203" i="1"/>
  <c r="H203" i="1"/>
  <c r="F304" i="1"/>
  <c r="G304" i="1"/>
  <c r="H304" i="1"/>
  <c r="F480" i="1"/>
  <c r="G480" i="1"/>
  <c r="H480" i="1"/>
  <c r="F137" i="1"/>
  <c r="G137" i="1"/>
  <c r="H137" i="1"/>
  <c r="F481" i="1"/>
  <c r="G481" i="1"/>
  <c r="H481" i="1"/>
  <c r="F154" i="1"/>
  <c r="G154" i="1"/>
  <c r="H154" i="1"/>
  <c r="F204" i="1"/>
  <c r="G204" i="1"/>
  <c r="H204" i="1"/>
  <c r="F857" i="1"/>
  <c r="G857" i="1"/>
  <c r="H857" i="1"/>
  <c r="F795" i="1"/>
  <c r="G795" i="1"/>
  <c r="H795" i="1"/>
  <c r="F1082" i="1"/>
  <c r="G1082" i="1"/>
  <c r="H1082" i="1"/>
  <c r="F672" i="1"/>
  <c r="G672" i="1"/>
  <c r="H672" i="1"/>
  <c r="F39" i="1"/>
  <c r="G39" i="1"/>
  <c r="H39" i="1"/>
  <c r="F134" i="1"/>
  <c r="G134" i="1"/>
  <c r="H134" i="1"/>
  <c r="F431" i="1"/>
  <c r="G431" i="1"/>
  <c r="H431" i="1"/>
  <c r="F839" i="1"/>
  <c r="G839" i="1"/>
  <c r="H839" i="1"/>
  <c r="F181" i="1"/>
  <c r="G181" i="1"/>
  <c r="H181" i="1"/>
  <c r="F194" i="1"/>
  <c r="G194" i="1"/>
  <c r="H194" i="1"/>
  <c r="F40" i="1"/>
  <c r="G40" i="1"/>
  <c r="H40" i="1"/>
  <c r="F673" i="1"/>
  <c r="G673" i="1"/>
  <c r="H673" i="1"/>
  <c r="F88" i="1"/>
  <c r="G88" i="1"/>
  <c r="H88" i="1"/>
  <c r="F41" i="1"/>
  <c r="G41" i="1"/>
  <c r="H41" i="1"/>
  <c r="F305" i="1"/>
  <c r="G305" i="1"/>
  <c r="H305" i="1"/>
  <c r="F572" i="1"/>
  <c r="G572" i="1"/>
  <c r="H572" i="1"/>
  <c r="F306" i="1"/>
  <c r="G306" i="1"/>
  <c r="H306" i="1"/>
  <c r="F135" i="1"/>
  <c r="G135" i="1"/>
  <c r="H135" i="1"/>
  <c r="F574" i="1"/>
  <c r="G574" i="1"/>
  <c r="H574" i="1"/>
  <c r="F575" i="1"/>
  <c r="G575" i="1"/>
  <c r="H575" i="1"/>
  <c r="F354" i="1"/>
  <c r="G354" i="1"/>
  <c r="H354" i="1"/>
  <c r="F876" i="1"/>
  <c r="G876" i="1"/>
  <c r="H876" i="1"/>
  <c r="F236" i="1"/>
  <c r="G236" i="1"/>
  <c r="H236" i="1"/>
  <c r="F67" i="1"/>
  <c r="G67" i="1"/>
  <c r="H67" i="1"/>
  <c r="F573" i="1"/>
  <c r="G573" i="1"/>
  <c r="H573" i="1"/>
  <c r="F613" i="1"/>
  <c r="G613" i="1"/>
  <c r="H613" i="1"/>
  <c r="F783" i="1"/>
  <c r="G783" i="1"/>
  <c r="H783" i="1"/>
  <c r="F156" i="1"/>
  <c r="G156" i="1"/>
  <c r="H156" i="1"/>
  <c r="F432" i="1"/>
  <c r="G432" i="1"/>
  <c r="H432" i="1"/>
  <c r="F643" i="1"/>
  <c r="G643" i="1"/>
  <c r="H643" i="1"/>
  <c r="F1078" i="1"/>
  <c r="G1078" i="1"/>
  <c r="H1078" i="1"/>
  <c r="F205" i="1"/>
  <c r="G205" i="1"/>
  <c r="H205" i="1"/>
  <c r="F436" i="1"/>
  <c r="G436" i="1"/>
  <c r="H436" i="1"/>
  <c r="F206" i="1"/>
  <c r="G206" i="1"/>
  <c r="H206" i="1"/>
  <c r="F86" i="1"/>
  <c r="G86" i="1"/>
  <c r="H86" i="1"/>
  <c r="F136" i="1"/>
  <c r="G136" i="1"/>
  <c r="H136" i="1"/>
  <c r="F858" i="1"/>
  <c r="G858" i="1"/>
  <c r="H858" i="1"/>
  <c r="F674" i="1"/>
  <c r="G674" i="1"/>
  <c r="H674" i="1"/>
  <c r="F1083" i="1"/>
  <c r="G1083" i="1"/>
  <c r="H1083" i="1"/>
  <c r="F171" i="1"/>
  <c r="G171" i="1"/>
  <c r="H171" i="1"/>
  <c r="F981" i="1"/>
  <c r="G981" i="1"/>
  <c r="H981" i="1"/>
  <c r="F182" i="1"/>
  <c r="G182" i="1"/>
  <c r="H182" i="1"/>
  <c r="F815" i="1"/>
  <c r="G815" i="1"/>
  <c r="H815" i="1"/>
  <c r="F87" i="1"/>
  <c r="G87" i="1"/>
  <c r="H87" i="1"/>
  <c r="F456" i="1"/>
  <c r="G456" i="1"/>
  <c r="H456" i="1"/>
  <c r="F576" i="1"/>
  <c r="G576" i="1"/>
  <c r="H576" i="1"/>
  <c r="F322" i="1"/>
  <c r="G322" i="1"/>
  <c r="H322" i="1"/>
  <c r="F1063" i="1"/>
  <c r="G1063" i="1"/>
  <c r="H1063" i="1"/>
  <c r="F68" i="1"/>
  <c r="G68" i="1"/>
  <c r="H68" i="1"/>
  <c r="F237" i="1"/>
  <c r="G237" i="1"/>
  <c r="H237" i="1"/>
  <c r="F925" i="1"/>
  <c r="G925" i="1"/>
  <c r="H925" i="1"/>
  <c r="F678" i="1"/>
  <c r="G678" i="1"/>
  <c r="H678" i="1"/>
  <c r="F938" i="1"/>
  <c r="G938" i="1"/>
  <c r="H938" i="1"/>
  <c r="F1109" i="1"/>
  <c r="G1109" i="1"/>
  <c r="H1109" i="1"/>
  <c r="F1005" i="1"/>
  <c r="G1005" i="1"/>
  <c r="H1005" i="1"/>
  <c r="F240" i="1"/>
  <c r="G240" i="1"/>
  <c r="H240" i="1"/>
  <c r="F1251" i="1"/>
  <c r="G1251" i="1"/>
  <c r="H1251" i="1"/>
  <c r="F667" i="1"/>
  <c r="G667" i="1"/>
  <c r="H667" i="1"/>
  <c r="F1382" i="1"/>
  <c r="G1382" i="1"/>
  <c r="H1382" i="1"/>
  <c r="F754" i="1"/>
  <c r="G754" i="1"/>
  <c r="H754" i="1"/>
  <c r="F590" i="1"/>
  <c r="G590" i="1"/>
  <c r="H590" i="1"/>
  <c r="F651" i="1"/>
  <c r="G651" i="1"/>
  <c r="H651" i="1"/>
  <c r="F158" i="1"/>
  <c r="G158" i="1"/>
  <c r="H158" i="1"/>
  <c r="F834" i="1"/>
  <c r="G834" i="1"/>
  <c r="H834" i="1"/>
  <c r="F894" i="1"/>
  <c r="G894" i="1"/>
  <c r="H894" i="1"/>
  <c r="F729" i="1"/>
  <c r="G729" i="1"/>
  <c r="H729" i="1"/>
  <c r="F1143" i="1"/>
  <c r="G1143" i="1"/>
  <c r="H1143" i="1"/>
  <c r="F1099" i="1"/>
  <c r="G1099" i="1"/>
  <c r="H1099" i="1"/>
  <c r="F467" i="1"/>
  <c r="G467" i="1"/>
  <c r="H467" i="1"/>
  <c r="F433" i="1"/>
  <c r="G433" i="1"/>
  <c r="H433" i="1"/>
  <c r="F518" i="1"/>
  <c r="G518" i="1"/>
  <c r="H518" i="1"/>
  <c r="F1385" i="1"/>
  <c r="G1385" i="1"/>
  <c r="H1385" i="1"/>
  <c r="F753" i="1"/>
  <c r="G753" i="1"/>
  <c r="H753" i="1"/>
  <c r="F644" i="1"/>
  <c r="G644" i="1"/>
  <c r="H644" i="1"/>
  <c r="F1218" i="1"/>
  <c r="G1218" i="1"/>
  <c r="H1218" i="1"/>
  <c r="F1079" i="1"/>
  <c r="G1079" i="1"/>
  <c r="H1079" i="1"/>
  <c r="F1322" i="1"/>
  <c r="G1322" i="1"/>
  <c r="H1322" i="1"/>
  <c r="F355" i="1"/>
  <c r="G355" i="1"/>
  <c r="H355" i="1"/>
  <c r="F697" i="1"/>
  <c r="G697" i="1"/>
  <c r="H697" i="1"/>
  <c r="F898" i="1"/>
  <c r="G898" i="1"/>
  <c r="H898" i="1"/>
  <c r="F447" i="1"/>
  <c r="G447" i="1"/>
  <c r="H447" i="1"/>
  <c r="F737" i="1"/>
  <c r="G737" i="1"/>
  <c r="H737" i="1"/>
  <c r="F434" i="1"/>
  <c r="G434" i="1"/>
  <c r="H434" i="1"/>
  <c r="F952" i="1"/>
  <c r="G952" i="1"/>
  <c r="H952" i="1"/>
  <c r="F1372" i="1"/>
  <c r="G1372" i="1"/>
  <c r="H1372" i="1"/>
  <c r="F1241" i="1"/>
  <c r="G1241" i="1"/>
  <c r="H1241" i="1"/>
  <c r="F1102" i="1"/>
  <c r="G1102" i="1"/>
  <c r="H1102" i="1"/>
  <c r="F243" i="1"/>
  <c r="G243" i="1"/>
  <c r="H243" i="1"/>
  <c r="F1027" i="1"/>
  <c r="G1027" i="1"/>
  <c r="H1027" i="1"/>
  <c r="F403" i="1"/>
  <c r="G403" i="1"/>
  <c r="H403" i="1"/>
  <c r="F543" i="1"/>
  <c r="G543" i="1"/>
  <c r="H543" i="1"/>
  <c r="F1346" i="1"/>
  <c r="G1346" i="1"/>
  <c r="H1346" i="1"/>
  <c r="F318" i="1"/>
  <c r="G318" i="1"/>
  <c r="H318" i="1"/>
  <c r="F742" i="1"/>
  <c r="G742" i="1"/>
  <c r="H742" i="1"/>
  <c r="F1379" i="1"/>
  <c r="G1379" i="1"/>
  <c r="H1379" i="1"/>
  <c r="F414" i="1"/>
  <c r="G414" i="1"/>
  <c r="H414" i="1"/>
  <c r="F874" i="1"/>
  <c r="G874" i="1"/>
  <c r="H874" i="1"/>
  <c r="F1069" i="1"/>
  <c r="G1069" i="1"/>
  <c r="H1069" i="1"/>
  <c r="F765" i="1"/>
  <c r="G765" i="1"/>
  <c r="H765" i="1"/>
  <c r="F969" i="1"/>
  <c r="G969" i="1"/>
  <c r="H969" i="1"/>
  <c r="F1391" i="1"/>
  <c r="G1391" i="1"/>
  <c r="H1391" i="1"/>
  <c r="F546" i="1"/>
  <c r="G546" i="1"/>
  <c r="H546" i="1"/>
  <c r="F1045" i="1"/>
  <c r="G1045" i="1"/>
  <c r="H1045" i="1"/>
  <c r="F911" i="1"/>
  <c r="G911" i="1"/>
  <c r="H911" i="1"/>
  <c r="F878" i="1"/>
  <c r="G878" i="1"/>
  <c r="H878" i="1"/>
  <c r="F400" i="1"/>
  <c r="G400" i="1"/>
  <c r="H400" i="1"/>
  <c r="F836" i="1"/>
  <c r="G836" i="1"/>
  <c r="H836" i="1"/>
  <c r="F1203" i="1"/>
  <c r="G1203" i="1"/>
  <c r="H1203" i="1"/>
  <c r="F816" i="1"/>
  <c r="G816" i="1"/>
  <c r="H816" i="1"/>
  <c r="F408" i="1"/>
  <c r="G408" i="1"/>
  <c r="H408" i="1"/>
  <c r="F1320" i="1"/>
  <c r="G1320" i="1"/>
  <c r="H1320" i="1"/>
  <c r="F775" i="1"/>
  <c r="G775" i="1"/>
  <c r="H775" i="1"/>
  <c r="F745" i="1"/>
  <c r="G745" i="1"/>
  <c r="H745" i="1"/>
  <c r="F1324" i="1"/>
  <c r="G1324" i="1"/>
  <c r="H1324" i="1"/>
  <c r="F513" i="1"/>
  <c r="G513" i="1"/>
  <c r="H513" i="1"/>
  <c r="F1380" i="1"/>
  <c r="G1380" i="1"/>
  <c r="H1380" i="1"/>
  <c r="F749" i="1"/>
  <c r="G749" i="1"/>
  <c r="H749" i="1"/>
  <c r="F869" i="1"/>
  <c r="G869" i="1"/>
  <c r="H869" i="1"/>
  <c r="F873" i="1"/>
  <c r="G873" i="1"/>
  <c r="H873" i="1"/>
  <c r="F1205" i="1"/>
  <c r="G1205" i="1"/>
  <c r="H1205" i="1"/>
  <c r="F1186" i="1"/>
  <c r="G1186" i="1"/>
  <c r="H1186" i="1"/>
  <c r="F1053" i="1"/>
  <c r="G1053" i="1"/>
  <c r="H1053" i="1"/>
  <c r="F1100" i="1"/>
  <c r="G1100" i="1"/>
  <c r="H1100" i="1"/>
  <c r="F957" i="1"/>
  <c r="G957" i="1"/>
  <c r="H957" i="1"/>
  <c r="F1197" i="1"/>
  <c r="G1197" i="1"/>
  <c r="H1197" i="1"/>
  <c r="F1128" i="1"/>
  <c r="G1128" i="1"/>
  <c r="H1128" i="1"/>
  <c r="F1358" i="1"/>
  <c r="G1358" i="1"/>
  <c r="H1358" i="1"/>
  <c r="F1134" i="1"/>
  <c r="G1134" i="1"/>
  <c r="H1134" i="1"/>
  <c r="F624" i="1"/>
  <c r="G624" i="1"/>
  <c r="H624" i="1"/>
  <c r="F632" i="1"/>
  <c r="G632" i="1"/>
  <c r="H632" i="1"/>
  <c r="F261" i="1"/>
  <c r="G261" i="1"/>
  <c r="H261" i="1"/>
  <c r="F1154" i="1"/>
  <c r="G1154" i="1"/>
  <c r="H1154" i="1"/>
  <c r="F262" i="1"/>
  <c r="G262" i="1"/>
  <c r="H262" i="1"/>
  <c r="F1285" i="1"/>
  <c r="G1285" i="1"/>
  <c r="H1285" i="1"/>
  <c r="F263" i="1"/>
  <c r="G263" i="1"/>
  <c r="H263" i="1"/>
  <c r="F1397" i="1"/>
  <c r="G1397" i="1"/>
  <c r="H1397" i="1"/>
  <c r="F1155" i="1"/>
  <c r="G1155" i="1"/>
  <c r="H1155" i="1"/>
  <c r="F1019" i="1"/>
  <c r="G1019" i="1"/>
  <c r="H1019" i="1"/>
  <c r="F540" i="1"/>
  <c r="G540" i="1"/>
  <c r="H540" i="1"/>
  <c r="F1364" i="1"/>
  <c r="G1364" i="1"/>
  <c r="H1364" i="1"/>
  <c r="F1403" i="1"/>
  <c r="G1403" i="1"/>
  <c r="H1403" i="1"/>
  <c r="F1133" i="1"/>
  <c r="G1133" i="1"/>
  <c r="H1133" i="1"/>
  <c r="F1341" i="1"/>
  <c r="G1341" i="1"/>
  <c r="H1341" i="1"/>
  <c r="F1401" i="1"/>
  <c r="G1401" i="1"/>
  <c r="H1401" i="1"/>
  <c r="F619" i="1"/>
  <c r="G619" i="1"/>
  <c r="H619" i="1"/>
  <c r="F1338" i="1"/>
  <c r="G1338" i="1"/>
  <c r="H1338" i="1"/>
  <c r="F1402" i="1"/>
  <c r="G1402" i="1"/>
  <c r="H1402" i="1"/>
  <c r="F1156" i="1"/>
  <c r="G1156" i="1"/>
  <c r="H1156" i="1"/>
  <c r="F1353" i="1"/>
  <c r="G1353" i="1"/>
  <c r="H1353" i="1"/>
  <c r="F1287" i="1"/>
  <c r="G1287" i="1"/>
  <c r="H1287" i="1"/>
  <c r="F1157" i="1"/>
  <c r="G1157" i="1"/>
  <c r="H1157" i="1"/>
  <c r="F1374" i="1"/>
  <c r="G1374" i="1"/>
  <c r="H1374" i="1"/>
  <c r="F1378" i="1"/>
  <c r="G1378" i="1"/>
  <c r="H1378" i="1"/>
  <c r="F1090" i="1"/>
  <c r="G1090" i="1"/>
  <c r="H1090" i="1"/>
  <c r="F851" i="1"/>
  <c r="G851" i="1"/>
  <c r="H851" i="1"/>
  <c r="F298" i="1"/>
  <c r="G298" i="1"/>
  <c r="H298" i="1"/>
  <c r="F102" i="1"/>
  <c r="G102" i="1"/>
  <c r="H102" i="1"/>
  <c r="F123" i="1"/>
  <c r="G123" i="1"/>
  <c r="H123" i="1"/>
  <c r="F633" i="1"/>
  <c r="G633" i="1"/>
  <c r="H633" i="1"/>
  <c r="F245" i="1"/>
  <c r="G245" i="1"/>
  <c r="H245" i="1"/>
  <c r="F264" i="1"/>
  <c r="G264" i="1"/>
  <c r="H264" i="1"/>
  <c r="F246" i="1"/>
  <c r="G246" i="1"/>
  <c r="H246" i="1"/>
  <c r="F247" i="1"/>
  <c r="G247" i="1"/>
  <c r="H247" i="1"/>
  <c r="F299" i="1"/>
  <c r="G299" i="1"/>
  <c r="H299" i="1"/>
  <c r="F987" i="1"/>
  <c r="G987" i="1"/>
  <c r="H987" i="1"/>
  <c r="F657" i="1"/>
  <c r="G657" i="1"/>
  <c r="H657" i="1"/>
  <c r="F300" i="1"/>
  <c r="G300" i="1"/>
  <c r="H300" i="1"/>
  <c r="F265" i="1"/>
  <c r="G265" i="1"/>
  <c r="H265" i="1"/>
  <c r="F993" i="1"/>
  <c r="G993" i="1"/>
  <c r="H993" i="1"/>
  <c r="F988" i="1"/>
  <c r="G988" i="1"/>
  <c r="H988" i="1"/>
  <c r="F440" i="1"/>
  <c r="G440" i="1"/>
  <c r="H440" i="1"/>
  <c r="F600" i="1"/>
  <c r="G600" i="1"/>
  <c r="H600" i="1"/>
  <c r="F703" i="1"/>
  <c r="G703" i="1"/>
  <c r="H703" i="1"/>
  <c r="F994" i="1"/>
  <c r="G994" i="1"/>
  <c r="H994" i="1"/>
  <c r="F1359" i="1"/>
  <c r="G1359" i="1"/>
  <c r="H1359" i="1"/>
  <c r="F37" i="1"/>
  <c r="G37" i="1"/>
  <c r="H37" i="1"/>
  <c r="F297" i="1"/>
  <c r="G297" i="1"/>
  <c r="H297" i="1"/>
  <c r="F63" i="1"/>
  <c r="G63" i="1"/>
  <c r="H63" i="1"/>
  <c r="F74" i="1"/>
  <c r="G74" i="1"/>
  <c r="H74" i="1"/>
  <c r="F420" i="1"/>
  <c r="G420" i="1"/>
  <c r="H420" i="1"/>
  <c r="F634" i="1"/>
  <c r="G634" i="1"/>
  <c r="H634" i="1"/>
  <c r="F564" i="1"/>
  <c r="G564" i="1"/>
  <c r="H564" i="1"/>
  <c r="F307" i="1"/>
  <c r="G307" i="1"/>
  <c r="H307" i="1"/>
  <c r="F266" i="1"/>
  <c r="G266" i="1"/>
  <c r="H266" i="1"/>
  <c r="F1044" i="1"/>
  <c r="G1044" i="1"/>
  <c r="H1044" i="1"/>
  <c r="F492" i="1"/>
  <c r="G492" i="1"/>
  <c r="H492" i="1"/>
  <c r="F95" i="1"/>
  <c r="G95" i="1"/>
  <c r="H95" i="1"/>
  <c r="F380" i="1"/>
  <c r="G380" i="1"/>
  <c r="H380" i="1"/>
  <c r="F121" i="1"/>
  <c r="G121" i="1"/>
  <c r="H121" i="1"/>
  <c r="F658" i="1"/>
  <c r="G658" i="1"/>
  <c r="H658" i="1"/>
  <c r="F852" i="1"/>
  <c r="G852" i="1"/>
  <c r="H852" i="1"/>
  <c r="F1150" i="1"/>
  <c r="G1150" i="1"/>
  <c r="H1150" i="1"/>
  <c r="F416" i="1"/>
  <c r="G416" i="1"/>
  <c r="H416" i="1"/>
  <c r="F402" i="1"/>
  <c r="G402" i="1"/>
  <c r="H402" i="1"/>
  <c r="F692" i="1"/>
  <c r="G692" i="1"/>
  <c r="H692" i="1"/>
  <c r="F1158" i="1"/>
  <c r="G1158" i="1"/>
  <c r="H1158" i="1"/>
  <c r="F454" i="1"/>
  <c r="G454" i="1"/>
  <c r="H454" i="1"/>
  <c r="F1137" i="1"/>
  <c r="G1137" i="1"/>
  <c r="H1137" i="1"/>
  <c r="F1210" i="1"/>
  <c r="G1210" i="1"/>
  <c r="H1210" i="1"/>
  <c r="F477" i="1"/>
  <c r="G477" i="1"/>
  <c r="H477" i="1"/>
  <c r="F1321" i="1"/>
  <c r="G1321" i="1"/>
  <c r="H1321" i="1"/>
  <c r="F704" i="1"/>
  <c r="G704" i="1"/>
  <c r="H704" i="1"/>
  <c r="F621" i="1"/>
  <c r="G621" i="1"/>
  <c r="H621" i="1"/>
  <c r="F1286" i="1"/>
  <c r="G1286" i="1"/>
  <c r="H1286" i="1"/>
  <c r="F1087" i="1"/>
  <c r="G1087" i="1"/>
  <c r="H1087" i="1"/>
  <c r="F42" i="1"/>
  <c r="G42" i="1"/>
  <c r="H42" i="1"/>
  <c r="F129" i="1"/>
  <c r="G129" i="1"/>
  <c r="H129" i="1"/>
  <c r="F191" i="1"/>
  <c r="G191" i="1"/>
  <c r="H191" i="1"/>
  <c r="F946" i="1"/>
  <c r="G946" i="1"/>
  <c r="H946" i="1"/>
  <c r="F98" i="1"/>
  <c r="G98" i="1"/>
  <c r="H98" i="1"/>
  <c r="F256" i="1"/>
  <c r="G256" i="1"/>
  <c r="H256" i="1"/>
  <c r="F399" i="1"/>
  <c r="G399" i="1"/>
  <c r="H399" i="1"/>
  <c r="F180" i="1"/>
  <c r="G180" i="1"/>
  <c r="H180" i="1"/>
  <c r="F379" i="1"/>
  <c r="G379" i="1"/>
  <c r="H379" i="1"/>
  <c r="F422" i="1"/>
  <c r="G422" i="1"/>
  <c r="H422" i="1"/>
  <c r="F140" i="1"/>
  <c r="G140" i="1"/>
  <c r="H140" i="1"/>
  <c r="F789" i="1"/>
  <c r="G789" i="1"/>
  <c r="H789" i="1"/>
  <c r="F614" i="1"/>
  <c r="G614" i="1"/>
  <c r="H614" i="1"/>
  <c r="F927" i="1"/>
  <c r="G927" i="1"/>
  <c r="H927" i="1"/>
  <c r="F1278" i="1"/>
  <c r="G1278" i="1"/>
  <c r="H1278" i="1"/>
  <c r="F475" i="1"/>
  <c r="G475" i="1"/>
  <c r="H475" i="1"/>
  <c r="F594" i="1"/>
  <c r="G594" i="1"/>
  <c r="H594" i="1"/>
  <c r="F483" i="1"/>
  <c r="G483" i="1"/>
  <c r="H483" i="1"/>
  <c r="F358" i="1"/>
  <c r="G358" i="1"/>
  <c r="H358" i="1"/>
  <c r="F1311" i="1"/>
  <c r="G1311" i="1"/>
  <c r="H1311" i="1"/>
  <c r="F1183" i="1"/>
  <c r="G1183" i="1"/>
  <c r="H1183" i="1"/>
  <c r="F830" i="1"/>
  <c r="G830" i="1"/>
  <c r="H830" i="1"/>
  <c r="F1352" i="1"/>
  <c r="G1352" i="1"/>
  <c r="H1352" i="1"/>
  <c r="F1178" i="1"/>
  <c r="G1178" i="1"/>
  <c r="H1178" i="1"/>
  <c r="F1167" i="1"/>
  <c r="G1167" i="1"/>
  <c r="H1167" i="1"/>
  <c r="F1350" i="1"/>
  <c r="G1350" i="1"/>
  <c r="H1350" i="1"/>
  <c r="F626" i="1"/>
  <c r="G626" i="1"/>
  <c r="H626" i="1"/>
  <c r="F725" i="1"/>
  <c r="G725" i="1"/>
  <c r="H725" i="1"/>
  <c r="F1347" i="1"/>
  <c r="G1347" i="1"/>
  <c r="H1347" i="1"/>
  <c r="F992" i="1"/>
  <c r="G992" i="1"/>
  <c r="H992" i="1"/>
  <c r="F1387" i="1"/>
  <c r="G1387" i="1"/>
  <c r="H1387" i="1"/>
  <c r="F847" i="1"/>
  <c r="G847" i="1"/>
  <c r="H847" i="1"/>
  <c r="F1270" i="1"/>
  <c r="G1270" i="1"/>
  <c r="H1270" i="1"/>
  <c r="F525" i="1"/>
  <c r="G525" i="1"/>
  <c r="H525" i="1"/>
  <c r="F1390" i="1"/>
  <c r="G1390" i="1"/>
  <c r="H1390" i="1"/>
  <c r="F1110" i="1"/>
  <c r="G1110" i="1"/>
  <c r="H1110" i="1"/>
  <c r="F1169" i="1"/>
  <c r="G1169" i="1"/>
  <c r="H1169" i="1"/>
  <c r="F1024" i="1"/>
  <c r="G1024" i="1"/>
  <c r="H1024" i="1"/>
  <c r="F1151" i="1"/>
  <c r="G1151" i="1"/>
  <c r="H1151" i="1"/>
  <c r="F1363" i="1"/>
  <c r="G1363" i="1"/>
  <c r="H1363" i="1"/>
  <c r="F1058" i="1"/>
  <c r="G1058" i="1"/>
  <c r="H1058" i="1"/>
  <c r="F1400" i="1"/>
  <c r="G1400" i="1"/>
  <c r="H1400" i="1"/>
  <c r="F948" i="1"/>
  <c r="G948" i="1"/>
  <c r="H948" i="1"/>
  <c r="F1396" i="1"/>
  <c r="G1396" i="1"/>
  <c r="H1396" i="1"/>
  <c r="F1239" i="1"/>
  <c r="G1239" i="1"/>
  <c r="H1239" i="1"/>
  <c r="F1190" i="1"/>
  <c r="G1190" i="1"/>
  <c r="H1190" i="1"/>
  <c r="F1130" i="1"/>
  <c r="G1130" i="1"/>
  <c r="H1130" i="1"/>
  <c r="F1173" i="1"/>
  <c r="G1173" i="1"/>
  <c r="H1173" i="1"/>
  <c r="F1409" i="1"/>
  <c r="G1409" i="1"/>
  <c r="H1409" i="1"/>
  <c r="F1375" i="1"/>
  <c r="G1375" i="1"/>
  <c r="H1375" i="1"/>
  <c r="F968" i="1"/>
  <c r="G968" i="1"/>
  <c r="H968" i="1"/>
  <c r="F1204" i="1"/>
  <c r="G1204" i="1"/>
  <c r="H1204" i="1"/>
  <c r="F1413" i="1"/>
  <c r="G1413" i="1"/>
  <c r="H1413" i="1"/>
  <c r="F1349" i="1"/>
  <c r="G1349" i="1"/>
  <c r="H1349" i="1"/>
  <c r="F1394" i="1"/>
  <c r="G1394" i="1"/>
  <c r="H1394" i="1"/>
  <c r="F1384" i="1"/>
  <c r="G1384" i="1"/>
  <c r="H1384" i="1"/>
  <c r="F1418" i="1"/>
  <c r="G1418" i="1"/>
  <c r="H1418" i="1"/>
  <c r="F918" i="1"/>
  <c r="G918" i="1"/>
  <c r="H918" i="1"/>
  <c r="F1318" i="1"/>
  <c r="G1318" i="1"/>
  <c r="H1318" i="1"/>
  <c r="F1407" i="1"/>
  <c r="G1407" i="1"/>
  <c r="H1407" i="1"/>
  <c r="F368" i="1"/>
  <c r="G368" i="1"/>
  <c r="H368" i="1"/>
  <c r="F429" i="1"/>
  <c r="G429" i="1"/>
  <c r="H429" i="1"/>
  <c r="F369" i="1"/>
  <c r="G369" i="1"/>
  <c r="H369" i="1"/>
  <c r="F370" i="1"/>
  <c r="G370" i="1"/>
  <c r="H370" i="1"/>
  <c r="F366" i="1"/>
  <c r="G366" i="1"/>
  <c r="H366" i="1"/>
  <c r="F902" i="1"/>
  <c r="G902" i="1"/>
  <c r="H902" i="1"/>
  <c r="F391" i="1"/>
  <c r="G391" i="1"/>
  <c r="H391" i="1"/>
  <c r="F392" i="1"/>
  <c r="G392" i="1"/>
  <c r="H392" i="1"/>
  <c r="F1254" i="1"/>
  <c r="G1254" i="1"/>
  <c r="H1254" i="1"/>
  <c r="F1412" i="1"/>
  <c r="G1412" i="1"/>
  <c r="H1412" i="1"/>
  <c r="F1411" i="1"/>
  <c r="G1411" i="1"/>
  <c r="H1411" i="1"/>
  <c r="F973" i="1"/>
  <c r="G973" i="1"/>
  <c r="H973" i="1"/>
  <c r="F367" i="1"/>
  <c r="G367" i="1"/>
  <c r="H367" i="1"/>
  <c r="F675" i="1"/>
  <c r="G675" i="1"/>
  <c r="H675" i="1"/>
  <c r="F22" i="1"/>
  <c r="G22" i="1"/>
  <c r="H22" i="1"/>
  <c r="F418" i="1"/>
  <c r="G418" i="1"/>
  <c r="H418" i="1"/>
  <c r="F877" i="1"/>
  <c r="G877" i="1"/>
  <c r="H877" i="1"/>
  <c r="F49" i="1"/>
  <c r="G49" i="1"/>
  <c r="H49" i="1"/>
  <c r="F482" i="1"/>
  <c r="G482" i="1"/>
  <c r="H482" i="1"/>
  <c r="F915" i="1"/>
  <c r="G915" i="1"/>
  <c r="H915" i="1"/>
  <c r="F100" i="1"/>
  <c r="G100" i="1"/>
  <c r="H100" i="1"/>
  <c r="F912" i="1"/>
  <c r="G912" i="1"/>
  <c r="H912" i="1"/>
  <c r="F527" i="1"/>
  <c r="G527" i="1"/>
  <c r="H527" i="1"/>
  <c r="F726" i="1"/>
  <c r="G726" i="1"/>
  <c r="H726" i="1"/>
  <c r="F393" i="1"/>
  <c r="G393" i="1"/>
  <c r="H393" i="1"/>
  <c r="F1160" i="1"/>
  <c r="G1160" i="1"/>
  <c r="H1160" i="1"/>
  <c r="F430" i="1"/>
  <c r="G430" i="1"/>
  <c r="H430" i="1"/>
  <c r="F330" i="1"/>
  <c r="G330" i="1"/>
  <c r="H330" i="1"/>
  <c r="F522" i="1"/>
  <c r="G522" i="1"/>
  <c r="H522" i="1"/>
  <c r="F147" i="1"/>
  <c r="G147" i="1"/>
  <c r="H147" i="1"/>
  <c r="F1043" i="1"/>
  <c r="G1043" i="1"/>
  <c r="H1043" i="1"/>
  <c r="F1281" i="1"/>
  <c r="G1281" i="1"/>
  <c r="H1281" i="1"/>
  <c r="F537" i="1"/>
  <c r="G537" i="1"/>
  <c r="H537" i="1"/>
  <c r="F1300" i="1"/>
  <c r="G1300" i="1"/>
  <c r="H1300" i="1"/>
  <c r="F1020" i="1"/>
  <c r="G1020" i="1"/>
  <c r="H1020" i="1"/>
  <c r="F880" i="1"/>
  <c r="G880" i="1"/>
  <c r="H880" i="1"/>
  <c r="F849" i="1"/>
  <c r="G849" i="1"/>
  <c r="H849" i="1"/>
  <c r="F109" i="1"/>
  <c r="G109" i="1"/>
  <c r="H109" i="1"/>
  <c r="F407" i="1"/>
  <c r="G407" i="1"/>
  <c r="H407" i="1"/>
  <c r="F138" i="1"/>
  <c r="G138" i="1"/>
  <c r="H138" i="1"/>
  <c r="F1161" i="1"/>
  <c r="G1161" i="1"/>
  <c r="H1161" i="1"/>
  <c r="F943" i="1"/>
  <c r="G943" i="1"/>
  <c r="H943" i="1"/>
  <c r="F560" i="1"/>
  <c r="G560" i="1"/>
  <c r="H560" i="1"/>
  <c r="F1425" i="1"/>
  <c r="G1425" i="1"/>
  <c r="H1425" i="1"/>
  <c r="F455" i="1"/>
  <c r="G455" i="1"/>
  <c r="H455" i="1"/>
  <c r="F1041" i="1"/>
  <c r="G1041" i="1"/>
  <c r="H1041" i="1"/>
  <c r="F963" i="1"/>
  <c r="G963" i="1"/>
  <c r="H963" i="1"/>
  <c r="F1414" i="1"/>
  <c r="G1414" i="1"/>
  <c r="H1414" i="1"/>
  <c r="F1089" i="1"/>
  <c r="G1089" i="1"/>
  <c r="H1089" i="1"/>
  <c r="F809" i="1"/>
  <c r="G809" i="1"/>
  <c r="H809" i="1"/>
  <c r="F1376" i="1"/>
  <c r="G1376" i="1"/>
  <c r="H1376" i="1"/>
  <c r="F1166" i="1"/>
  <c r="G1166" i="1"/>
  <c r="H1166" i="1"/>
  <c r="F811" i="1"/>
  <c r="G811" i="1"/>
  <c r="H811" i="1"/>
  <c r="F1377" i="1"/>
  <c r="G1377" i="1"/>
  <c r="H1377" i="1"/>
  <c r="F998" i="1"/>
  <c r="G998" i="1"/>
  <c r="H998" i="1"/>
  <c r="F1419" i="1"/>
  <c r="G1419" i="1"/>
  <c r="H1419" i="1"/>
  <c r="F1006" i="1"/>
  <c r="G1006" i="1"/>
  <c r="H1006" i="1"/>
  <c r="F1389" i="1"/>
  <c r="G1389" i="1"/>
  <c r="H1389" i="1"/>
  <c r="F838" i="1"/>
  <c r="G838" i="1"/>
  <c r="H838" i="1"/>
  <c r="F601" i="1"/>
  <c r="G601" i="1"/>
  <c r="H601" i="1"/>
  <c r="F1112" i="1"/>
  <c r="G1112" i="1"/>
  <c r="H1112" i="1"/>
  <c r="F639" i="1"/>
  <c r="G639" i="1"/>
  <c r="H639" i="1"/>
  <c r="F956" i="1"/>
  <c r="G956" i="1"/>
  <c r="H956" i="1"/>
  <c r="F1344" i="1"/>
  <c r="G1344" i="1"/>
  <c r="H1344" i="1"/>
  <c r="F1399" i="1"/>
  <c r="G1399" i="1"/>
  <c r="H1399" i="1"/>
  <c r="F1351" i="1"/>
  <c r="G1351" i="1"/>
  <c r="H1351" i="1"/>
  <c r="F1272" i="1"/>
  <c r="G1272" i="1"/>
  <c r="H1272" i="1"/>
  <c r="F1405" i="1"/>
  <c r="G1405" i="1"/>
  <c r="H1405" i="1"/>
  <c r="F896" i="1"/>
  <c r="G896" i="1"/>
  <c r="H896" i="1"/>
  <c r="F1152" i="1"/>
  <c r="G1152" i="1"/>
  <c r="H1152" i="1"/>
  <c r="F1052" i="1"/>
  <c r="G1052" i="1"/>
  <c r="H1052" i="1"/>
  <c r="F1383" i="1"/>
  <c r="G1383" i="1"/>
  <c r="H1383" i="1"/>
  <c r="F1408" i="1"/>
  <c r="G1408" i="1"/>
  <c r="H1408" i="1"/>
  <c r="F1395" i="1"/>
  <c r="G1395" i="1"/>
  <c r="H1395" i="1"/>
  <c r="F533" i="1"/>
  <c r="G533" i="1"/>
  <c r="H533" i="1"/>
  <c r="F930" i="1"/>
  <c r="G930" i="1"/>
  <c r="H930" i="1"/>
  <c r="F1010" i="1"/>
  <c r="G1010" i="1"/>
  <c r="H1010" i="1"/>
  <c r="F1046" i="1"/>
  <c r="G1046" i="1"/>
  <c r="H1046" i="1"/>
  <c r="F1191" i="1"/>
  <c r="G1191" i="1"/>
  <c r="H1191" i="1"/>
  <c r="F1430" i="1"/>
  <c r="G1430" i="1"/>
  <c r="H1430" i="1"/>
  <c r="F1135" i="1"/>
  <c r="G1135" i="1"/>
  <c r="H1135" i="1"/>
  <c r="F1325" i="1"/>
  <c r="G1325" i="1"/>
  <c r="H1325" i="1"/>
  <c r="F1355" i="1"/>
  <c r="G1355" i="1"/>
  <c r="H1355" i="1"/>
  <c r="F1003" i="1"/>
  <c r="G1003" i="1"/>
  <c r="H1003" i="1"/>
  <c r="F1404" i="1"/>
  <c r="G1404" i="1"/>
  <c r="H1404" i="1"/>
  <c r="F1416" i="1"/>
  <c r="G1416" i="1"/>
  <c r="H1416" i="1"/>
  <c r="F1294" i="1"/>
  <c r="G1294" i="1"/>
  <c r="H1294" i="1"/>
  <c r="F1429" i="1"/>
  <c r="G1429" i="1"/>
  <c r="H1429" i="1"/>
  <c r="F1422" i="1"/>
  <c r="G1422" i="1"/>
  <c r="H1422" i="1"/>
  <c r="F904" i="1"/>
  <c r="G904" i="1"/>
  <c r="H904" i="1"/>
  <c r="F1262" i="1"/>
  <c r="G1262" i="1"/>
  <c r="H1262" i="1"/>
  <c r="F1361" i="1"/>
  <c r="G1361" i="1"/>
  <c r="H1361" i="1"/>
  <c r="F890" i="1"/>
  <c r="G890" i="1"/>
  <c r="H890" i="1"/>
  <c r="F223" i="1"/>
  <c r="G223" i="1"/>
  <c r="H223" i="1"/>
  <c r="F71" i="1"/>
  <c r="G71" i="1"/>
  <c r="H71" i="1"/>
  <c r="F534" i="1"/>
  <c r="G534" i="1"/>
  <c r="H534" i="1"/>
  <c r="F1042" i="1"/>
  <c r="G1042" i="1"/>
  <c r="H1042" i="1"/>
  <c r="F1304" i="1"/>
  <c r="G1304" i="1"/>
  <c r="H1304" i="1"/>
  <c r="F616" i="1"/>
  <c r="G616" i="1"/>
  <c r="H616" i="1"/>
  <c r="F1373" i="1"/>
  <c r="G1373" i="1"/>
  <c r="H1373" i="1"/>
  <c r="F1034" i="1"/>
  <c r="G1034" i="1"/>
  <c r="H1034" i="1"/>
  <c r="F1223" i="1"/>
  <c r="G1223" i="1"/>
  <c r="H1223" i="1"/>
  <c r="F1271" i="1"/>
  <c r="G1271" i="1"/>
  <c r="H1271" i="1"/>
  <c r="F1431" i="1"/>
  <c r="G1431" i="1"/>
  <c r="H1431" i="1"/>
  <c r="F1367" i="1"/>
  <c r="G1367" i="1"/>
  <c r="H1367" i="1"/>
  <c r="F472" i="1"/>
  <c r="G472" i="1"/>
  <c r="H472" i="1"/>
  <c r="F1199" i="1"/>
  <c r="G1199" i="1"/>
  <c r="H1199" i="1"/>
  <c r="F524" i="1"/>
  <c r="G524" i="1"/>
  <c r="H524" i="1"/>
  <c r="F1428" i="1"/>
  <c r="G1428" i="1"/>
  <c r="H1428" i="1"/>
  <c r="F1427" i="1"/>
  <c r="G1427" i="1"/>
  <c r="H1427" i="1"/>
  <c r="F1114" i="1"/>
  <c r="G1114" i="1"/>
  <c r="H1114" i="1"/>
  <c r="F1317" i="1"/>
  <c r="G1317" i="1"/>
  <c r="H1317" i="1"/>
  <c r="F1433" i="1"/>
  <c r="G1433" i="1"/>
  <c r="H1433" i="1"/>
  <c r="F1086" i="1"/>
  <c r="G1086" i="1"/>
  <c r="H1086" i="1"/>
  <c r="F649" i="1"/>
  <c r="G649" i="1"/>
  <c r="H649" i="1"/>
  <c r="F820" i="1"/>
  <c r="G820" i="1"/>
  <c r="H820" i="1"/>
  <c r="F1381" i="1"/>
  <c r="G1381" i="1"/>
  <c r="H1381" i="1"/>
  <c r="F556" i="1"/>
  <c r="G556" i="1"/>
  <c r="H556" i="1"/>
  <c r="F1354" i="1"/>
  <c r="G1354" i="1"/>
  <c r="H1354" i="1"/>
  <c r="F1406" i="1"/>
  <c r="G1406" i="1"/>
  <c r="H1406" i="1"/>
  <c r="F1081" i="1"/>
  <c r="G1081" i="1"/>
  <c r="H1081" i="1"/>
  <c r="F361" i="1"/>
  <c r="G361" i="1"/>
  <c r="H361" i="1"/>
  <c r="F1432" i="1"/>
  <c r="G1432" i="1"/>
  <c r="H1432" i="1"/>
  <c r="F172" i="1"/>
  <c r="G172" i="1"/>
  <c r="H172" i="1"/>
  <c r="F253" i="1"/>
  <c r="G253" i="1"/>
  <c r="H253" i="1"/>
  <c r="F718" i="1"/>
  <c r="G718" i="1"/>
  <c r="H718" i="1"/>
  <c r="F599" i="1"/>
  <c r="G599" i="1"/>
  <c r="H599" i="1"/>
  <c r="F986" i="1"/>
  <c r="G986" i="1"/>
  <c r="H986" i="1"/>
  <c r="F1017" i="1"/>
  <c r="G1017" i="1"/>
  <c r="H1017" i="1"/>
  <c r="F825" i="1"/>
  <c r="G825" i="1"/>
  <c r="H825" i="1"/>
  <c r="F669" i="1"/>
  <c r="G669" i="1"/>
  <c r="H669" i="1"/>
  <c r="F468" i="1"/>
  <c r="G468" i="1"/>
  <c r="H468" i="1"/>
  <c r="F557" i="1"/>
  <c r="G557" i="1"/>
  <c r="H557" i="1"/>
  <c r="F478" i="1"/>
  <c r="G478" i="1"/>
  <c r="H478" i="1"/>
  <c r="F1224" i="1"/>
  <c r="G1224" i="1"/>
  <c r="H1224" i="1"/>
  <c r="F1415" i="1"/>
  <c r="G1415" i="1"/>
  <c r="H1415" i="1"/>
  <c r="F520" i="1"/>
  <c r="G520" i="1"/>
  <c r="H520" i="1"/>
  <c r="F790" i="1"/>
  <c r="G790" i="1"/>
  <c r="H790" i="1"/>
  <c r="F1410" i="1"/>
  <c r="G1410" i="1"/>
  <c r="H1410" i="1"/>
  <c r="F1441" i="1"/>
  <c r="G1441" i="1"/>
  <c r="H1441" i="1"/>
  <c r="F1436" i="1"/>
  <c r="G1436" i="1"/>
  <c r="H1436" i="1"/>
  <c r="F1055" i="1"/>
  <c r="G1055" i="1"/>
  <c r="H1055" i="1"/>
  <c r="F1439" i="1"/>
  <c r="G1439" i="1"/>
  <c r="H1439" i="1"/>
  <c r="F1445" i="1"/>
  <c r="G1445" i="1"/>
  <c r="H1445" i="1"/>
  <c r="F1434" i="1"/>
  <c r="G1434" i="1"/>
  <c r="H1434" i="1"/>
  <c r="F1306" i="1"/>
  <c r="G1306" i="1"/>
  <c r="H1306" i="1"/>
  <c r="F1424" i="1"/>
  <c r="G1424" i="1"/>
  <c r="H1424" i="1"/>
  <c r="F1388" i="1"/>
  <c r="G1388" i="1"/>
  <c r="H1388" i="1"/>
  <c r="F1366" i="1"/>
  <c r="G1366" i="1"/>
  <c r="H1366" i="1"/>
  <c r="F1386" i="1"/>
  <c r="G1386" i="1"/>
  <c r="H1386" i="1"/>
  <c r="F1237" i="1"/>
  <c r="G1237" i="1"/>
  <c r="H1237" i="1"/>
  <c r="F1435" i="1"/>
  <c r="G1435" i="1"/>
  <c r="H1435" i="1"/>
  <c r="F1398" i="1"/>
  <c r="G1398" i="1"/>
  <c r="H1398" i="1"/>
  <c r="F1443" i="1"/>
  <c r="G1443" i="1"/>
  <c r="H1443" i="1"/>
  <c r="F1370" i="1"/>
  <c r="G1370" i="1"/>
  <c r="H1370" i="1"/>
  <c r="F72" i="1"/>
  <c r="G72" i="1"/>
  <c r="H72" i="1"/>
  <c r="F1447" i="1"/>
  <c r="G1447" i="1"/>
  <c r="H1447" i="1"/>
  <c r="F1120" i="1"/>
  <c r="G1120" i="1"/>
  <c r="H1120" i="1"/>
  <c r="F1356" i="1"/>
  <c r="G1356" i="1"/>
  <c r="H1356" i="1"/>
  <c r="F308" i="1"/>
  <c r="G308" i="1"/>
  <c r="H308" i="1"/>
  <c r="F508" i="1"/>
  <c r="G508" i="1"/>
  <c r="H508" i="1"/>
  <c r="F417" i="1"/>
  <c r="G417" i="1"/>
  <c r="H417" i="1"/>
  <c r="F419" i="1"/>
  <c r="G419" i="1"/>
  <c r="H419" i="1"/>
  <c r="F584" i="1"/>
  <c r="G584" i="1"/>
  <c r="H584" i="1"/>
  <c r="F997" i="1"/>
  <c r="G997" i="1"/>
  <c r="H997" i="1"/>
  <c r="F486" i="1"/>
  <c r="G486" i="1"/>
  <c r="H486" i="1"/>
  <c r="F309" i="1"/>
  <c r="G309" i="1"/>
  <c r="H309" i="1"/>
  <c r="F1080" i="1"/>
  <c r="G1080" i="1"/>
  <c r="H1080" i="1"/>
  <c r="F689" i="1"/>
  <c r="G689" i="1"/>
  <c r="H689" i="1"/>
  <c r="F1442" i="1"/>
  <c r="G1442" i="1"/>
  <c r="H1442" i="1"/>
  <c r="F1437" i="1"/>
  <c r="G1437" i="1"/>
  <c r="H1437" i="1"/>
  <c r="F1420" i="1"/>
  <c r="G1420" i="1"/>
  <c r="H1420" i="1"/>
  <c r="F1446" i="1"/>
  <c r="G1446" i="1"/>
  <c r="H1446" i="1"/>
  <c r="F1174" i="1"/>
  <c r="G1174" i="1"/>
  <c r="H1174" i="1"/>
  <c r="F1449" i="1"/>
  <c r="G1449" i="1"/>
  <c r="H1449" i="1"/>
  <c r="F1025" i="1"/>
  <c r="G1025" i="1"/>
  <c r="H1025" i="1"/>
  <c r="F1333" i="1"/>
  <c r="G1333" i="1"/>
  <c r="H1333" i="1"/>
  <c r="F814" i="1"/>
  <c r="G814" i="1"/>
  <c r="H814" i="1"/>
  <c r="F1421" i="1"/>
  <c r="G1421" i="1"/>
  <c r="H1421" i="1"/>
  <c r="F596" i="1"/>
  <c r="G596" i="1"/>
  <c r="H596" i="1"/>
  <c r="F913" i="1"/>
  <c r="G913" i="1"/>
  <c r="H913" i="1"/>
  <c r="F503" i="1"/>
  <c r="G503" i="1"/>
  <c r="H503" i="1"/>
  <c r="F1440" i="1"/>
  <c r="G1440" i="1"/>
  <c r="H1440" i="1"/>
  <c r="F1451" i="1"/>
  <c r="G1451" i="1"/>
  <c r="H1451" i="1"/>
  <c r="F1423" i="1"/>
  <c r="G1423" i="1"/>
  <c r="H1423" i="1"/>
  <c r="F1282" i="1"/>
  <c r="G1282" i="1"/>
  <c r="H1282" i="1"/>
  <c r="F588" i="1"/>
  <c r="G588" i="1"/>
  <c r="H588" i="1"/>
  <c r="F1417" i="1"/>
  <c r="G1417" i="1"/>
  <c r="H1417" i="1"/>
  <c r="F1454" i="1"/>
  <c r="G1454" i="1"/>
  <c r="H1454" i="1"/>
  <c r="F1452" i="1"/>
  <c r="G1452" i="1"/>
  <c r="H1452" i="1"/>
  <c r="F1448" i="1"/>
  <c r="G1448" i="1"/>
  <c r="H1448" i="1"/>
  <c r="F827" i="1"/>
  <c r="G827" i="1"/>
  <c r="H827" i="1"/>
  <c r="F828" i="1"/>
  <c r="G828" i="1"/>
  <c r="H828" i="1"/>
  <c r="F829" i="1"/>
  <c r="G829" i="1"/>
  <c r="H829" i="1"/>
  <c r="F980" i="1"/>
  <c r="G980" i="1"/>
  <c r="H980" i="1"/>
  <c r="F589" i="1"/>
  <c r="G589" i="1"/>
  <c r="H589" i="1"/>
  <c r="F764" i="1"/>
  <c r="G764" i="1"/>
  <c r="H764" i="1"/>
  <c r="F645" i="1"/>
  <c r="G645" i="1"/>
  <c r="H645" i="1"/>
  <c r="F1426" i="1"/>
  <c r="G1426" i="1"/>
  <c r="H1426" i="1"/>
  <c r="F1456" i="1"/>
  <c r="G1456" i="1"/>
  <c r="H1456" i="1"/>
  <c r="F1453" i="1"/>
  <c r="G1453" i="1"/>
  <c r="H1453" i="1"/>
  <c r="F1457" i="1"/>
  <c r="G1457" i="1"/>
  <c r="H1457" i="1"/>
  <c r="F1450" i="1"/>
  <c r="G1450" i="1"/>
  <c r="H1450" i="1"/>
  <c r="F1455" i="1"/>
  <c r="G1455" i="1"/>
  <c r="H1455" i="1"/>
  <c r="F1458" i="1"/>
  <c r="G1458" i="1"/>
  <c r="H1458" i="1"/>
  <c r="F1062" i="1"/>
  <c r="G1062" i="1"/>
  <c r="H1062" i="1"/>
  <c r="F934" i="1"/>
  <c r="G934" i="1"/>
  <c r="H934" i="1"/>
  <c r="F1460" i="1"/>
  <c r="G1460" i="1"/>
  <c r="H1460" i="1"/>
  <c r="F1459" i="1"/>
  <c r="G1459" i="1"/>
  <c r="H1459" i="1"/>
  <c r="F1438" i="1"/>
  <c r="G1438" i="1"/>
  <c r="H1438" i="1"/>
  <c r="F1444" i="1"/>
  <c r="G1444" i="1"/>
  <c r="H1444" i="1"/>
  <c r="F1461" i="1"/>
  <c r="G1461" i="1"/>
  <c r="H1461" i="1"/>
  <c r="F1463" i="1"/>
  <c r="G1463" i="1"/>
  <c r="H1463" i="1"/>
  <c r="F1462" i="1"/>
  <c r="G1462" i="1"/>
  <c r="H1462" i="1"/>
  <c r="F1464" i="1"/>
  <c r="G1464" i="1"/>
  <c r="H1464" i="1"/>
  <c r="F1465" i="1"/>
  <c r="G1465" i="1"/>
  <c r="H1465" i="1"/>
  <c r="F1466" i="1"/>
  <c r="G1466" i="1"/>
  <c r="H1466" i="1"/>
  <c r="O269" i="1"/>
  <c r="P269" i="1" s="1"/>
  <c r="O131" i="1"/>
  <c r="P131" i="1" s="1"/>
  <c r="O632" i="1"/>
  <c r="P632" i="1" s="1"/>
  <c r="O57" i="1"/>
  <c r="P57" i="1" s="1"/>
  <c r="O382" i="1"/>
  <c r="P382" i="1" s="1"/>
  <c r="O261" i="1"/>
  <c r="P261" i="1" s="1"/>
  <c r="O412" i="1"/>
  <c r="P412" i="1" s="1"/>
  <c r="O196" i="1"/>
  <c r="P196" i="1" s="1"/>
  <c r="O24" i="1"/>
  <c r="P24" i="1" s="1"/>
  <c r="O132" i="1"/>
  <c r="P132" i="1" s="1"/>
  <c r="O457" i="1"/>
  <c r="P457" i="1" s="1"/>
  <c r="O58" i="1"/>
  <c r="P58" i="1" s="1"/>
  <c r="O2" i="1"/>
  <c r="P2" i="1" s="1"/>
  <c r="O950" i="1"/>
  <c r="P950" i="1" s="1"/>
  <c r="O772" i="1"/>
  <c r="P772" i="1" s="1"/>
  <c r="O339" i="1"/>
  <c r="P339" i="1" s="1"/>
  <c r="O175" i="1"/>
  <c r="P175" i="1" s="1"/>
  <c r="O133" i="1"/>
  <c r="P133" i="1" s="1"/>
  <c r="O469" i="1"/>
  <c r="P469" i="1" s="1"/>
  <c r="O493" i="1"/>
  <c r="P493" i="1" s="1"/>
  <c r="O1094" i="1"/>
  <c r="P1094" i="1" s="1"/>
  <c r="O533" i="1"/>
  <c r="P533" i="1" s="1"/>
  <c r="O387" i="1"/>
  <c r="P387" i="1" s="1"/>
  <c r="O565" i="1"/>
  <c r="P565" i="1" s="1"/>
  <c r="O758" i="1"/>
  <c r="P758" i="1" s="1"/>
  <c r="O489" i="1"/>
  <c r="P489" i="1" s="1"/>
  <c r="O164" i="1"/>
  <c r="P164" i="1" s="1"/>
  <c r="O924" i="1"/>
  <c r="P924" i="1" s="1"/>
  <c r="O1247" i="1"/>
  <c r="P1247" i="1" s="1"/>
  <c r="O311" i="1"/>
  <c r="P311" i="1" s="1"/>
  <c r="O77" i="1"/>
  <c r="P77" i="1" s="1"/>
  <c r="O1004" i="1"/>
  <c r="P1004" i="1" s="1"/>
  <c r="O1103" i="1"/>
  <c r="P1103" i="1" s="1"/>
  <c r="O1229" i="1"/>
  <c r="P1229" i="1" s="1"/>
  <c r="O1154" i="1"/>
  <c r="P1154" i="1" s="1"/>
  <c r="O262" i="1"/>
  <c r="P262" i="1" s="1"/>
  <c r="O448" i="1"/>
  <c r="P448" i="1" s="1"/>
  <c r="O1250" i="1"/>
  <c r="P1250" i="1" s="1"/>
  <c r="O654" i="1"/>
  <c r="P654" i="1" s="1"/>
  <c r="O1225" i="1"/>
  <c r="P1225" i="1" s="1"/>
  <c r="O46" i="1"/>
  <c r="P46" i="1" s="1"/>
  <c r="O233" i="1"/>
  <c r="P233" i="1" s="1"/>
  <c r="O270" i="1"/>
  <c r="P270" i="1" s="1"/>
  <c r="O487" i="1"/>
  <c r="P487" i="1" s="1"/>
  <c r="O566" i="1"/>
  <c r="P566" i="1" s="1"/>
  <c r="O588" i="1"/>
  <c r="P588" i="1" s="1"/>
  <c r="O617" i="1"/>
  <c r="P617" i="1" s="1"/>
  <c r="O3" i="1"/>
  <c r="P3" i="1" s="1"/>
  <c r="O1381" i="1"/>
  <c r="P1381" i="1" s="1"/>
  <c r="O64" i="1"/>
  <c r="P64" i="1" s="1"/>
  <c r="O257" i="1"/>
  <c r="P257" i="1" s="1"/>
  <c r="O65" i="1"/>
  <c r="P65" i="1" s="1"/>
  <c r="O605" i="1"/>
  <c r="P605" i="1" s="1"/>
  <c r="O807" i="1"/>
  <c r="P807" i="1" s="1"/>
  <c r="O1291" i="1"/>
  <c r="P1291" i="1" s="1"/>
  <c r="O930" i="1"/>
  <c r="P930" i="1" s="1"/>
  <c r="O25" i="1"/>
  <c r="P25" i="1" s="1"/>
  <c r="O165" i="1"/>
  <c r="P165" i="1" s="1"/>
  <c r="O1179" i="1"/>
  <c r="P1179" i="1" s="1"/>
  <c r="O665" i="1"/>
  <c r="P665" i="1" s="1"/>
  <c r="O1010" i="1"/>
  <c r="P1010" i="1" s="1"/>
  <c r="O661" i="1"/>
  <c r="P661" i="1" s="1"/>
  <c r="O1097" i="1"/>
  <c r="P1097" i="1" s="1"/>
  <c r="O209" i="1"/>
  <c r="P209" i="1" s="1"/>
  <c r="O124" i="1"/>
  <c r="P124" i="1" s="1"/>
  <c r="O4" i="1"/>
  <c r="P4" i="1" s="1"/>
  <c r="O1256" i="1"/>
  <c r="P1256" i="1" s="1"/>
  <c r="O1201" i="1"/>
  <c r="P1201" i="1" s="1"/>
  <c r="O905" i="1"/>
  <c r="P905" i="1" s="1"/>
  <c r="O323" i="1"/>
  <c r="P323" i="1" s="1"/>
  <c r="O1232" i="1"/>
  <c r="P1232" i="1" s="1"/>
  <c r="O1329" i="1"/>
  <c r="P1329" i="1" s="1"/>
  <c r="O125" i="1"/>
  <c r="P125" i="1" s="1"/>
  <c r="O641" i="1"/>
  <c r="P641" i="1" s="1"/>
  <c r="O1012" i="1"/>
  <c r="P1012" i="1" s="1"/>
  <c r="O1215" i="1"/>
  <c r="P1215" i="1" s="1"/>
  <c r="O1075" i="1"/>
  <c r="P1075" i="1" s="1"/>
  <c r="O1269" i="1"/>
  <c r="P1269" i="1" s="1"/>
  <c r="O1285" i="1"/>
  <c r="P1285" i="1" s="1"/>
  <c r="O1392" i="1"/>
  <c r="P1392" i="1" s="1"/>
  <c r="O271" i="1"/>
  <c r="P271" i="1" s="1"/>
  <c r="O567" i="1"/>
  <c r="P567" i="1" s="1"/>
  <c r="O1333" i="1"/>
  <c r="P1333" i="1" s="1"/>
  <c r="O217" i="1"/>
  <c r="P217" i="1" s="1"/>
  <c r="O530" i="1"/>
  <c r="P530" i="1" s="1"/>
  <c r="O655" i="1"/>
  <c r="P655" i="1" s="1"/>
  <c r="O759" i="1"/>
  <c r="P759" i="1" s="1"/>
  <c r="O662" i="1"/>
  <c r="P662" i="1" s="1"/>
  <c r="O1235" i="1"/>
  <c r="P1235" i="1" s="1"/>
  <c r="O272" i="1"/>
  <c r="P272" i="1" s="1"/>
  <c r="O556" i="1"/>
  <c r="P556" i="1" s="1"/>
  <c r="O166" i="1"/>
  <c r="P166" i="1" s="1"/>
  <c r="O59" i="1"/>
  <c r="P59" i="1" s="1"/>
  <c r="O1263" i="1"/>
  <c r="P1263" i="1" s="1"/>
  <c r="O682" i="1"/>
  <c r="P682" i="1" s="1"/>
  <c r="O1046" i="1"/>
  <c r="P1046" i="1" s="1"/>
  <c r="O1173" i="1"/>
  <c r="P1173" i="1" s="1"/>
  <c r="O1191" i="1"/>
  <c r="P1191" i="1" s="1"/>
  <c r="O285" i="1"/>
  <c r="P285" i="1" s="1"/>
  <c r="O1117" i="1"/>
  <c r="P1117" i="1" s="1"/>
  <c r="O792" i="1"/>
  <c r="P792" i="1" s="1"/>
  <c r="O685" i="1"/>
  <c r="P685" i="1" s="1"/>
  <c r="O1056" i="1"/>
  <c r="P1056" i="1" s="1"/>
  <c r="O176" i="1"/>
  <c r="P176" i="1" s="1"/>
  <c r="O463" i="1"/>
  <c r="P463" i="1" s="1"/>
  <c r="O885" i="1"/>
  <c r="P885" i="1" s="1"/>
  <c r="O273" i="1"/>
  <c r="P273" i="1" s="1"/>
  <c r="O1138" i="1"/>
  <c r="P1138" i="1" s="1"/>
  <c r="O821" i="1"/>
  <c r="P821" i="1" s="1"/>
  <c r="O263" i="1"/>
  <c r="P263" i="1" s="1"/>
  <c r="O929" i="1"/>
  <c r="P929" i="1" s="1"/>
  <c r="O312" i="1"/>
  <c r="P312" i="1" s="1"/>
  <c r="O1092" i="1"/>
  <c r="P1092" i="1" s="1"/>
  <c r="O1013" i="1"/>
  <c r="P1013" i="1" s="1"/>
  <c r="O1147" i="1"/>
  <c r="P1147" i="1" s="1"/>
  <c r="O1022" i="1"/>
  <c r="P1022" i="1" s="1"/>
  <c r="O1354" i="1"/>
  <c r="P1354" i="1" s="1"/>
  <c r="O1237" i="1"/>
  <c r="P1237" i="1" s="1"/>
  <c r="O1098" i="1"/>
  <c r="P1098" i="1" s="1"/>
  <c r="O1409" i="1"/>
  <c r="P1409" i="1" s="1"/>
  <c r="O959" i="1"/>
  <c r="P959" i="1" s="1"/>
  <c r="O1430" i="1"/>
  <c r="P1430" i="1" s="1"/>
  <c r="O1171" i="1"/>
  <c r="P1171" i="1" s="1"/>
  <c r="O1088" i="1"/>
  <c r="P1088" i="1" s="1"/>
  <c r="O126" i="1"/>
  <c r="P126" i="1" s="1"/>
  <c r="O221" i="1"/>
  <c r="P221" i="1" s="1"/>
  <c r="O471" i="1"/>
  <c r="P471" i="1" s="1"/>
  <c r="O1073" i="1"/>
  <c r="P1073" i="1" s="1"/>
  <c r="O1273" i="1"/>
  <c r="P1273" i="1" s="1"/>
  <c r="O82" i="1"/>
  <c r="P82" i="1" s="1"/>
  <c r="O760" i="1"/>
  <c r="P760" i="1" s="1"/>
  <c r="O886" i="1"/>
  <c r="P886" i="1" s="1"/>
  <c r="O867" i="1"/>
  <c r="P867" i="1" s="1"/>
  <c r="O1397" i="1"/>
  <c r="P1397" i="1" s="1"/>
  <c r="O142" i="1"/>
  <c r="P142" i="1" s="1"/>
  <c r="O1047" i="1"/>
  <c r="P1047" i="1" s="1"/>
  <c r="O1155" i="1"/>
  <c r="P1155" i="1" s="1"/>
  <c r="O803" i="1"/>
  <c r="P803" i="1" s="1"/>
  <c r="O1019" i="1"/>
  <c r="P1019" i="1" s="1"/>
  <c r="O313" i="1"/>
  <c r="P313" i="1" s="1"/>
  <c r="O921" i="1"/>
  <c r="P921" i="1" s="1"/>
  <c r="O258" i="1"/>
  <c r="P258" i="1" s="1"/>
  <c r="O1450" i="1"/>
  <c r="P1450" i="1" s="1"/>
  <c r="O23" i="1"/>
  <c r="P23" i="1" s="1"/>
  <c r="O708" i="1"/>
  <c r="P708" i="1" s="1"/>
  <c r="O1135" i="1"/>
  <c r="P1135" i="1" s="1"/>
  <c r="O720" i="1"/>
  <c r="P720" i="1" s="1"/>
  <c r="O1125" i="1"/>
  <c r="P1125" i="1" s="1"/>
  <c r="O207" i="1"/>
  <c r="P207" i="1" s="1"/>
  <c r="O1245" i="1"/>
  <c r="P1245" i="1" s="1"/>
  <c r="O1328" i="1"/>
  <c r="P1328" i="1" s="1"/>
  <c r="O1104" i="1"/>
  <c r="P1104" i="1" s="1"/>
  <c r="O388" i="1"/>
  <c r="P388" i="1" s="1"/>
  <c r="O197" i="1"/>
  <c r="P197" i="1" s="1"/>
  <c r="O814" i="1"/>
  <c r="P814" i="1" s="1"/>
  <c r="O1327" i="1"/>
  <c r="P1327" i="1" s="1"/>
  <c r="O960" i="1"/>
  <c r="P960" i="1" s="1"/>
  <c r="O540" i="1"/>
  <c r="P540" i="1" s="1"/>
  <c r="O1369" i="1"/>
  <c r="P1369" i="1" s="1"/>
  <c r="O1364" i="1"/>
  <c r="P1364" i="1" s="1"/>
  <c r="O843" i="1"/>
  <c r="P843" i="1" s="1"/>
  <c r="O695" i="1"/>
  <c r="P695" i="1" s="1"/>
  <c r="O642" i="1"/>
  <c r="P642" i="1" s="1"/>
  <c r="O1403" i="1"/>
  <c r="P1403" i="1" s="1"/>
  <c r="O1136" i="1"/>
  <c r="P1136" i="1" s="1"/>
  <c r="O1133" i="1"/>
  <c r="P1133" i="1" s="1"/>
  <c r="O464" i="1"/>
  <c r="P464" i="1" s="1"/>
  <c r="O1315" i="1"/>
  <c r="P1315" i="1" s="1"/>
  <c r="O1007" i="1"/>
  <c r="P1007" i="1" s="1"/>
  <c r="O694" i="1"/>
  <c r="P694" i="1" s="1"/>
  <c r="O278" i="1"/>
  <c r="P278" i="1" s="1"/>
  <c r="O761" i="1"/>
  <c r="P761" i="1" s="1"/>
  <c r="O1076" i="1"/>
  <c r="P1076" i="1" s="1"/>
  <c r="O900" i="1"/>
  <c r="P900" i="1" s="1"/>
  <c r="O1148" i="1"/>
  <c r="P1148" i="1" s="1"/>
  <c r="O1325" i="1"/>
  <c r="P1325" i="1" s="1"/>
  <c r="O568" i="1"/>
  <c r="P568" i="1" s="1"/>
  <c r="O922" i="1"/>
  <c r="P922" i="1" s="1"/>
  <c r="O569" i="1"/>
  <c r="P569" i="1" s="1"/>
  <c r="O1417" i="1"/>
  <c r="P1417" i="1" s="1"/>
  <c r="O1375" i="1"/>
  <c r="P1375" i="1" s="1"/>
  <c r="O892" i="1"/>
  <c r="P892" i="1" s="1"/>
  <c r="O686" i="1"/>
  <c r="P686" i="1" s="1"/>
  <c r="O449" i="1"/>
  <c r="P449" i="1" s="1"/>
  <c r="O727" i="1"/>
  <c r="P727" i="1" s="1"/>
  <c r="O512" i="1"/>
  <c r="P512" i="1" s="1"/>
  <c r="O450" i="1"/>
  <c r="P450" i="1" s="1"/>
  <c r="O887" i="1"/>
  <c r="P887" i="1" s="1"/>
  <c r="O1341" i="1"/>
  <c r="P1341" i="1" s="1"/>
  <c r="O208" i="1"/>
  <c r="P208" i="1" s="1"/>
  <c r="O808" i="1"/>
  <c r="P808" i="1" s="1"/>
  <c r="O29" i="1"/>
  <c r="P29" i="1" s="1"/>
  <c r="O663" i="1"/>
  <c r="P663" i="1" s="1"/>
  <c r="O1355" i="1"/>
  <c r="P1355" i="1" s="1"/>
  <c r="O1243" i="1"/>
  <c r="P1243" i="1" s="1"/>
  <c r="O1401" i="1"/>
  <c r="P1401" i="1" s="1"/>
  <c r="O570" i="1"/>
  <c r="P570" i="1" s="1"/>
  <c r="O177" i="1"/>
  <c r="P177" i="1" s="1"/>
  <c r="O647" i="1"/>
  <c r="P647" i="1" s="1"/>
  <c r="O1172" i="1"/>
  <c r="P1172" i="1" s="1"/>
  <c r="O1213" i="1"/>
  <c r="P1213" i="1" s="1"/>
  <c r="O968" i="1"/>
  <c r="P968" i="1" s="1"/>
  <c r="O893" i="1"/>
  <c r="P893" i="1" s="1"/>
  <c r="O1184" i="1"/>
  <c r="P1184" i="1" s="1"/>
  <c r="O130" i="1"/>
  <c r="P130" i="1" s="1"/>
  <c r="O875" i="1"/>
  <c r="P875" i="1" s="1"/>
  <c r="O1337" i="1"/>
  <c r="P1337" i="1" s="1"/>
  <c r="O619" i="1"/>
  <c r="P619" i="1" s="1"/>
  <c r="O1003" i="1"/>
  <c r="P1003" i="1" s="1"/>
  <c r="O1406" i="1"/>
  <c r="P1406" i="1" s="1"/>
  <c r="O1393" i="1"/>
  <c r="P1393" i="1" s="1"/>
  <c r="O1435" i="1"/>
  <c r="P1435" i="1" s="1"/>
  <c r="O76" i="1"/>
  <c r="P76" i="1" s="1"/>
  <c r="O597" i="1"/>
  <c r="P597" i="1" s="1"/>
  <c r="O1204" i="1"/>
  <c r="P1204" i="1" s="1"/>
  <c r="O1413" i="1"/>
  <c r="P1413" i="1" s="1"/>
  <c r="O683" i="1"/>
  <c r="P683" i="1" s="1"/>
  <c r="O1064" i="1"/>
  <c r="P1064" i="1" s="1"/>
  <c r="O338" i="1"/>
  <c r="P338" i="1" s="1"/>
  <c r="O1338" i="1"/>
  <c r="P1338" i="1" s="1"/>
  <c r="O274" i="1"/>
  <c r="P274" i="1" s="1"/>
  <c r="O1349" i="1"/>
  <c r="P1349" i="1" s="1"/>
  <c r="O1106" i="1"/>
  <c r="P1106" i="1" s="1"/>
  <c r="O1054" i="1"/>
  <c r="P1054" i="1" s="1"/>
  <c r="O628" i="1"/>
  <c r="P628" i="1" s="1"/>
  <c r="O1404" i="1"/>
  <c r="P1404" i="1" s="1"/>
  <c r="O1277" i="1"/>
  <c r="P1277" i="1" s="1"/>
  <c r="O1127" i="1"/>
  <c r="P1127" i="1" s="1"/>
  <c r="O730" i="1"/>
  <c r="P730" i="1" s="1"/>
  <c r="O427" i="1"/>
  <c r="P427" i="1" s="1"/>
  <c r="O250" i="1"/>
  <c r="P250" i="1" s="1"/>
  <c r="O301" i="1"/>
  <c r="P301" i="1" s="1"/>
  <c r="O1175" i="1"/>
  <c r="P1175" i="1" s="1"/>
  <c r="O1398" i="1"/>
  <c r="P1398" i="1" s="1"/>
  <c r="O1402" i="1"/>
  <c r="P1402" i="1" s="1"/>
  <c r="O1159" i="1"/>
  <c r="P1159" i="1" s="1"/>
  <c r="O1421" i="1"/>
  <c r="P1421" i="1" s="1"/>
  <c r="O1343" i="1"/>
  <c r="P1343" i="1" s="1"/>
  <c r="O908" i="1"/>
  <c r="P908" i="1" s="1"/>
  <c r="O485" i="1"/>
  <c r="P485" i="1" s="1"/>
  <c r="O1077" i="1"/>
  <c r="P1077" i="1" s="1"/>
  <c r="O696" i="1"/>
  <c r="P696" i="1" s="1"/>
  <c r="O1107" i="1"/>
  <c r="P1107" i="1" s="1"/>
  <c r="O1065" i="1"/>
  <c r="P1065" i="1" s="1"/>
  <c r="O1394" i="1"/>
  <c r="P1394" i="1" s="1"/>
  <c r="O218" i="1"/>
  <c r="P218" i="1" s="1"/>
  <c r="O1156" i="1"/>
  <c r="P1156" i="1" s="1"/>
  <c r="O210" i="1"/>
  <c r="P210" i="1" s="1"/>
  <c r="O1353" i="1"/>
  <c r="P1353" i="1" s="1"/>
  <c r="O251" i="1"/>
  <c r="P251" i="1" s="1"/>
  <c r="O252" i="1"/>
  <c r="P252" i="1" s="1"/>
  <c r="O1416" i="1"/>
  <c r="P1416" i="1" s="1"/>
  <c r="O962" i="1"/>
  <c r="P962" i="1" s="1"/>
  <c r="O571" i="1"/>
  <c r="P571" i="1" s="1"/>
  <c r="O1081" i="1"/>
  <c r="P1081" i="1" s="1"/>
  <c r="O822" i="1"/>
  <c r="P822" i="1" s="1"/>
  <c r="O788" i="1"/>
  <c r="P788" i="1" s="1"/>
  <c r="O901" i="1"/>
  <c r="P901" i="1" s="1"/>
  <c r="O60" i="1"/>
  <c r="P60" i="1" s="1"/>
  <c r="O167" i="1"/>
  <c r="P167" i="1" s="1"/>
  <c r="O586" i="1"/>
  <c r="P586" i="1" s="1"/>
  <c r="O531" i="1"/>
  <c r="P531" i="1" s="1"/>
  <c r="O648" i="1"/>
  <c r="P648" i="1" s="1"/>
  <c r="O1459" i="1"/>
  <c r="P1459" i="1" s="1"/>
  <c r="O1206" i="1"/>
  <c r="P1206" i="1" s="1"/>
  <c r="O762" i="1"/>
  <c r="P762" i="1" s="1"/>
  <c r="O1334" i="1"/>
  <c r="P1334" i="1" s="1"/>
  <c r="O159" i="1"/>
  <c r="P159" i="1" s="1"/>
  <c r="O1170" i="1"/>
  <c r="P1170" i="1" s="1"/>
  <c r="O1384" i="1"/>
  <c r="P1384" i="1" s="1"/>
  <c r="O1008" i="1"/>
  <c r="P1008" i="1" s="1"/>
  <c r="O1211" i="1"/>
  <c r="P1211" i="1" s="1"/>
  <c r="O1118" i="1"/>
  <c r="P1118" i="1" s="1"/>
  <c r="O706" i="1"/>
  <c r="P706" i="1" s="1"/>
  <c r="O846" i="1"/>
  <c r="P846" i="1" s="1"/>
  <c r="O1454" i="1"/>
  <c r="P1454" i="1" s="1"/>
  <c r="O664" i="1"/>
  <c r="P664" i="1" s="1"/>
  <c r="O1418" i="1"/>
  <c r="P1418" i="1" s="1"/>
  <c r="O178" i="1"/>
  <c r="P178" i="1" s="1"/>
  <c r="O1294" i="1"/>
  <c r="P1294" i="1" s="1"/>
  <c r="O1002" i="1"/>
  <c r="P1002" i="1" s="1"/>
  <c r="O1287" i="1"/>
  <c r="P1287" i="1" s="1"/>
  <c r="O284" i="1"/>
  <c r="P284" i="1" s="1"/>
  <c r="O1048" i="1"/>
  <c r="P1048" i="1" s="1"/>
  <c r="O1443" i="1"/>
  <c r="P1443" i="1" s="1"/>
  <c r="O1157" i="1"/>
  <c r="P1157" i="1" s="1"/>
  <c r="O1149" i="1"/>
  <c r="P1149" i="1" s="1"/>
  <c r="O1293" i="1"/>
  <c r="P1293" i="1" s="1"/>
  <c r="O918" i="1"/>
  <c r="P918" i="1" s="1"/>
  <c r="O728" i="1"/>
  <c r="P728" i="1" s="1"/>
  <c r="O1452" i="1"/>
  <c r="P1452" i="1" s="1"/>
  <c r="O1067" i="1"/>
  <c r="P1067" i="1" s="1"/>
  <c r="O1051" i="1"/>
  <c r="P1051" i="1" s="1"/>
  <c r="O1342" i="1"/>
  <c r="P1342" i="1" s="1"/>
  <c r="O415" i="1"/>
  <c r="P415" i="1" s="1"/>
  <c r="O978" i="1"/>
  <c r="P978" i="1" s="1"/>
  <c r="O1066" i="1"/>
  <c r="P1066" i="1" s="1"/>
  <c r="O1374" i="1"/>
  <c r="P1374" i="1" s="1"/>
  <c r="O1357" i="1"/>
  <c r="P1357" i="1" s="1"/>
  <c r="O1267" i="1"/>
  <c r="P1267" i="1" s="1"/>
  <c r="O1429" i="1"/>
  <c r="P1429" i="1" s="1"/>
  <c r="O490" i="1"/>
  <c r="P490" i="1" s="1"/>
  <c r="O1348" i="1"/>
  <c r="P1348" i="1" s="1"/>
  <c r="O1310" i="1"/>
  <c r="P1310" i="1" s="1"/>
  <c r="O1302" i="1"/>
  <c r="P1302" i="1" s="1"/>
  <c r="O940" i="1"/>
  <c r="P940" i="1" s="1"/>
  <c r="O1037" i="1"/>
  <c r="P1037" i="1" s="1"/>
  <c r="O1296" i="1"/>
  <c r="P1296" i="1" s="1"/>
  <c r="O1422" i="1"/>
  <c r="P1422" i="1" s="1"/>
  <c r="O865" i="1"/>
  <c r="P865" i="1" s="1"/>
  <c r="O179" i="1"/>
  <c r="P179" i="1" s="1"/>
  <c r="O1194" i="1"/>
  <c r="P1194" i="1" s="1"/>
  <c r="O1370" i="1"/>
  <c r="P1370" i="1" s="1"/>
  <c r="O1309" i="1"/>
  <c r="P1309" i="1" s="1"/>
  <c r="O1121" i="1"/>
  <c r="P1121" i="1" s="1"/>
  <c r="O1316" i="1"/>
  <c r="P1316" i="1" s="1"/>
  <c r="O1365" i="1"/>
  <c r="P1365" i="1" s="1"/>
  <c r="O1378" i="1"/>
  <c r="P1378" i="1" s="1"/>
  <c r="O1448" i="1"/>
  <c r="P1448" i="1" s="1"/>
  <c r="O1318" i="1"/>
  <c r="P1318" i="1" s="1"/>
  <c r="O1360" i="1"/>
  <c r="P1360" i="1" s="1"/>
  <c r="O229" i="1"/>
  <c r="P229" i="1" s="1"/>
  <c r="O1090" i="1"/>
  <c r="P1090" i="1" s="1"/>
  <c r="O879" i="1"/>
  <c r="P879" i="1" s="1"/>
  <c r="O326" i="1"/>
  <c r="P326" i="1" s="1"/>
  <c r="O684" i="1"/>
  <c r="P684" i="1" s="1"/>
  <c r="O851" i="1"/>
  <c r="P851" i="1" s="1"/>
  <c r="O1038" i="1"/>
  <c r="P1038" i="1" s="1"/>
  <c r="O1122" i="1"/>
  <c r="P1122" i="1" s="1"/>
  <c r="O1407" i="1"/>
  <c r="P1407" i="1" s="1"/>
  <c r="O1242" i="1"/>
  <c r="P1242" i="1" s="1"/>
  <c r="O327" i="1"/>
  <c r="P327" i="1" s="1"/>
  <c r="O302" i="1"/>
  <c r="P302" i="1" s="1"/>
  <c r="O967" i="1"/>
  <c r="P967" i="1" s="1"/>
  <c r="O441" i="1"/>
  <c r="P441" i="1" s="1"/>
  <c r="O226" i="1"/>
  <c r="P226" i="1" s="1"/>
  <c r="O368" i="1"/>
  <c r="P368" i="1" s="1"/>
  <c r="O26" i="1"/>
  <c r="P26" i="1" s="1"/>
  <c r="O636" i="1"/>
  <c r="P636" i="1" s="1"/>
  <c r="O362" i="1"/>
  <c r="P362" i="1" s="1"/>
  <c r="O363" i="1"/>
  <c r="P363" i="1" s="1"/>
  <c r="O637" i="1"/>
  <c r="P637" i="1" s="1"/>
  <c r="O638" i="1"/>
  <c r="P638" i="1" s="1"/>
  <c r="O92" i="1"/>
  <c r="P92" i="1" s="1"/>
  <c r="O528" i="1"/>
  <c r="P528" i="1" s="1"/>
  <c r="O38" i="1"/>
  <c r="P38" i="1" s="1"/>
  <c r="O298" i="1"/>
  <c r="P298" i="1" s="1"/>
  <c r="O17" i="1"/>
  <c r="P17" i="1" s="1"/>
  <c r="O1274" i="1"/>
  <c r="P1274" i="1" s="1"/>
  <c r="O102" i="1"/>
  <c r="P102" i="1" s="1"/>
  <c r="O479" i="1"/>
  <c r="P479" i="1" s="1"/>
  <c r="O437" i="1"/>
  <c r="P437" i="1" s="1"/>
  <c r="O6" i="1"/>
  <c r="P6" i="1" s="1"/>
  <c r="O93" i="1"/>
  <c r="P93" i="1" s="1"/>
  <c r="O1275" i="1"/>
  <c r="P1275" i="1" s="1"/>
  <c r="O394" i="1"/>
  <c r="P394" i="1" s="1"/>
  <c r="O27" i="1"/>
  <c r="P27" i="1" s="1"/>
  <c r="O123" i="1"/>
  <c r="P123" i="1" s="1"/>
  <c r="O579" i="1"/>
  <c r="P579" i="1" s="1"/>
  <c r="O203" i="1"/>
  <c r="P203" i="1" s="1"/>
  <c r="O290" i="1"/>
  <c r="P290" i="1" s="1"/>
  <c r="O292" i="1"/>
  <c r="P292" i="1" s="1"/>
  <c r="O94" i="1"/>
  <c r="P94" i="1" s="1"/>
  <c r="O342" i="1"/>
  <c r="P342" i="1" s="1"/>
  <c r="O442" i="1"/>
  <c r="P442" i="1" s="1"/>
  <c r="O214" i="1"/>
  <c r="P214" i="1" s="1"/>
  <c r="O293" i="1"/>
  <c r="P293" i="1" s="1"/>
  <c r="O304" i="1"/>
  <c r="P304" i="1" s="1"/>
  <c r="O443" i="1"/>
  <c r="P443" i="1" s="1"/>
  <c r="O268" i="1"/>
  <c r="P268" i="1" s="1"/>
  <c r="O9" i="1"/>
  <c r="P9" i="1" s="1"/>
  <c r="O10" i="1"/>
  <c r="P10" i="1" s="1"/>
  <c r="O444" i="1"/>
  <c r="P444" i="1" s="1"/>
  <c r="O480" i="1"/>
  <c r="P480" i="1" s="1"/>
  <c r="O426" i="1"/>
  <c r="P426" i="1" s="1"/>
  <c r="O374" i="1"/>
  <c r="P374" i="1" s="1"/>
  <c r="O743" i="1"/>
  <c r="P743" i="1" s="1"/>
  <c r="O137" i="1"/>
  <c r="P137" i="1" s="1"/>
  <c r="O333" i="1"/>
  <c r="P333" i="1" s="1"/>
  <c r="O633" i="1"/>
  <c r="P633" i="1" s="1"/>
  <c r="O445" i="1"/>
  <c r="P445" i="1" s="1"/>
  <c r="O481" i="1"/>
  <c r="P481" i="1" s="1"/>
  <c r="O989" i="1"/>
  <c r="P989" i="1" s="1"/>
  <c r="O462" i="1"/>
  <c r="P462" i="1" s="1"/>
  <c r="O429" i="1"/>
  <c r="P429" i="1" s="1"/>
  <c r="O227" i="1"/>
  <c r="P227" i="1" s="1"/>
  <c r="O173" i="1"/>
  <c r="P173" i="1" s="1"/>
  <c r="O245" i="1"/>
  <c r="P245" i="1" s="1"/>
  <c r="O630" i="1"/>
  <c r="P630" i="1" s="1"/>
  <c r="O154" i="1"/>
  <c r="P154" i="1" s="1"/>
  <c r="O204" i="1"/>
  <c r="P204" i="1" s="1"/>
  <c r="O369" i="1"/>
  <c r="P369" i="1" s="1"/>
  <c r="O54" i="1"/>
  <c r="P54" i="1" s="1"/>
  <c r="O383" i="1"/>
  <c r="P383" i="1" s="1"/>
  <c r="O319" i="1"/>
  <c r="P319" i="1" s="1"/>
  <c r="O83" i="1"/>
  <c r="P83" i="1" s="1"/>
  <c r="O857" i="1"/>
  <c r="P857" i="1" s="1"/>
  <c r="O34" i="1"/>
  <c r="P34" i="1" s="1"/>
  <c r="O603" i="1"/>
  <c r="P603" i="1" s="1"/>
  <c r="O343" i="1"/>
  <c r="P343" i="1" s="1"/>
  <c r="O7" i="1"/>
  <c r="P7" i="1" s="1"/>
  <c r="O334" i="1"/>
  <c r="P334" i="1" s="1"/>
  <c r="O1279" i="1"/>
  <c r="P1279" i="1" s="1"/>
  <c r="O264" i="1"/>
  <c r="P264" i="1" s="1"/>
  <c r="O141" i="1"/>
  <c r="P141" i="1" s="1"/>
  <c r="O795" i="1"/>
  <c r="P795" i="1" s="1"/>
  <c r="O364" i="1"/>
  <c r="P364" i="1" s="1"/>
  <c r="O1082" i="1"/>
  <c r="P1082" i="1" s="1"/>
  <c r="O361" i="1"/>
  <c r="P361" i="1" s="1"/>
  <c r="O344" i="1"/>
  <c r="P344" i="1" s="1"/>
  <c r="O511" i="1"/>
  <c r="P511" i="1" s="1"/>
  <c r="O294" i="1"/>
  <c r="P294" i="1" s="1"/>
  <c r="O1011" i="1"/>
  <c r="P1011" i="1" s="1"/>
  <c r="O672" i="1"/>
  <c r="P672" i="1" s="1"/>
  <c r="O39" i="1"/>
  <c r="P39" i="1" s="1"/>
  <c r="O72" i="1"/>
  <c r="P72" i="1" s="1"/>
  <c r="O35" i="1"/>
  <c r="P35" i="1" s="1"/>
  <c r="O350" i="1"/>
  <c r="P350" i="1" s="1"/>
  <c r="O410" i="1"/>
  <c r="P410" i="1" s="1"/>
  <c r="O345" i="1"/>
  <c r="P345" i="1" s="1"/>
  <c r="O119" i="1"/>
  <c r="P119" i="1" s="1"/>
  <c r="O370" i="1"/>
  <c r="P370" i="1" s="1"/>
  <c r="O198" i="1"/>
  <c r="P198" i="1" s="1"/>
  <c r="O134" i="1"/>
  <c r="P134" i="1" s="1"/>
  <c r="O1068" i="1"/>
  <c r="P1068" i="1" s="1"/>
  <c r="O346" i="1"/>
  <c r="P346" i="1" s="1"/>
  <c r="O715" i="1"/>
  <c r="P715" i="1" s="1"/>
  <c r="O113" i="1"/>
  <c r="P113" i="1" s="1"/>
  <c r="O458" i="1"/>
  <c r="P458" i="1" s="1"/>
  <c r="O246" i="1"/>
  <c r="P246" i="1" s="1"/>
  <c r="O431" i="1"/>
  <c r="P431" i="1" s="1"/>
  <c r="O501" i="1"/>
  <c r="P501" i="1" s="1"/>
  <c r="O839" i="1"/>
  <c r="P839" i="1" s="1"/>
  <c r="O181" i="1"/>
  <c r="P181" i="1" s="1"/>
  <c r="O335" i="1"/>
  <c r="P335" i="1" s="1"/>
  <c r="O336" i="1"/>
  <c r="P336" i="1" s="1"/>
  <c r="O247" i="1"/>
  <c r="P247" i="1" s="1"/>
  <c r="O30" i="1"/>
  <c r="P30" i="1" s="1"/>
  <c r="O385" i="1"/>
  <c r="P385" i="1" s="1"/>
  <c r="O194" i="1"/>
  <c r="P194" i="1" s="1"/>
  <c r="O28" i="1"/>
  <c r="P28" i="1" s="1"/>
  <c r="O40" i="1"/>
  <c r="P40" i="1" s="1"/>
  <c r="O337" i="1"/>
  <c r="P337" i="1" s="1"/>
  <c r="O55" i="1"/>
  <c r="P55" i="1" s="1"/>
  <c r="O673" i="1"/>
  <c r="P673" i="1" s="1"/>
  <c r="O347" i="1"/>
  <c r="P347" i="1" s="1"/>
  <c r="O174" i="1"/>
  <c r="P174" i="1" s="1"/>
  <c r="O235" i="1"/>
  <c r="P235" i="1" s="1"/>
  <c r="O88" i="1"/>
  <c r="P88" i="1" s="1"/>
  <c r="O41" i="1"/>
  <c r="P41" i="1" s="1"/>
  <c r="O553" i="1"/>
  <c r="P553" i="1" s="1"/>
  <c r="O990" i="1"/>
  <c r="P990" i="1" s="1"/>
  <c r="O101" i="1"/>
  <c r="P101" i="1" s="1"/>
  <c r="O305" i="1"/>
  <c r="P305" i="1" s="1"/>
  <c r="O949" i="1"/>
  <c r="P949" i="1" s="1"/>
  <c r="O572" i="1"/>
  <c r="P572" i="1" s="1"/>
  <c r="O773" i="1"/>
  <c r="P773" i="1" s="1"/>
  <c r="O299" i="1"/>
  <c r="P299" i="1" s="1"/>
  <c r="O366" i="1"/>
  <c r="P366" i="1" s="1"/>
  <c r="O608" i="1"/>
  <c r="P608" i="1" s="1"/>
  <c r="O375" i="1"/>
  <c r="P375" i="1" s="1"/>
  <c r="O748" i="1"/>
  <c r="P748" i="1" s="1"/>
  <c r="O1339" i="1"/>
  <c r="P1339" i="1" s="1"/>
  <c r="O827" i="1"/>
  <c r="P827" i="1" s="1"/>
  <c r="O340" i="1"/>
  <c r="P340" i="1" s="1"/>
  <c r="O306" i="1"/>
  <c r="P306" i="1" s="1"/>
  <c r="O189" i="1"/>
  <c r="P189" i="1" s="1"/>
  <c r="O1095" i="1"/>
  <c r="P1095" i="1" s="1"/>
  <c r="O688" i="1"/>
  <c r="P688" i="1" s="1"/>
  <c r="O1276" i="1"/>
  <c r="P1276" i="1" s="1"/>
  <c r="O135" i="1"/>
  <c r="P135" i="1" s="1"/>
  <c r="O904" i="1"/>
  <c r="P904" i="1" s="1"/>
  <c r="O470" i="1"/>
  <c r="P470" i="1" s="1"/>
  <c r="O11" i="1"/>
  <c r="P11" i="1" s="1"/>
  <c r="O317" i="1"/>
  <c r="P317" i="1" s="1"/>
  <c r="O914" i="1"/>
  <c r="P914" i="1" s="1"/>
  <c r="O215" i="1"/>
  <c r="P215" i="1" s="1"/>
  <c r="O902" i="1"/>
  <c r="P902" i="1" s="1"/>
  <c r="O574" i="1"/>
  <c r="P574" i="1" s="1"/>
  <c r="O18" i="1"/>
  <c r="P18" i="1" s="1"/>
  <c r="O391" i="1"/>
  <c r="P391" i="1" s="1"/>
  <c r="O348" i="1"/>
  <c r="P348" i="1" s="1"/>
  <c r="O392" i="1"/>
  <c r="P392" i="1" s="1"/>
  <c r="O295" i="1"/>
  <c r="P295" i="1" s="1"/>
  <c r="O213" i="1"/>
  <c r="P213" i="1" s="1"/>
  <c r="O974" i="1"/>
  <c r="P974" i="1" s="1"/>
  <c r="O575" i="1"/>
  <c r="P575" i="1" s="1"/>
  <c r="O1447" i="1"/>
  <c r="P1447" i="1" s="1"/>
  <c r="O931" i="1"/>
  <c r="P931" i="1" s="1"/>
  <c r="O332" i="1"/>
  <c r="P332" i="1" s="1"/>
  <c r="O987" i="1"/>
  <c r="P987" i="1" s="1"/>
  <c r="O657" i="1"/>
  <c r="P657" i="1" s="1"/>
  <c r="O828" i="1"/>
  <c r="P828" i="1" s="1"/>
  <c r="O354" i="1"/>
  <c r="P354" i="1" s="1"/>
  <c r="O876" i="1"/>
  <c r="P876" i="1" s="1"/>
  <c r="O236" i="1"/>
  <c r="P236" i="1" s="1"/>
  <c r="O300" i="1"/>
  <c r="P300" i="1" s="1"/>
  <c r="O554" i="1"/>
  <c r="P554" i="1" s="1"/>
  <c r="O103" i="1"/>
  <c r="P103" i="1" s="1"/>
  <c r="O184" i="1"/>
  <c r="P184" i="1" s="1"/>
  <c r="O555" i="1"/>
  <c r="P555" i="1" s="1"/>
  <c r="O114" i="1"/>
  <c r="P114" i="1" s="1"/>
  <c r="O671" i="1"/>
  <c r="P671" i="1" s="1"/>
  <c r="O314" i="1"/>
  <c r="P314" i="1" s="1"/>
  <c r="O1248" i="1"/>
  <c r="P1248" i="1" s="1"/>
  <c r="O832" i="1"/>
  <c r="P832" i="1" s="1"/>
  <c r="O829" i="1"/>
  <c r="P829" i="1" s="1"/>
  <c r="O90" i="1"/>
  <c r="P90" i="1" s="1"/>
  <c r="O225" i="1"/>
  <c r="P225" i="1" s="1"/>
  <c r="O115" i="1"/>
  <c r="P115" i="1" s="1"/>
  <c r="O67" i="1"/>
  <c r="P67" i="1" s="1"/>
  <c r="O185" i="1"/>
  <c r="P185" i="1" s="1"/>
  <c r="O1259" i="1"/>
  <c r="P1259" i="1" s="1"/>
  <c r="O1254" i="1"/>
  <c r="P1254" i="1" s="1"/>
  <c r="O265" i="1"/>
  <c r="P265" i="1" s="1"/>
  <c r="O1262" i="1"/>
  <c r="P1262" i="1" s="1"/>
  <c r="O573" i="1"/>
  <c r="P573" i="1" s="1"/>
  <c r="O287" i="1"/>
  <c r="P287" i="1" s="1"/>
  <c r="O451" i="1"/>
  <c r="P451" i="1" s="1"/>
  <c r="O993" i="1"/>
  <c r="P993" i="1" s="1"/>
  <c r="O1132" i="1"/>
  <c r="P1132" i="1" s="1"/>
  <c r="O975" i="1"/>
  <c r="P975" i="1" s="1"/>
  <c r="O988" i="1"/>
  <c r="P988" i="1" s="1"/>
  <c r="O190" i="1"/>
  <c r="P190" i="1" s="1"/>
  <c r="O941" i="1"/>
  <c r="P941" i="1" s="1"/>
  <c r="O1340" i="1"/>
  <c r="P1340" i="1" s="1"/>
  <c r="O1071" i="1"/>
  <c r="P1071" i="1" s="1"/>
  <c r="O1057" i="1"/>
  <c r="P1057" i="1" s="1"/>
  <c r="O580" i="1"/>
  <c r="P580" i="1" s="1"/>
  <c r="O1432" i="1"/>
  <c r="P1432" i="1" s="1"/>
  <c r="O687" i="1"/>
  <c r="P687" i="1" s="1"/>
  <c r="O613" i="1"/>
  <c r="P613" i="1" s="1"/>
  <c r="O186" i="1"/>
  <c r="P186" i="1" s="1"/>
  <c r="O861" i="1"/>
  <c r="P861" i="1" s="1"/>
  <c r="O440" i="1"/>
  <c r="P440" i="1" s="1"/>
  <c r="O150" i="1"/>
  <c r="P150" i="1" s="1"/>
  <c r="O51" i="1"/>
  <c r="P51" i="1" s="1"/>
  <c r="O91" i="1"/>
  <c r="P91" i="1" s="1"/>
  <c r="O1412" i="1"/>
  <c r="P1412" i="1" s="1"/>
  <c r="O515" i="1"/>
  <c r="P515" i="1" s="1"/>
  <c r="O606" i="1"/>
  <c r="P606" i="1" s="1"/>
  <c r="O1120" i="1"/>
  <c r="P1120" i="1" s="1"/>
  <c r="O783" i="1"/>
  <c r="P783" i="1" s="1"/>
  <c r="O600" i="1"/>
  <c r="P600" i="1" s="1"/>
  <c r="O604" i="1"/>
  <c r="P604" i="1" s="1"/>
  <c r="O1463" i="1"/>
  <c r="P1463" i="1" s="1"/>
  <c r="O1411" i="1"/>
  <c r="P1411" i="1" s="1"/>
  <c r="O1260" i="1"/>
  <c r="P1260" i="1" s="1"/>
  <c r="O766" i="1"/>
  <c r="P766" i="1" s="1"/>
  <c r="O1265" i="1"/>
  <c r="P1265" i="1" s="1"/>
  <c r="O1438" i="1"/>
  <c r="P1438" i="1" s="1"/>
  <c r="O156" i="1"/>
  <c r="P156" i="1" s="1"/>
  <c r="O703" i="1"/>
  <c r="P703" i="1" s="1"/>
  <c r="O542" i="1"/>
  <c r="P542" i="1" s="1"/>
  <c r="O116" i="1"/>
  <c r="P116" i="1" s="1"/>
  <c r="O983" i="1"/>
  <c r="P983" i="1" s="1"/>
  <c r="O432" i="1"/>
  <c r="P432" i="1" s="1"/>
  <c r="O1214" i="1"/>
  <c r="P1214" i="1" s="1"/>
  <c r="O1049" i="1"/>
  <c r="P1049" i="1" s="1"/>
  <c r="O288" i="1"/>
  <c r="P288" i="1" s="1"/>
  <c r="O973" i="1"/>
  <c r="P973" i="1" s="1"/>
  <c r="O1146" i="1"/>
  <c r="P1146" i="1" s="1"/>
  <c r="O325" i="1"/>
  <c r="P325" i="1" s="1"/>
  <c r="O1031" i="1"/>
  <c r="P1031" i="1" s="1"/>
  <c r="O643" i="1"/>
  <c r="P643" i="1" s="1"/>
  <c r="O994" i="1"/>
  <c r="P994" i="1" s="1"/>
  <c r="O12" i="1"/>
  <c r="P12" i="1" s="1"/>
  <c r="O1361" i="1"/>
  <c r="P1361" i="1" s="1"/>
  <c r="O228" i="1"/>
  <c r="P228" i="1" s="1"/>
  <c r="O1216" i="1"/>
  <c r="P1216" i="1" s="1"/>
  <c r="O1078" i="1"/>
  <c r="P1078" i="1" s="1"/>
  <c r="O1181" i="1"/>
  <c r="P1181" i="1" s="1"/>
  <c r="O1359" i="1"/>
  <c r="P1359" i="1" s="1"/>
  <c r="O205" i="1"/>
  <c r="P205" i="1" s="1"/>
  <c r="O373" i="1"/>
  <c r="P373" i="1" s="1"/>
  <c r="O1290" i="1"/>
  <c r="P1290" i="1" s="1"/>
  <c r="O421" i="1"/>
  <c r="P421" i="1" s="1"/>
  <c r="O872" i="1"/>
  <c r="P872" i="1" s="1"/>
  <c r="O563" i="1"/>
  <c r="P563" i="1" s="1"/>
  <c r="O1115" i="1"/>
  <c r="P1115" i="1" s="1"/>
  <c r="O216" i="1"/>
  <c r="P216" i="1" s="1"/>
  <c r="O349" i="1"/>
  <c r="P349" i="1" s="1"/>
  <c r="O746" i="1"/>
  <c r="P746" i="1" s="1"/>
  <c r="O995" i="1"/>
  <c r="P995" i="1" s="1"/>
  <c r="O8" i="1"/>
  <c r="P8" i="1" s="1"/>
  <c r="O37" i="1"/>
  <c r="P37" i="1" s="1"/>
  <c r="O224" i="1"/>
  <c r="P224" i="1" s="1"/>
  <c r="O367" i="1"/>
  <c r="P367" i="1" s="1"/>
  <c r="O15" i="1"/>
  <c r="P15" i="1" s="1"/>
  <c r="O99" i="1"/>
  <c r="P99" i="1" s="1"/>
  <c r="O675" i="1"/>
  <c r="P675" i="1" s="1"/>
  <c r="O22" i="1"/>
  <c r="P22" i="1" s="1"/>
  <c r="O1356" i="1"/>
  <c r="P1356" i="1" s="1"/>
  <c r="O89" i="1"/>
  <c r="P89" i="1" s="1"/>
  <c r="O529" i="1"/>
  <c r="P529" i="1" s="1"/>
  <c r="O33" i="1"/>
  <c r="P33" i="1" s="1"/>
  <c r="O260" i="1"/>
  <c r="P260" i="1" s="1"/>
  <c r="O308" i="1"/>
  <c r="P308" i="1" s="1"/>
  <c r="O19" i="1"/>
  <c r="P19" i="1" s="1"/>
  <c r="O48" i="1"/>
  <c r="P48" i="1" s="1"/>
  <c r="O297" i="1"/>
  <c r="P297" i="1" s="1"/>
  <c r="O63" i="1"/>
  <c r="P63" i="1" s="1"/>
  <c r="O595" i="1"/>
  <c r="P595" i="1" s="1"/>
  <c r="O436" i="1"/>
  <c r="P436" i="1" s="1"/>
  <c r="O96" i="1"/>
  <c r="P96" i="1" s="1"/>
  <c r="O107" i="1"/>
  <c r="P107" i="1" s="1"/>
  <c r="O1040" i="1"/>
  <c r="P1040" i="1" s="1"/>
  <c r="O206" i="1"/>
  <c r="P206" i="1" s="1"/>
  <c r="O289" i="1"/>
  <c r="P289" i="1" s="1"/>
  <c r="O74" i="1"/>
  <c r="P74" i="1" s="1"/>
  <c r="O219" i="1"/>
  <c r="P219" i="1" s="1"/>
  <c r="O212" i="1"/>
  <c r="P212" i="1" s="1"/>
  <c r="O170" i="1"/>
  <c r="P170" i="1" s="1"/>
  <c r="O86" i="1"/>
  <c r="P86" i="1" s="1"/>
  <c r="O275" i="1"/>
  <c r="P275" i="1" s="1"/>
  <c r="O222" i="1"/>
  <c r="P222" i="1" s="1"/>
  <c r="O717" i="1"/>
  <c r="P717" i="1" s="1"/>
  <c r="O420" i="1"/>
  <c r="P420" i="1" s="1"/>
  <c r="O69" i="1"/>
  <c r="P69" i="1" s="1"/>
  <c r="O372" i="1"/>
  <c r="P372" i="1" s="1"/>
  <c r="O1295" i="1"/>
  <c r="P1295" i="1" s="1"/>
  <c r="O169" i="1"/>
  <c r="P169" i="1" s="1"/>
  <c r="O136" i="1"/>
  <c r="P136" i="1" s="1"/>
  <c r="O634" i="1"/>
  <c r="P634" i="1" s="1"/>
  <c r="O744" i="1"/>
  <c r="P744" i="1" s="1"/>
  <c r="O112" i="1"/>
  <c r="P112" i="1" s="1"/>
  <c r="O890" i="1"/>
  <c r="P890" i="1" s="1"/>
  <c r="O508" i="1"/>
  <c r="P508" i="1" s="1"/>
  <c r="O56" i="1"/>
  <c r="P56" i="1" s="1"/>
  <c r="O417" i="1"/>
  <c r="P417" i="1" s="1"/>
  <c r="O234" i="1"/>
  <c r="P234" i="1" s="1"/>
  <c r="O564" i="1"/>
  <c r="P564" i="1" s="1"/>
  <c r="O384" i="1"/>
  <c r="P384" i="1" s="1"/>
  <c r="O202" i="1"/>
  <c r="P202" i="1" s="1"/>
  <c r="O84" i="1"/>
  <c r="P84" i="1" s="1"/>
  <c r="O858" i="1"/>
  <c r="P858" i="1" s="1"/>
  <c r="O45" i="1"/>
  <c r="P45" i="1" s="1"/>
  <c r="O710" i="1"/>
  <c r="P710" i="1" s="1"/>
  <c r="O118" i="1"/>
  <c r="P118" i="1" s="1"/>
  <c r="O31" i="1"/>
  <c r="P31" i="1" s="1"/>
  <c r="O307" i="1"/>
  <c r="P307" i="1" s="1"/>
  <c r="O36" i="1"/>
  <c r="P36" i="1" s="1"/>
  <c r="O266" i="1"/>
  <c r="P266" i="1" s="1"/>
  <c r="O674" i="1"/>
  <c r="P674" i="1" s="1"/>
  <c r="O1083" i="1"/>
  <c r="P1083" i="1" s="1"/>
  <c r="O419" i="1"/>
  <c r="P419" i="1" s="1"/>
  <c r="O104" i="1"/>
  <c r="P104" i="1" s="1"/>
  <c r="O418" i="1"/>
  <c r="P418" i="1" s="1"/>
  <c r="O558" i="1"/>
  <c r="P558" i="1" s="1"/>
  <c r="O223" i="1"/>
  <c r="P223" i="1" s="1"/>
  <c r="O1141" i="1"/>
  <c r="P1141" i="1" s="1"/>
  <c r="O356" i="1"/>
  <c r="P356" i="1" s="1"/>
  <c r="O650" i="1"/>
  <c r="P650" i="1" s="1"/>
  <c r="O1219" i="1"/>
  <c r="P1219" i="1" s="1"/>
  <c r="O446" i="1"/>
  <c r="P446" i="1" s="1"/>
  <c r="O877" i="1"/>
  <c r="P877" i="1" s="1"/>
  <c r="O49" i="1"/>
  <c r="P49" i="1" s="1"/>
  <c r="O351" i="1"/>
  <c r="P351" i="1" s="1"/>
  <c r="O411" i="1"/>
  <c r="P411" i="1" s="1"/>
  <c r="O484" i="1"/>
  <c r="P484" i="1" s="1"/>
  <c r="O482" i="1"/>
  <c r="P482" i="1" s="1"/>
  <c r="O610" i="1"/>
  <c r="P610" i="1" s="1"/>
  <c r="O796" i="1"/>
  <c r="P796" i="1" s="1"/>
  <c r="O162" i="1"/>
  <c r="P162" i="1" s="1"/>
  <c r="O105" i="1"/>
  <c r="P105" i="1" s="1"/>
  <c r="O44" i="1"/>
  <c r="P44" i="1" s="1"/>
  <c r="O584" i="1"/>
  <c r="P584" i="1" s="1"/>
  <c r="O172" i="1"/>
  <c r="P172" i="1" s="1"/>
  <c r="O199" i="1"/>
  <c r="P199" i="1" s="1"/>
  <c r="O915" i="1"/>
  <c r="P915" i="1" s="1"/>
  <c r="O171" i="1"/>
  <c r="P171" i="1" s="1"/>
  <c r="O1044" i="1"/>
  <c r="P1044" i="1" s="1"/>
  <c r="O716" i="1"/>
  <c r="P716" i="1" s="1"/>
  <c r="O459" i="1"/>
  <c r="P459" i="1" s="1"/>
  <c r="O157" i="1"/>
  <c r="P157" i="1" s="1"/>
  <c r="O242" i="1"/>
  <c r="P242" i="1" s="1"/>
  <c r="O110" i="1"/>
  <c r="P110" i="1" s="1"/>
  <c r="O120" i="1"/>
  <c r="P120" i="1" s="1"/>
  <c r="O734" i="1"/>
  <c r="P734" i="1" s="1"/>
  <c r="O591" i="1"/>
  <c r="P591" i="1" s="1"/>
  <c r="O100" i="1"/>
  <c r="P100" i="1" s="1"/>
  <c r="O912" i="1"/>
  <c r="P912" i="1" s="1"/>
  <c r="O981" i="1"/>
  <c r="P981" i="1" s="1"/>
  <c r="O163" i="1"/>
  <c r="P163" i="1" s="1"/>
  <c r="O5" i="1"/>
  <c r="P5" i="1" s="1"/>
  <c r="O585" i="1"/>
  <c r="P585" i="1" s="1"/>
  <c r="O182" i="1"/>
  <c r="P182" i="1" s="1"/>
  <c r="O815" i="1"/>
  <c r="P815" i="1" s="1"/>
  <c r="O498" i="1"/>
  <c r="P498" i="1" s="1"/>
  <c r="O951" i="1"/>
  <c r="P951" i="1" s="1"/>
  <c r="O527" i="1"/>
  <c r="P527" i="1" s="1"/>
  <c r="O53" i="1"/>
  <c r="P53" i="1" s="1"/>
  <c r="O774" i="1"/>
  <c r="P774" i="1" s="1"/>
  <c r="O281" i="1"/>
  <c r="P281" i="1" s="1"/>
  <c r="O87" i="1"/>
  <c r="P87" i="1" s="1"/>
  <c r="O784" i="1"/>
  <c r="P784" i="1" s="1"/>
  <c r="O780" i="1"/>
  <c r="P780" i="1" s="1"/>
  <c r="O456" i="1"/>
  <c r="P456" i="1" s="1"/>
  <c r="O405" i="1"/>
  <c r="P405" i="1" s="1"/>
  <c r="O341" i="1"/>
  <c r="P341" i="1" s="1"/>
  <c r="O1096" i="1"/>
  <c r="P1096" i="1" s="1"/>
  <c r="O32" i="1"/>
  <c r="P32" i="1" s="1"/>
  <c r="O562" i="1"/>
  <c r="P562" i="1" s="1"/>
  <c r="O739" i="1"/>
  <c r="P739" i="1" s="1"/>
  <c r="O316" i="1"/>
  <c r="P316" i="1" s="1"/>
  <c r="O755" i="1"/>
  <c r="P755" i="1" s="1"/>
  <c r="O492" i="1"/>
  <c r="P492" i="1" s="1"/>
  <c r="O360" i="1"/>
  <c r="P360" i="1" s="1"/>
  <c r="O111" i="1"/>
  <c r="P111" i="1" s="1"/>
  <c r="O583" i="1"/>
  <c r="P583" i="1" s="1"/>
  <c r="O726" i="1"/>
  <c r="P726" i="1" s="1"/>
  <c r="O152" i="1"/>
  <c r="P152" i="1" s="1"/>
  <c r="O95" i="1"/>
  <c r="P95" i="1" s="1"/>
  <c r="O376" i="1"/>
  <c r="P376" i="1" s="1"/>
  <c r="O494" i="1"/>
  <c r="P494" i="1" s="1"/>
  <c r="O380" i="1"/>
  <c r="P380" i="1" s="1"/>
  <c r="O71" i="1"/>
  <c r="P71" i="1" s="1"/>
  <c r="O267" i="1"/>
  <c r="P267" i="1" s="1"/>
  <c r="O21" i="1"/>
  <c r="P21" i="1" s="1"/>
  <c r="O62" i="1"/>
  <c r="P62" i="1" s="1"/>
  <c r="O121" i="1"/>
  <c r="P121" i="1" s="1"/>
  <c r="O232" i="1"/>
  <c r="P232" i="1" s="1"/>
  <c r="O534" i="1"/>
  <c r="P534" i="1" s="1"/>
  <c r="O389" i="1"/>
  <c r="P389" i="1" s="1"/>
  <c r="O188" i="1"/>
  <c r="P188" i="1" s="1"/>
  <c r="O658" i="1"/>
  <c r="P658" i="1" s="1"/>
  <c r="O679" i="1"/>
  <c r="P679" i="1" s="1"/>
  <c r="O576" i="1"/>
  <c r="P576" i="1" s="1"/>
  <c r="O303" i="1"/>
  <c r="P303" i="1" s="1"/>
  <c r="O852" i="1"/>
  <c r="P852" i="1" s="1"/>
  <c r="O97" i="1"/>
  <c r="P97" i="1" s="1"/>
  <c r="O491" i="1"/>
  <c r="P491" i="1" s="1"/>
  <c r="O724" i="1"/>
  <c r="P724" i="1" s="1"/>
  <c r="O249" i="1"/>
  <c r="P249" i="1" s="1"/>
  <c r="O106" i="1"/>
  <c r="P106" i="1" s="1"/>
  <c r="O976" i="1"/>
  <c r="P976" i="1" s="1"/>
  <c r="O43" i="1"/>
  <c r="P43" i="1" s="1"/>
  <c r="O652" i="1"/>
  <c r="P652" i="1" s="1"/>
  <c r="O322" i="1"/>
  <c r="P322" i="1" s="1"/>
  <c r="O587" i="1"/>
  <c r="P587" i="1" s="1"/>
  <c r="O393" i="1"/>
  <c r="P393" i="1" s="1"/>
  <c r="O1150" i="1"/>
  <c r="P1150" i="1" s="1"/>
  <c r="O1063" i="1"/>
  <c r="P1063" i="1" s="1"/>
  <c r="O1268" i="1"/>
  <c r="P1268" i="1" s="1"/>
  <c r="O596" i="1"/>
  <c r="P596" i="1" s="1"/>
  <c r="O68" i="1"/>
  <c r="P68" i="1" s="1"/>
  <c r="O913" i="1"/>
  <c r="P913" i="1" s="1"/>
  <c r="O398" i="1"/>
  <c r="P398" i="1" s="1"/>
  <c r="O416" i="1"/>
  <c r="P416" i="1" s="1"/>
  <c r="O143" i="1"/>
  <c r="P143" i="1" s="1"/>
  <c r="O1101" i="1"/>
  <c r="P1101" i="1" s="1"/>
  <c r="O328" i="1"/>
  <c r="P328" i="1" s="1"/>
  <c r="O853" i="1"/>
  <c r="P853" i="1" s="1"/>
  <c r="O200" i="1"/>
  <c r="P200" i="1" s="1"/>
  <c r="O541" i="1"/>
  <c r="P541" i="1" s="1"/>
  <c r="O623" i="1"/>
  <c r="P623" i="1" s="1"/>
  <c r="O85" i="1"/>
  <c r="P85" i="1" s="1"/>
  <c r="O856" i="1"/>
  <c r="P856" i="1" s="1"/>
  <c r="O1129" i="1"/>
  <c r="P1129" i="1" s="1"/>
  <c r="O244" i="1"/>
  <c r="P244" i="1" s="1"/>
  <c r="O13" i="1"/>
  <c r="P13" i="1" s="1"/>
  <c r="O802" i="1"/>
  <c r="P802" i="1" s="1"/>
  <c r="O870" i="1"/>
  <c r="P870" i="1" s="1"/>
  <c r="O231" i="1"/>
  <c r="P231" i="1" s="1"/>
  <c r="O73" i="1"/>
  <c r="P73" i="1" s="1"/>
  <c r="O719" i="1"/>
  <c r="P719" i="1" s="1"/>
  <c r="O237" i="1"/>
  <c r="P237" i="1" s="1"/>
  <c r="O999" i="1"/>
  <c r="P999" i="1" s="1"/>
  <c r="O925" i="1"/>
  <c r="P925" i="1" s="1"/>
  <c r="O598" i="1"/>
  <c r="P598" i="1" s="1"/>
  <c r="O678" i="1"/>
  <c r="P678" i="1" s="1"/>
  <c r="O315" i="1"/>
  <c r="P315" i="1" s="1"/>
  <c r="O980" i="1"/>
  <c r="P980" i="1" s="1"/>
  <c r="O1042" i="1"/>
  <c r="P1042" i="1" s="1"/>
  <c r="O942" i="1"/>
  <c r="P942" i="1" s="1"/>
  <c r="O1145" i="1"/>
  <c r="P1145" i="1" s="1"/>
  <c r="O238" i="1"/>
  <c r="P238" i="1" s="1"/>
  <c r="O402" i="1"/>
  <c r="P402" i="1" s="1"/>
  <c r="O611" i="1"/>
  <c r="P611" i="1" s="1"/>
  <c r="O907" i="1"/>
  <c r="P907" i="1" s="1"/>
  <c r="O253" i="1"/>
  <c r="P253" i="1" s="1"/>
  <c r="O1160" i="1"/>
  <c r="P1160" i="1" s="1"/>
  <c r="O718" i="1"/>
  <c r="P718" i="1" s="1"/>
  <c r="O1284" i="1"/>
  <c r="P1284" i="1" s="1"/>
  <c r="O1249" i="1"/>
  <c r="P1249" i="1" s="1"/>
  <c r="O430" i="1"/>
  <c r="P430" i="1" s="1"/>
  <c r="O1035" i="1"/>
  <c r="P1035" i="1" s="1"/>
  <c r="O409" i="1"/>
  <c r="P409" i="1" s="1"/>
  <c r="O81" i="1"/>
  <c r="P81" i="1" s="1"/>
  <c r="O428" i="1"/>
  <c r="P428" i="1" s="1"/>
  <c r="O842" i="1"/>
  <c r="P842" i="1" s="1"/>
  <c r="O241" i="1"/>
  <c r="P241" i="1" s="1"/>
  <c r="O752" i="1"/>
  <c r="P752" i="1" s="1"/>
  <c r="O79" i="1"/>
  <c r="P79" i="1" s="1"/>
  <c r="O320" i="1"/>
  <c r="P320" i="1" s="1"/>
  <c r="O954" i="1"/>
  <c r="P954" i="1" s="1"/>
  <c r="O502" i="1"/>
  <c r="P502" i="1" s="1"/>
  <c r="O230" i="1"/>
  <c r="P230" i="1" s="1"/>
  <c r="O1255" i="1"/>
  <c r="P1255" i="1" s="1"/>
  <c r="O280" i="1"/>
  <c r="P280" i="1" s="1"/>
  <c r="O330" i="1"/>
  <c r="P330" i="1" s="1"/>
  <c r="O506" i="1"/>
  <c r="P506" i="1" s="1"/>
  <c r="O78" i="1"/>
  <c r="P78" i="1" s="1"/>
  <c r="O248" i="1"/>
  <c r="P248" i="1" s="1"/>
  <c r="O146" i="1"/>
  <c r="P146" i="1" s="1"/>
  <c r="O938" i="1"/>
  <c r="P938" i="1" s="1"/>
  <c r="O357" i="1"/>
  <c r="P357" i="1" s="1"/>
  <c r="O1015" i="1"/>
  <c r="P1015" i="1" s="1"/>
  <c r="O1221" i="1"/>
  <c r="P1221" i="1" s="1"/>
  <c r="O581" i="1"/>
  <c r="P581" i="1" s="1"/>
  <c r="O61" i="1"/>
  <c r="P61" i="1" s="1"/>
  <c r="O1085" i="1"/>
  <c r="P1085" i="1" s="1"/>
  <c r="O365" i="1"/>
  <c r="P365" i="1" s="1"/>
  <c r="O599" i="1"/>
  <c r="P599" i="1" s="1"/>
  <c r="O1074" i="1"/>
  <c r="P1074" i="1" s="1"/>
  <c r="O117" i="1"/>
  <c r="P117" i="1" s="1"/>
  <c r="O692" i="1"/>
  <c r="P692" i="1" s="1"/>
  <c r="O1109" i="1"/>
  <c r="P1109" i="1" s="1"/>
  <c r="O1005" i="1"/>
  <c r="P1005" i="1" s="1"/>
  <c r="O254" i="1"/>
  <c r="P254" i="1" s="1"/>
  <c r="O168" i="1"/>
  <c r="P168" i="1" s="1"/>
  <c r="O690" i="1"/>
  <c r="P690" i="1" s="1"/>
  <c r="O283" i="1"/>
  <c r="P283" i="1" s="1"/>
  <c r="O1105" i="1"/>
  <c r="P1105" i="1" s="1"/>
  <c r="O321" i="1"/>
  <c r="P321" i="1" s="1"/>
  <c r="O631" i="1"/>
  <c r="P631" i="1" s="1"/>
  <c r="O240" i="1"/>
  <c r="P240" i="1" s="1"/>
  <c r="O192" i="1"/>
  <c r="P192" i="1" s="1"/>
  <c r="O522" i="1"/>
  <c r="P522" i="1" s="1"/>
  <c r="O545" i="1"/>
  <c r="P545" i="1" s="1"/>
  <c r="O371" i="1"/>
  <c r="P371" i="1" s="1"/>
  <c r="O681" i="1"/>
  <c r="P681" i="1" s="1"/>
  <c r="O609" i="1"/>
  <c r="P609" i="1" s="1"/>
  <c r="O1230" i="1"/>
  <c r="P1230" i="1" s="1"/>
  <c r="O352" i="1"/>
  <c r="P352" i="1" s="1"/>
  <c r="O183" i="1"/>
  <c r="P183" i="1" s="1"/>
  <c r="O1158" i="1"/>
  <c r="P1158" i="1" s="1"/>
  <c r="O454" i="1"/>
  <c r="P454" i="1" s="1"/>
  <c r="O986" i="1"/>
  <c r="P986" i="1" s="1"/>
  <c r="O452" i="1"/>
  <c r="P452" i="1" s="1"/>
  <c r="O1251" i="1"/>
  <c r="P1251" i="1" s="1"/>
  <c r="O997" i="1"/>
  <c r="P997" i="1" s="1"/>
  <c r="O1283" i="1"/>
  <c r="P1283" i="1" s="1"/>
  <c r="O1028" i="1"/>
  <c r="P1028" i="1" s="1"/>
  <c r="O667" i="1"/>
  <c r="P667" i="1" s="1"/>
  <c r="O844" i="1"/>
  <c r="P844" i="1" s="1"/>
  <c r="O1382" i="1"/>
  <c r="P1382" i="1" s="1"/>
  <c r="O147" i="1"/>
  <c r="P147" i="1" s="1"/>
  <c r="O509" i="1"/>
  <c r="P509" i="1" s="1"/>
  <c r="O582" i="1"/>
  <c r="P582" i="1" s="1"/>
  <c r="O794" i="1"/>
  <c r="P794" i="1" s="1"/>
  <c r="O1226" i="1"/>
  <c r="P1226" i="1" s="1"/>
  <c r="O47" i="1"/>
  <c r="P47" i="1" s="1"/>
  <c r="O510" i="1"/>
  <c r="P510" i="1" s="1"/>
  <c r="O740" i="1"/>
  <c r="P740" i="1" s="1"/>
  <c r="O754" i="1"/>
  <c r="P754" i="1" s="1"/>
  <c r="O602" i="1"/>
  <c r="P602" i="1" s="1"/>
  <c r="O589" i="1"/>
  <c r="P589" i="1" s="1"/>
  <c r="O926" i="1"/>
  <c r="P926" i="1" s="1"/>
  <c r="O1304" i="1"/>
  <c r="P1304" i="1" s="1"/>
  <c r="O1137" i="1"/>
  <c r="P1137" i="1" s="1"/>
  <c r="O544" i="1"/>
  <c r="P544" i="1" s="1"/>
  <c r="O722" i="1"/>
  <c r="P722" i="1" s="1"/>
  <c r="O1253" i="1"/>
  <c r="P1253" i="1" s="1"/>
  <c r="O16" i="1"/>
  <c r="P16" i="1" s="1"/>
  <c r="O590" i="1"/>
  <c r="P590" i="1" s="1"/>
  <c r="O786" i="1"/>
  <c r="P786" i="1" s="1"/>
  <c r="O486" i="1"/>
  <c r="P486" i="1" s="1"/>
  <c r="O769" i="1"/>
  <c r="P769" i="1" s="1"/>
  <c r="O488" i="1"/>
  <c r="P488" i="1" s="1"/>
  <c r="O764" i="1"/>
  <c r="P764" i="1" s="1"/>
  <c r="O1371" i="1"/>
  <c r="P1371" i="1" s="1"/>
  <c r="O1043" i="1"/>
  <c r="P1043" i="1" s="1"/>
  <c r="O309" i="1"/>
  <c r="P309" i="1" s="1"/>
  <c r="O291" i="1"/>
  <c r="P291" i="1" s="1"/>
  <c r="O899" i="1"/>
  <c r="P899" i="1" s="1"/>
  <c r="O453" i="1"/>
  <c r="P453" i="1" s="1"/>
  <c r="O519" i="1"/>
  <c r="P519" i="1" s="1"/>
  <c r="O862" i="1"/>
  <c r="P862" i="1" s="1"/>
  <c r="O1017" i="1"/>
  <c r="P1017" i="1" s="1"/>
  <c r="O651" i="1"/>
  <c r="P651" i="1" s="1"/>
  <c r="O618" i="1"/>
  <c r="P618" i="1" s="1"/>
  <c r="O785" i="1"/>
  <c r="P785" i="1" s="1"/>
  <c r="O139" i="1"/>
  <c r="P139" i="1" s="1"/>
  <c r="O723" i="1"/>
  <c r="P723" i="1" s="1"/>
  <c r="O66" i="1"/>
  <c r="P66" i="1" s="1"/>
  <c r="O476" i="1"/>
  <c r="P476" i="1" s="1"/>
  <c r="O705" i="1"/>
  <c r="P705" i="1" s="1"/>
  <c r="O516" i="1"/>
  <c r="P516" i="1" s="1"/>
  <c r="O538" i="1"/>
  <c r="P538" i="1" s="1"/>
  <c r="O1163" i="1"/>
  <c r="P1163" i="1" s="1"/>
  <c r="O1080" i="1"/>
  <c r="P1080" i="1" s="1"/>
  <c r="O850" i="1"/>
  <c r="P850" i="1" s="1"/>
  <c r="O917" i="1"/>
  <c r="P917" i="1" s="1"/>
  <c r="O259" i="1"/>
  <c r="P259" i="1" s="1"/>
  <c r="O517" i="1"/>
  <c r="P517" i="1" s="1"/>
  <c r="O701" i="1"/>
  <c r="P701" i="1" s="1"/>
  <c r="O521" i="1"/>
  <c r="P521" i="1" s="1"/>
  <c r="O607" i="1"/>
  <c r="P607" i="1" s="1"/>
  <c r="O537" i="1"/>
  <c r="P537" i="1" s="1"/>
  <c r="O1210" i="1"/>
  <c r="P1210" i="1" s="1"/>
  <c r="O158" i="1"/>
  <c r="P158" i="1" s="1"/>
  <c r="O831" i="1"/>
  <c r="P831" i="1" s="1"/>
  <c r="O187" i="1"/>
  <c r="P187" i="1" s="1"/>
  <c r="O536" i="1"/>
  <c r="P536" i="1" s="1"/>
  <c r="O763" i="1"/>
  <c r="P763" i="1" s="1"/>
  <c r="O689" i="1"/>
  <c r="P689" i="1" s="1"/>
  <c r="O1026" i="1"/>
  <c r="P1026" i="1" s="1"/>
  <c r="O1292" i="1"/>
  <c r="P1292" i="1" s="1"/>
  <c r="O841" i="1"/>
  <c r="P841" i="1" s="1"/>
  <c r="O151" i="1"/>
  <c r="P151" i="1" s="1"/>
  <c r="O782" i="1"/>
  <c r="P782" i="1" s="1"/>
  <c r="O75" i="1"/>
  <c r="P75" i="1" s="1"/>
  <c r="O395" i="1"/>
  <c r="P395" i="1" s="1"/>
  <c r="O128" i="1"/>
  <c r="P128" i="1" s="1"/>
  <c r="O616" i="1"/>
  <c r="P616" i="1" s="1"/>
  <c r="O477" i="1"/>
  <c r="P477" i="1" s="1"/>
  <c r="O381" i="1"/>
  <c r="P381" i="1" s="1"/>
  <c r="O52" i="1"/>
  <c r="P52" i="1" s="1"/>
  <c r="O834" i="1"/>
  <c r="P834" i="1" s="1"/>
  <c r="O1300" i="1"/>
  <c r="P1300" i="1" s="1"/>
  <c r="O503" i="1"/>
  <c r="P503" i="1" s="1"/>
  <c r="O397" i="1"/>
  <c r="P397" i="1" s="1"/>
  <c r="O548" i="1"/>
  <c r="P548" i="1" s="1"/>
  <c r="O396" i="1"/>
  <c r="P396" i="1" s="1"/>
  <c r="O1180" i="1"/>
  <c r="P1180" i="1" s="1"/>
  <c r="O526" i="1"/>
  <c r="P526" i="1" s="1"/>
  <c r="O894" i="1"/>
  <c r="P894" i="1" s="1"/>
  <c r="O666" i="1"/>
  <c r="P666" i="1" s="1"/>
  <c r="O729" i="1"/>
  <c r="P729" i="1" s="1"/>
  <c r="O80" i="1"/>
  <c r="P80" i="1" s="1"/>
  <c r="O1143" i="1"/>
  <c r="P1143" i="1" s="1"/>
  <c r="O1020" i="1"/>
  <c r="P1020" i="1" s="1"/>
  <c r="O798" i="1"/>
  <c r="P798" i="1" s="1"/>
  <c r="O1305" i="1"/>
  <c r="P1305" i="1" s="1"/>
  <c r="O144" i="1"/>
  <c r="P144" i="1" s="1"/>
  <c r="O741" i="1"/>
  <c r="P741" i="1" s="1"/>
  <c r="O286" i="1"/>
  <c r="P286" i="1" s="1"/>
  <c r="O1099" i="1"/>
  <c r="P1099" i="1" s="1"/>
  <c r="O947" i="1"/>
  <c r="P947" i="1" s="1"/>
  <c r="O1321" i="1"/>
  <c r="P1321" i="1" s="1"/>
  <c r="O1050" i="1"/>
  <c r="P1050" i="1" s="1"/>
  <c r="O467" i="1"/>
  <c r="P467" i="1" s="1"/>
  <c r="O211" i="1"/>
  <c r="P211" i="1" s="1"/>
  <c r="O888" i="1"/>
  <c r="P888" i="1" s="1"/>
  <c r="O201" i="1"/>
  <c r="P201" i="1" s="1"/>
  <c r="O891" i="1"/>
  <c r="P891" i="1" s="1"/>
  <c r="O1198" i="1"/>
  <c r="P1198" i="1" s="1"/>
  <c r="O824" i="1"/>
  <c r="P824" i="1" s="1"/>
  <c r="O699" i="1"/>
  <c r="P699" i="1" s="1"/>
  <c r="O1238" i="1"/>
  <c r="P1238" i="1" s="1"/>
  <c r="O635" i="1"/>
  <c r="P635" i="1" s="1"/>
  <c r="O777" i="1"/>
  <c r="P777" i="1" s="1"/>
  <c r="O127" i="1"/>
  <c r="P127" i="1" s="1"/>
  <c r="O1113" i="1"/>
  <c r="P1113" i="1" s="1"/>
  <c r="O920" i="1"/>
  <c r="P920" i="1" s="1"/>
  <c r="O474" i="1"/>
  <c r="P474" i="1" s="1"/>
  <c r="O1330" i="1"/>
  <c r="P1330" i="1" s="1"/>
  <c r="O825" i="1"/>
  <c r="P825" i="1" s="1"/>
  <c r="O433" i="1"/>
  <c r="P433" i="1" s="1"/>
  <c r="O518" i="1"/>
  <c r="P518" i="1" s="1"/>
  <c r="O514" i="1"/>
  <c r="P514" i="1" s="1"/>
  <c r="O704" i="1"/>
  <c r="P704" i="1" s="1"/>
  <c r="O438" i="1"/>
  <c r="P438" i="1" s="1"/>
  <c r="O507" i="1"/>
  <c r="P507" i="1" s="1"/>
  <c r="O195" i="1"/>
  <c r="P195" i="1" s="1"/>
  <c r="O386" i="1"/>
  <c r="P386" i="1" s="1"/>
  <c r="O621" i="1"/>
  <c r="P621" i="1" s="1"/>
  <c r="O1257" i="1"/>
  <c r="P1257" i="1" s="1"/>
  <c r="O423" i="1"/>
  <c r="P423" i="1" s="1"/>
  <c r="O310" i="1"/>
  <c r="P310" i="1" s="1"/>
  <c r="O970" i="1"/>
  <c r="P970" i="1" s="1"/>
  <c r="O669" i="1"/>
  <c r="P669" i="1" s="1"/>
  <c r="O732" i="1"/>
  <c r="P732" i="1" s="1"/>
  <c r="O324" i="1"/>
  <c r="P324" i="1" s="1"/>
  <c r="O880" i="1"/>
  <c r="P880" i="1" s="1"/>
  <c r="O20" i="1"/>
  <c r="P20" i="1" s="1"/>
  <c r="O50" i="1"/>
  <c r="P50" i="1" s="1"/>
  <c r="O1385" i="1"/>
  <c r="P1385" i="1" s="1"/>
  <c r="O1233" i="1"/>
  <c r="P1233" i="1" s="1"/>
  <c r="O910" i="1"/>
  <c r="P910" i="1" s="1"/>
  <c r="O753" i="1"/>
  <c r="P753" i="1" s="1"/>
  <c r="O698" i="1"/>
  <c r="P698" i="1" s="1"/>
  <c r="O644" i="1"/>
  <c r="P644" i="1" s="1"/>
  <c r="O552" i="1"/>
  <c r="P552" i="1" s="1"/>
  <c r="O1014" i="1"/>
  <c r="P1014" i="1" s="1"/>
  <c r="O936" i="1"/>
  <c r="P936" i="1" s="1"/>
  <c r="O933" i="1"/>
  <c r="P933" i="1" s="1"/>
  <c r="O1218" i="1"/>
  <c r="P1218" i="1" s="1"/>
  <c r="O916" i="1"/>
  <c r="P916" i="1" s="1"/>
  <c r="O1217" i="1"/>
  <c r="P1217" i="1" s="1"/>
  <c r="O823" i="1"/>
  <c r="P823" i="1" s="1"/>
  <c r="O1079" i="1"/>
  <c r="P1079" i="1" s="1"/>
  <c r="O707" i="1"/>
  <c r="P707" i="1" s="1"/>
  <c r="O991" i="1"/>
  <c r="P991" i="1" s="1"/>
  <c r="O757" i="1"/>
  <c r="P757" i="1" s="1"/>
  <c r="O282" i="1"/>
  <c r="P282" i="1" s="1"/>
  <c r="O468" i="1"/>
  <c r="P468" i="1" s="1"/>
  <c r="O390" i="1"/>
  <c r="P390" i="1" s="1"/>
  <c r="O884" i="1"/>
  <c r="P884" i="1" s="1"/>
  <c r="O1286" i="1"/>
  <c r="P1286" i="1" s="1"/>
  <c r="O939" i="1"/>
  <c r="P939" i="1" s="1"/>
  <c r="O736" i="1"/>
  <c r="P736" i="1" s="1"/>
  <c r="O1212" i="1"/>
  <c r="P1212" i="1" s="1"/>
  <c r="O977" i="1"/>
  <c r="P977" i="1" s="1"/>
  <c r="O770" i="1"/>
  <c r="P770" i="1" s="1"/>
  <c r="O660" i="1"/>
  <c r="P660" i="1" s="1"/>
  <c r="O1182" i="1"/>
  <c r="P1182" i="1" s="1"/>
  <c r="O849" i="1"/>
  <c r="P849" i="1" s="1"/>
  <c r="O919" i="1"/>
  <c r="P919" i="1" s="1"/>
  <c r="O532" i="1"/>
  <c r="P532" i="1" s="1"/>
  <c r="O751" i="1"/>
  <c r="P751" i="1" s="1"/>
  <c r="O945" i="1"/>
  <c r="P945" i="1" s="1"/>
  <c r="O1087" i="1"/>
  <c r="P1087" i="1" s="1"/>
  <c r="O1322" i="1"/>
  <c r="P1322" i="1" s="1"/>
  <c r="O70" i="1"/>
  <c r="P70" i="1" s="1"/>
  <c r="O1373" i="1"/>
  <c r="P1373" i="1" s="1"/>
  <c r="O996" i="1"/>
  <c r="P996" i="1" s="1"/>
  <c r="O1236" i="1"/>
  <c r="P1236" i="1" s="1"/>
  <c r="O557" i="1"/>
  <c r="P557" i="1" s="1"/>
  <c r="O1018" i="1"/>
  <c r="P1018" i="1" s="1"/>
  <c r="O255" i="1"/>
  <c r="P255" i="1" s="1"/>
  <c r="O42" i="1"/>
  <c r="P42" i="1" s="1"/>
  <c r="O478" i="1"/>
  <c r="P478" i="1" s="1"/>
  <c r="O355" i="1"/>
  <c r="P355" i="1" s="1"/>
  <c r="O835" i="1"/>
  <c r="P835" i="1" s="1"/>
  <c r="O1034" i="1"/>
  <c r="P1034" i="1" s="1"/>
  <c r="O129" i="1"/>
  <c r="P129" i="1" s="1"/>
  <c r="O14" i="1"/>
  <c r="P14" i="1" s="1"/>
  <c r="O191" i="1"/>
  <c r="P191" i="1" s="1"/>
  <c r="O946" i="1"/>
  <c r="P946" i="1" s="1"/>
  <c r="O98" i="1"/>
  <c r="P98" i="1" s="1"/>
  <c r="O109" i="1"/>
  <c r="P109" i="1" s="1"/>
  <c r="O407" i="1"/>
  <c r="P407" i="1" s="1"/>
  <c r="O767" i="1"/>
  <c r="P767" i="1" s="1"/>
  <c r="O439" i="1"/>
  <c r="P439" i="1" s="1"/>
  <c r="O645" i="1"/>
  <c r="P645" i="1" s="1"/>
  <c r="O279" i="1"/>
  <c r="P279" i="1" s="1"/>
  <c r="O697" i="1"/>
  <c r="P697" i="1" s="1"/>
  <c r="O495" i="1"/>
  <c r="P495" i="1" s="1"/>
  <c r="O898" i="1"/>
  <c r="P898" i="1" s="1"/>
  <c r="O277" i="1"/>
  <c r="P277" i="1" s="1"/>
  <c r="O296" i="1"/>
  <c r="P296" i="1" s="1"/>
  <c r="O447" i="1"/>
  <c r="P447" i="1" s="1"/>
  <c r="O693" i="1"/>
  <c r="P693" i="1" s="1"/>
  <c r="O138" i="1"/>
  <c r="P138" i="1" s="1"/>
  <c r="O276" i="1"/>
  <c r="P276" i="1" s="1"/>
  <c r="O145" i="1"/>
  <c r="P145" i="1" s="1"/>
  <c r="O1224" i="1"/>
  <c r="P1224" i="1" s="1"/>
  <c r="O1161" i="1"/>
  <c r="P1161" i="1" s="1"/>
  <c r="O1312" i="1"/>
  <c r="P1312" i="1" s="1"/>
  <c r="O160" i="1"/>
  <c r="P160" i="1" s="1"/>
  <c r="O620" i="1"/>
  <c r="P620" i="1" s="1"/>
  <c r="O193" i="1"/>
  <c r="P193" i="1" s="1"/>
  <c r="O1319" i="1"/>
  <c r="P1319" i="1" s="1"/>
  <c r="O737" i="1"/>
  <c r="P737" i="1" s="1"/>
  <c r="O153" i="1"/>
  <c r="P153" i="1" s="1"/>
  <c r="O378" i="1"/>
  <c r="P378" i="1" s="1"/>
  <c r="O1131" i="1"/>
  <c r="P1131" i="1" s="1"/>
  <c r="O1223" i="1"/>
  <c r="P1223" i="1" s="1"/>
  <c r="O756" i="1"/>
  <c r="P756" i="1" s="1"/>
  <c r="O817" i="1"/>
  <c r="P817" i="1" s="1"/>
  <c r="O943" i="1"/>
  <c r="P943" i="1" s="1"/>
  <c r="O434" i="1"/>
  <c r="P434" i="1" s="1"/>
  <c r="O149" i="1"/>
  <c r="P149" i="1" s="1"/>
  <c r="O560" i="1"/>
  <c r="P560" i="1" s="1"/>
  <c r="O889" i="1"/>
  <c r="P889" i="1" s="1"/>
  <c r="O952" i="1"/>
  <c r="P952" i="1" s="1"/>
  <c r="O256" i="1"/>
  <c r="P256" i="1" s="1"/>
  <c r="O854" i="1"/>
  <c r="P854" i="1" s="1"/>
  <c r="O1425" i="1"/>
  <c r="P1425" i="1" s="1"/>
  <c r="O1372" i="1"/>
  <c r="P1372" i="1" s="1"/>
  <c r="O148" i="1"/>
  <c r="P148" i="1" s="1"/>
  <c r="O466" i="1"/>
  <c r="P466" i="1" s="1"/>
  <c r="O1415" i="1"/>
  <c r="P1415" i="1" s="1"/>
  <c r="O401" i="1"/>
  <c r="P401" i="1" s="1"/>
  <c r="O1241" i="1"/>
  <c r="P1241" i="1" s="1"/>
  <c r="O122" i="1"/>
  <c r="P122" i="1" s="1"/>
  <c r="O866" i="1"/>
  <c r="P866" i="1" s="1"/>
  <c r="O1102" i="1"/>
  <c r="P1102" i="1" s="1"/>
  <c r="O1308" i="1"/>
  <c r="P1308" i="1" s="1"/>
  <c r="O243" i="1"/>
  <c r="P243" i="1" s="1"/>
  <c r="O399" i="1"/>
  <c r="P399" i="1" s="1"/>
  <c r="O161" i="1"/>
  <c r="P161" i="1" s="1"/>
  <c r="O424" i="1"/>
  <c r="P424" i="1" s="1"/>
  <c r="O615" i="1"/>
  <c r="P615" i="1" s="1"/>
  <c r="O1027" i="1"/>
  <c r="P1027" i="1" s="1"/>
  <c r="O455" i="1"/>
  <c r="P455" i="1" s="1"/>
  <c r="O403" i="1"/>
  <c r="P403" i="1" s="1"/>
  <c r="O1458" i="1"/>
  <c r="P1458" i="1" s="1"/>
  <c r="O549" i="1"/>
  <c r="P549" i="1" s="1"/>
  <c r="O1000" i="1"/>
  <c r="P1000" i="1" s="1"/>
  <c r="O500" i="1"/>
  <c r="P500" i="1" s="1"/>
  <c r="O964" i="1"/>
  <c r="P964" i="1" s="1"/>
  <c r="O331" i="1"/>
  <c r="P331" i="1" s="1"/>
  <c r="O329" i="1"/>
  <c r="P329" i="1" s="1"/>
  <c r="O1116" i="1"/>
  <c r="P1116" i="1" s="1"/>
  <c r="O1023" i="1"/>
  <c r="P1023" i="1" s="1"/>
  <c r="O180" i="1"/>
  <c r="P180" i="1" s="1"/>
  <c r="O379" i="1"/>
  <c r="P379" i="1" s="1"/>
  <c r="O1041" i="1"/>
  <c r="P1041" i="1" s="1"/>
  <c r="O543" i="1"/>
  <c r="P543" i="1" s="1"/>
  <c r="O735" i="1"/>
  <c r="P735" i="1" s="1"/>
  <c r="O848" i="1"/>
  <c r="P848" i="1" s="1"/>
  <c r="O1093" i="1"/>
  <c r="P1093" i="1" s="1"/>
  <c r="O1271" i="1"/>
  <c r="P1271" i="1" s="1"/>
  <c r="O353" i="1"/>
  <c r="P353" i="1" s="1"/>
  <c r="O1164" i="1"/>
  <c r="P1164" i="1" s="1"/>
  <c r="O404" i="1"/>
  <c r="P404" i="1" s="1"/>
  <c r="O859" i="1"/>
  <c r="P859" i="1" s="1"/>
  <c r="O963" i="1"/>
  <c r="P963" i="1" s="1"/>
  <c r="O612" i="1"/>
  <c r="P612" i="1" s="1"/>
  <c r="O1414" i="1"/>
  <c r="P1414" i="1" s="1"/>
  <c r="O1089" i="1"/>
  <c r="P1089" i="1" s="1"/>
  <c r="O239" i="1"/>
  <c r="P239" i="1" s="1"/>
  <c r="O826" i="1"/>
  <c r="P826" i="1" s="1"/>
  <c r="O809" i="1"/>
  <c r="P809" i="1" s="1"/>
  <c r="O1426" i="1"/>
  <c r="P1426" i="1" s="1"/>
  <c r="O1346" i="1"/>
  <c r="P1346" i="1" s="1"/>
  <c r="O1207" i="1"/>
  <c r="P1207" i="1" s="1"/>
  <c r="O422" i="1"/>
  <c r="P422" i="1" s="1"/>
  <c r="O1431" i="1"/>
  <c r="P1431" i="1" s="1"/>
  <c r="O793" i="1"/>
  <c r="P793" i="1" s="1"/>
  <c r="O1126" i="1"/>
  <c r="P1126" i="1" s="1"/>
  <c r="O473" i="1"/>
  <c r="P473" i="1" s="1"/>
  <c r="O1376" i="1"/>
  <c r="P1376" i="1" s="1"/>
  <c r="O800" i="1"/>
  <c r="P800" i="1" s="1"/>
  <c r="O860" i="1"/>
  <c r="P860" i="1" s="1"/>
  <c r="O523" i="1"/>
  <c r="P523" i="1" s="1"/>
  <c r="O461" i="1"/>
  <c r="P461" i="1" s="1"/>
  <c r="O140" i="1"/>
  <c r="P140" i="1" s="1"/>
  <c r="O499" i="1"/>
  <c r="P499" i="1" s="1"/>
  <c r="O1091" i="1"/>
  <c r="P1091" i="1" s="1"/>
  <c r="O318" i="1"/>
  <c r="P318" i="1" s="1"/>
  <c r="O1367" i="1"/>
  <c r="P1367" i="1" s="1"/>
  <c r="O1123" i="1"/>
  <c r="P1123" i="1" s="1"/>
  <c r="O155" i="1"/>
  <c r="P155" i="1" s="1"/>
  <c r="O700" i="1"/>
  <c r="P700" i="1" s="1"/>
  <c r="O1456" i="1"/>
  <c r="P1456" i="1" s="1"/>
  <c r="O465" i="1"/>
  <c r="P465" i="1" s="1"/>
  <c r="O1032" i="1"/>
  <c r="P1032" i="1" s="1"/>
  <c r="O359" i="1"/>
  <c r="P359" i="1" s="1"/>
  <c r="O1168" i="1"/>
  <c r="P1168" i="1" s="1"/>
  <c r="O593" i="1"/>
  <c r="P593" i="1" s="1"/>
  <c r="O472" i="1"/>
  <c r="P472" i="1" s="1"/>
  <c r="O108" i="1"/>
  <c r="P108" i="1" s="1"/>
  <c r="O1140" i="1"/>
  <c r="P1140" i="1" s="1"/>
  <c r="O742" i="1"/>
  <c r="P742" i="1" s="1"/>
  <c r="O1258" i="1"/>
  <c r="P1258" i="1" s="1"/>
  <c r="O789" i="1"/>
  <c r="P789" i="1" s="1"/>
  <c r="O413" i="1"/>
  <c r="P413" i="1" s="1"/>
  <c r="O1030" i="1"/>
  <c r="P1030" i="1" s="1"/>
  <c r="O1029" i="1"/>
  <c r="P1029" i="1" s="1"/>
  <c r="O1442" i="1"/>
  <c r="P1442" i="1" s="1"/>
  <c r="O220" i="1"/>
  <c r="P220" i="1" s="1"/>
  <c r="O614" i="1"/>
  <c r="P614" i="1" s="1"/>
  <c r="O505" i="1"/>
  <c r="P505" i="1" s="1"/>
  <c r="O1166" i="1"/>
  <c r="P1166" i="1" s="1"/>
  <c r="O1266" i="1"/>
  <c r="P1266" i="1" s="1"/>
  <c r="O811" i="1"/>
  <c r="P811" i="1" s="1"/>
  <c r="O1335" i="1"/>
  <c r="P1335" i="1" s="1"/>
  <c r="O425" i="1"/>
  <c r="P425" i="1" s="1"/>
  <c r="O882" i="1"/>
  <c r="P882" i="1" s="1"/>
  <c r="O1070" i="1"/>
  <c r="P1070" i="1" s="1"/>
  <c r="O1264" i="1"/>
  <c r="P1264" i="1" s="1"/>
  <c r="O1379" i="1"/>
  <c r="P1379" i="1" s="1"/>
  <c r="O971" i="1"/>
  <c r="P971" i="1" s="1"/>
  <c r="O414" i="1"/>
  <c r="P414" i="1" s="1"/>
  <c r="O874" i="1"/>
  <c r="P874" i="1" s="1"/>
  <c r="O927" i="1"/>
  <c r="P927" i="1" s="1"/>
  <c r="O1069" i="1"/>
  <c r="P1069" i="1" s="1"/>
  <c r="O1377" i="1"/>
  <c r="P1377" i="1" s="1"/>
  <c r="O1084" i="1"/>
  <c r="P1084" i="1" s="1"/>
  <c r="O799" i="1"/>
  <c r="P799" i="1" s="1"/>
  <c r="O863" i="1"/>
  <c r="P863" i="1" s="1"/>
  <c r="O551" i="1"/>
  <c r="P551" i="1" s="1"/>
  <c r="O813" i="1"/>
  <c r="P813" i="1" s="1"/>
  <c r="O1220" i="1"/>
  <c r="P1220" i="1" s="1"/>
  <c r="O998" i="1"/>
  <c r="P998" i="1" s="1"/>
  <c r="O561" i="1"/>
  <c r="P561" i="1" s="1"/>
  <c r="O1278" i="1"/>
  <c r="P1278" i="1" s="1"/>
  <c r="O559" i="1"/>
  <c r="P559" i="1" s="1"/>
  <c r="O805" i="1"/>
  <c r="P805" i="1" s="1"/>
  <c r="O520" i="1"/>
  <c r="P520" i="1" s="1"/>
  <c r="O1419" i="1"/>
  <c r="P1419" i="1" s="1"/>
  <c r="O765" i="1"/>
  <c r="P765" i="1" s="1"/>
  <c r="O985" i="1"/>
  <c r="P985" i="1" s="1"/>
  <c r="O979" i="1"/>
  <c r="P979" i="1" s="1"/>
  <c r="O969" i="1"/>
  <c r="P969" i="1" s="1"/>
  <c r="O475" i="1"/>
  <c r="P475" i="1" s="1"/>
  <c r="O709" i="1"/>
  <c r="P709" i="1" s="1"/>
  <c r="O1199" i="1"/>
  <c r="P1199" i="1" s="1"/>
  <c r="O790" i="1"/>
  <c r="P790" i="1" s="1"/>
  <c r="O524" i="1"/>
  <c r="P524" i="1" s="1"/>
  <c r="O1391" i="1"/>
  <c r="P1391" i="1" s="1"/>
  <c r="O776" i="1"/>
  <c r="P776" i="1" s="1"/>
  <c r="O1006" i="1"/>
  <c r="P1006" i="1" s="1"/>
  <c r="O903" i="1"/>
  <c r="P903" i="1" s="1"/>
  <c r="O594" i="1"/>
  <c r="P594" i="1" s="1"/>
  <c r="O546" i="1"/>
  <c r="P546" i="1" s="1"/>
  <c r="O1231" i="1"/>
  <c r="P1231" i="1" s="1"/>
  <c r="O1188" i="1"/>
  <c r="P1188" i="1" s="1"/>
  <c r="O1061" i="1"/>
  <c r="P1061" i="1" s="1"/>
  <c r="O966" i="1"/>
  <c r="P966" i="1" s="1"/>
  <c r="O1045" i="1"/>
  <c r="P1045" i="1" s="1"/>
  <c r="O483" i="1"/>
  <c r="P483" i="1" s="1"/>
  <c r="O592" i="1"/>
  <c r="P592" i="1" s="1"/>
  <c r="O627" i="1"/>
  <c r="P627" i="1" s="1"/>
  <c r="O1288" i="1"/>
  <c r="P1288" i="1" s="1"/>
  <c r="O550" i="1"/>
  <c r="P550" i="1" s="1"/>
  <c r="O358" i="1"/>
  <c r="P358" i="1" s="1"/>
  <c r="O1428" i="1"/>
  <c r="P1428" i="1" s="1"/>
  <c r="O1021" i="1"/>
  <c r="P1021" i="1" s="1"/>
  <c r="O911" i="1"/>
  <c r="P911" i="1" s="1"/>
  <c r="O1389" i="1"/>
  <c r="P1389" i="1" s="1"/>
  <c r="O738" i="1"/>
  <c r="P738" i="1" s="1"/>
  <c r="O1222" i="1"/>
  <c r="P1222" i="1" s="1"/>
  <c r="O804" i="1"/>
  <c r="P804" i="1" s="1"/>
  <c r="O1453" i="1"/>
  <c r="P1453" i="1" s="1"/>
  <c r="O779" i="1"/>
  <c r="P779" i="1" s="1"/>
  <c r="O1039" i="1"/>
  <c r="P1039" i="1" s="1"/>
  <c r="O883" i="1"/>
  <c r="P883" i="1" s="1"/>
  <c r="O1331" i="1"/>
  <c r="P1331" i="1" s="1"/>
  <c r="O953" i="1"/>
  <c r="P953" i="1" s="1"/>
  <c r="O944" i="1"/>
  <c r="P944" i="1" s="1"/>
  <c r="O1311" i="1"/>
  <c r="P1311" i="1" s="1"/>
  <c r="O1202" i="1"/>
  <c r="P1202" i="1" s="1"/>
  <c r="O668" i="1"/>
  <c r="P668" i="1" s="1"/>
  <c r="O838" i="1"/>
  <c r="P838" i="1" s="1"/>
  <c r="O1139" i="1"/>
  <c r="P1139" i="1" s="1"/>
  <c r="O982" i="1"/>
  <c r="P982" i="1" s="1"/>
  <c r="O1440" i="1"/>
  <c r="P1440" i="1" s="1"/>
  <c r="O1153" i="1"/>
  <c r="P1153" i="1" s="1"/>
  <c r="O1427" i="1"/>
  <c r="P1427" i="1" s="1"/>
  <c r="O961" i="1"/>
  <c r="P961" i="1" s="1"/>
  <c r="O712" i="1"/>
  <c r="P712" i="1" s="1"/>
  <c r="O958" i="1"/>
  <c r="P958" i="1" s="1"/>
  <c r="O1368" i="1"/>
  <c r="P1368" i="1" s="1"/>
  <c r="O878" i="1"/>
  <c r="P878" i="1" s="1"/>
  <c r="O1001" i="1"/>
  <c r="P1001" i="1" s="1"/>
  <c r="O601" i="1"/>
  <c r="P601" i="1" s="1"/>
  <c r="O460" i="1"/>
  <c r="P460" i="1" s="1"/>
  <c r="O1112" i="1"/>
  <c r="P1112" i="1" s="1"/>
  <c r="O1465" i="1"/>
  <c r="P1465" i="1" s="1"/>
  <c r="O640" i="1"/>
  <c r="P640" i="1" s="1"/>
  <c r="O400" i="1"/>
  <c r="P400" i="1" s="1"/>
  <c r="O1114" i="1"/>
  <c r="P1114" i="1" s="1"/>
  <c r="O836" i="1"/>
  <c r="P836" i="1" s="1"/>
  <c r="O1142" i="1"/>
  <c r="P1142" i="1" s="1"/>
  <c r="O837" i="1"/>
  <c r="P837" i="1" s="1"/>
  <c r="O504" i="1"/>
  <c r="P504" i="1" s="1"/>
  <c r="O1062" i="1"/>
  <c r="P1062" i="1" s="1"/>
  <c r="O937" i="1"/>
  <c r="P937" i="1" s="1"/>
  <c r="O702" i="1"/>
  <c r="P702" i="1" s="1"/>
  <c r="O1177" i="1"/>
  <c r="P1177" i="1" s="1"/>
  <c r="O1303" i="1"/>
  <c r="P1303" i="1" s="1"/>
  <c r="O577" i="1"/>
  <c r="P577" i="1" s="1"/>
  <c r="O1203" i="1"/>
  <c r="P1203" i="1" s="1"/>
  <c r="O1410" i="1"/>
  <c r="P1410" i="1" s="1"/>
  <c r="O1183" i="1"/>
  <c r="P1183" i="1" s="1"/>
  <c r="O830" i="1"/>
  <c r="P830" i="1" s="1"/>
  <c r="O639" i="1"/>
  <c r="P639" i="1" s="1"/>
  <c r="O1144" i="1"/>
  <c r="P1144" i="1" s="1"/>
  <c r="O791" i="1"/>
  <c r="P791" i="1" s="1"/>
  <c r="O646" i="1"/>
  <c r="P646" i="1" s="1"/>
  <c r="O956" i="1"/>
  <c r="P956" i="1" s="1"/>
  <c r="O1228" i="1"/>
  <c r="P1228" i="1" s="1"/>
  <c r="O1252" i="1"/>
  <c r="P1252" i="1" s="1"/>
  <c r="O768" i="1"/>
  <c r="P768" i="1" s="1"/>
  <c r="O1352" i="1"/>
  <c r="P1352" i="1" s="1"/>
  <c r="O1437" i="1"/>
  <c r="P1437" i="1" s="1"/>
  <c r="O965" i="1"/>
  <c r="P965" i="1" s="1"/>
  <c r="O1178" i="1"/>
  <c r="P1178" i="1" s="1"/>
  <c r="O1167" i="1"/>
  <c r="P1167" i="1" s="1"/>
  <c r="O816" i="1"/>
  <c r="P816" i="1" s="1"/>
  <c r="O895" i="1"/>
  <c r="P895" i="1" s="1"/>
  <c r="O1332" i="1"/>
  <c r="P1332" i="1" s="1"/>
  <c r="O1344" i="1"/>
  <c r="P1344" i="1" s="1"/>
  <c r="O539" i="1"/>
  <c r="P539" i="1" s="1"/>
  <c r="O1281" i="1"/>
  <c r="P1281" i="1" s="1"/>
  <c r="O778" i="1"/>
  <c r="P778" i="1" s="1"/>
  <c r="O1350" i="1"/>
  <c r="P1350" i="1" s="1"/>
  <c r="O1399" i="1"/>
  <c r="P1399" i="1" s="1"/>
  <c r="O1297" i="1"/>
  <c r="P1297" i="1" s="1"/>
  <c r="O1176" i="1"/>
  <c r="P1176" i="1" s="1"/>
  <c r="O626" i="1"/>
  <c r="P626" i="1" s="1"/>
  <c r="O1462" i="1"/>
  <c r="P1462" i="1" s="1"/>
  <c r="O408" i="1"/>
  <c r="P408" i="1" s="1"/>
  <c r="O733" i="1"/>
  <c r="P733" i="1" s="1"/>
  <c r="O1208" i="1"/>
  <c r="P1208" i="1" s="1"/>
  <c r="O1209" i="1"/>
  <c r="P1209" i="1" s="1"/>
  <c r="O1362" i="1"/>
  <c r="P1362" i="1" s="1"/>
  <c r="O1451" i="1"/>
  <c r="P1451" i="1" s="1"/>
  <c r="O1240" i="1"/>
  <c r="P1240" i="1" s="1"/>
  <c r="O656" i="1"/>
  <c r="P656" i="1" s="1"/>
  <c r="O725" i="1"/>
  <c r="P725" i="1" s="1"/>
  <c r="O1307" i="1"/>
  <c r="P1307" i="1" s="1"/>
  <c r="O871" i="1"/>
  <c r="P871" i="1" s="1"/>
  <c r="O1124" i="1"/>
  <c r="P1124" i="1" s="1"/>
  <c r="O781" i="1"/>
  <c r="P781" i="1" s="1"/>
  <c r="O578" i="1"/>
  <c r="P578" i="1" s="1"/>
  <c r="O1298" i="1"/>
  <c r="P1298" i="1" s="1"/>
  <c r="O653" i="1"/>
  <c r="P653" i="1" s="1"/>
  <c r="O1320" i="1"/>
  <c r="P1320" i="1" s="1"/>
  <c r="O771" i="1"/>
  <c r="P771" i="1" s="1"/>
  <c r="O775" i="1"/>
  <c r="P775" i="1" s="1"/>
  <c r="O731" i="1"/>
  <c r="P731" i="1" s="1"/>
  <c r="O629" i="1"/>
  <c r="P629" i="1" s="1"/>
  <c r="O1441" i="1"/>
  <c r="P1441" i="1" s="1"/>
  <c r="O1466" i="1"/>
  <c r="P1466" i="1" s="1"/>
  <c r="O745" i="1"/>
  <c r="P745" i="1" s="1"/>
  <c r="O1317" i="1"/>
  <c r="P1317" i="1" s="1"/>
  <c r="O1351" i="1"/>
  <c r="P1351" i="1" s="1"/>
  <c r="O1347" i="1"/>
  <c r="P1347" i="1" s="1"/>
  <c r="O934" i="1"/>
  <c r="P934" i="1" s="1"/>
  <c r="O1444" i="1"/>
  <c r="P1444" i="1" s="1"/>
  <c r="O1324" i="1"/>
  <c r="P1324" i="1" s="1"/>
  <c r="O1162" i="1"/>
  <c r="P1162" i="1" s="1"/>
  <c r="O377" i="1"/>
  <c r="P377" i="1" s="1"/>
  <c r="O1436" i="1"/>
  <c r="P1436" i="1" s="1"/>
  <c r="O1234" i="1"/>
  <c r="P1234" i="1" s="1"/>
  <c r="O496" i="1"/>
  <c r="P496" i="1" s="1"/>
  <c r="O659" i="1"/>
  <c r="P659" i="1" s="1"/>
  <c r="O1272" i="1"/>
  <c r="P1272" i="1" s="1"/>
  <c r="O1119" i="1"/>
  <c r="P1119" i="1" s="1"/>
  <c r="O513" i="1"/>
  <c r="P513" i="1" s="1"/>
  <c r="O1200" i="1"/>
  <c r="P1200" i="1" s="1"/>
  <c r="O1055" i="1"/>
  <c r="P1055" i="1" s="1"/>
  <c r="O818" i="1"/>
  <c r="P818" i="1" s="1"/>
  <c r="O787" i="1"/>
  <c r="P787" i="1" s="1"/>
  <c r="O1189" i="1"/>
  <c r="P1189" i="1" s="1"/>
  <c r="O992" i="1"/>
  <c r="P992" i="1" s="1"/>
  <c r="O1380" i="1"/>
  <c r="P1380" i="1" s="1"/>
  <c r="O711" i="1"/>
  <c r="P711" i="1" s="1"/>
  <c r="O1246" i="1"/>
  <c r="P1246" i="1" s="1"/>
  <c r="O1227" i="1"/>
  <c r="P1227" i="1" s="1"/>
  <c r="O928" i="1"/>
  <c r="P928" i="1" s="1"/>
  <c r="O1111" i="1"/>
  <c r="P1111" i="1" s="1"/>
  <c r="O497" i="1"/>
  <c r="P497" i="1" s="1"/>
  <c r="O750" i="1"/>
  <c r="P750" i="1" s="1"/>
  <c r="O1387" i="1"/>
  <c r="P1387" i="1" s="1"/>
  <c r="O847" i="1"/>
  <c r="P847" i="1" s="1"/>
  <c r="O984" i="1"/>
  <c r="P984" i="1" s="1"/>
  <c r="O406" i="1"/>
  <c r="P406" i="1" s="1"/>
  <c r="O1433" i="1"/>
  <c r="P1433" i="1" s="1"/>
  <c r="O1086" i="1"/>
  <c r="P1086" i="1" s="1"/>
  <c r="O1423" i="1"/>
  <c r="P1423" i="1" s="1"/>
  <c r="O1336" i="1"/>
  <c r="P1336" i="1" s="1"/>
  <c r="O749" i="1"/>
  <c r="P749" i="1" s="1"/>
  <c r="O955" i="1"/>
  <c r="P955" i="1" s="1"/>
  <c r="O1270" i="1"/>
  <c r="P1270" i="1" s="1"/>
  <c r="O869" i="1"/>
  <c r="P869" i="1" s="1"/>
  <c r="O525" i="1"/>
  <c r="P525" i="1" s="1"/>
  <c r="O855" i="1"/>
  <c r="P855" i="1" s="1"/>
  <c r="O845" i="1"/>
  <c r="P845" i="1" s="1"/>
  <c r="O873" i="1"/>
  <c r="P873" i="1" s="1"/>
  <c r="O1464" i="1"/>
  <c r="P1464" i="1" s="1"/>
  <c r="O1405" i="1"/>
  <c r="P1405" i="1" s="1"/>
  <c r="O923" i="1"/>
  <c r="P923" i="1" s="1"/>
  <c r="O1420" i="1"/>
  <c r="P1420" i="1" s="1"/>
  <c r="O1390" i="1"/>
  <c r="P1390" i="1" s="1"/>
  <c r="O1205" i="1"/>
  <c r="P1205" i="1" s="1"/>
  <c r="O1186" i="1"/>
  <c r="P1186" i="1" s="1"/>
  <c r="O1446" i="1"/>
  <c r="P1446" i="1" s="1"/>
  <c r="O1053" i="1"/>
  <c r="P1053" i="1" s="1"/>
  <c r="O1282" i="1"/>
  <c r="P1282" i="1" s="1"/>
  <c r="O622" i="1"/>
  <c r="P622" i="1" s="1"/>
  <c r="O896" i="1"/>
  <c r="P896" i="1" s="1"/>
  <c r="O1060" i="1"/>
  <c r="P1060" i="1" s="1"/>
  <c r="O1193" i="1"/>
  <c r="P1193" i="1" s="1"/>
  <c r="O1033" i="1"/>
  <c r="P1033" i="1" s="1"/>
  <c r="O797" i="1"/>
  <c r="P797" i="1" s="1"/>
  <c r="O1192" i="1"/>
  <c r="P1192" i="1" s="1"/>
  <c r="O1110" i="1"/>
  <c r="P1110" i="1" s="1"/>
  <c r="O1457" i="1"/>
  <c r="P1457" i="1" s="1"/>
  <c r="O935" i="1"/>
  <c r="P935" i="1" s="1"/>
  <c r="O1169" i="1"/>
  <c r="P1169" i="1" s="1"/>
  <c r="O691" i="1"/>
  <c r="P691" i="1" s="1"/>
  <c r="O1439" i="1"/>
  <c r="P1439" i="1" s="1"/>
  <c r="O1152" i="1"/>
  <c r="P1152" i="1" s="1"/>
  <c r="O1024" i="1"/>
  <c r="P1024" i="1" s="1"/>
  <c r="O676" i="1"/>
  <c r="P676" i="1" s="1"/>
  <c r="O1052" i="1"/>
  <c r="P1052" i="1" s="1"/>
  <c r="O1151" i="1"/>
  <c r="P1151" i="1" s="1"/>
  <c r="O1301" i="1"/>
  <c r="P1301" i="1" s="1"/>
  <c r="O1445" i="1"/>
  <c r="P1445" i="1" s="1"/>
  <c r="O547" i="1"/>
  <c r="P547" i="1" s="1"/>
  <c r="O801" i="1"/>
  <c r="P801" i="1" s="1"/>
  <c r="O868" i="1"/>
  <c r="P868" i="1" s="1"/>
  <c r="O1187" i="1"/>
  <c r="P1187" i="1" s="1"/>
  <c r="O1363" i="1"/>
  <c r="P1363" i="1" s="1"/>
  <c r="O1058" i="1"/>
  <c r="P1058" i="1" s="1"/>
  <c r="O649" i="1"/>
  <c r="P649" i="1" s="1"/>
  <c r="O1174" i="1"/>
  <c r="P1174" i="1" s="1"/>
  <c r="O1100" i="1"/>
  <c r="P1100" i="1" s="1"/>
  <c r="O1326" i="1"/>
  <c r="P1326" i="1" s="1"/>
  <c r="O1400" i="1"/>
  <c r="P1400" i="1" s="1"/>
  <c r="O881" i="1"/>
  <c r="P881" i="1" s="1"/>
  <c r="O1314" i="1"/>
  <c r="P1314" i="1" s="1"/>
  <c r="O1059" i="1"/>
  <c r="P1059" i="1" s="1"/>
  <c r="O957" i="1"/>
  <c r="P957" i="1" s="1"/>
  <c r="O948" i="1"/>
  <c r="P948" i="1" s="1"/>
  <c r="O714" i="1"/>
  <c r="P714" i="1" s="1"/>
  <c r="O1016" i="1"/>
  <c r="P1016" i="1" s="1"/>
  <c r="O820" i="1"/>
  <c r="P820" i="1" s="1"/>
  <c r="O1299" i="1"/>
  <c r="P1299" i="1" s="1"/>
  <c r="O812" i="1"/>
  <c r="P812" i="1" s="1"/>
  <c r="O1280" i="1"/>
  <c r="P1280" i="1" s="1"/>
  <c r="O1434" i="1"/>
  <c r="P1434" i="1" s="1"/>
  <c r="O810" i="1"/>
  <c r="P810" i="1" s="1"/>
  <c r="O1009" i="1"/>
  <c r="P1009" i="1" s="1"/>
  <c r="O819" i="1"/>
  <c r="P819" i="1" s="1"/>
  <c r="O713" i="1"/>
  <c r="P713" i="1" s="1"/>
  <c r="O1197" i="1"/>
  <c r="P1197" i="1" s="1"/>
  <c r="O435" i="1"/>
  <c r="P435" i="1" s="1"/>
  <c r="O677" i="1"/>
  <c r="P677" i="1" s="1"/>
  <c r="O1196" i="1"/>
  <c r="P1196" i="1" s="1"/>
  <c r="O1383" i="1"/>
  <c r="P1383" i="1" s="1"/>
  <c r="O1195" i="1"/>
  <c r="P1195" i="1" s="1"/>
  <c r="O1165" i="1"/>
  <c r="P1165" i="1" s="1"/>
  <c r="O747" i="1"/>
  <c r="P747" i="1" s="1"/>
  <c r="O1261" i="1"/>
  <c r="P1261" i="1" s="1"/>
  <c r="O840" i="1"/>
  <c r="P840" i="1" s="1"/>
  <c r="O1313" i="1"/>
  <c r="P1313" i="1" s="1"/>
  <c r="O1244" i="1"/>
  <c r="P1244" i="1" s="1"/>
  <c r="O1396" i="1"/>
  <c r="P1396" i="1" s="1"/>
  <c r="O1239" i="1"/>
  <c r="P1239" i="1" s="1"/>
  <c r="O1408" i="1"/>
  <c r="P1408" i="1" s="1"/>
  <c r="O864" i="1"/>
  <c r="P864" i="1" s="1"/>
  <c r="O1306" i="1"/>
  <c r="P1306" i="1" s="1"/>
  <c r="O932" i="1"/>
  <c r="P932" i="1" s="1"/>
  <c r="O625" i="1"/>
  <c r="P625" i="1" s="1"/>
  <c r="O1185" i="1"/>
  <c r="P1185" i="1" s="1"/>
  <c r="O1190" i="1"/>
  <c r="P1190" i="1" s="1"/>
  <c r="O1130" i="1"/>
  <c r="P1130" i="1" s="1"/>
  <c r="O1128" i="1"/>
  <c r="P1128" i="1" s="1"/>
  <c r="O1289" i="1"/>
  <c r="P1289" i="1" s="1"/>
  <c r="O535" i="1"/>
  <c r="P535" i="1" s="1"/>
  <c r="O833" i="1"/>
  <c r="P833" i="1" s="1"/>
  <c r="O721" i="1"/>
  <c r="P721" i="1" s="1"/>
  <c r="O1072" i="1"/>
  <c r="P1072" i="1" s="1"/>
  <c r="O1036" i="1"/>
  <c r="P1036" i="1" s="1"/>
  <c r="O909" i="1"/>
  <c r="P909" i="1" s="1"/>
  <c r="O1358" i="1"/>
  <c r="P1358" i="1" s="1"/>
  <c r="O897" i="1"/>
  <c r="P897" i="1" s="1"/>
  <c r="O1424" i="1"/>
  <c r="P1424" i="1" s="1"/>
  <c r="O1449" i="1"/>
  <c r="P1449" i="1" s="1"/>
  <c r="O972" i="1"/>
  <c r="P972" i="1" s="1"/>
  <c r="O1388" i="1"/>
  <c r="P1388" i="1" s="1"/>
  <c r="O1461" i="1"/>
  <c r="P1461" i="1" s="1"/>
  <c r="O1345" i="1"/>
  <c r="P1345" i="1" s="1"/>
  <c r="O680" i="1"/>
  <c r="P680" i="1" s="1"/>
  <c r="O1323" i="1"/>
  <c r="P1323" i="1" s="1"/>
  <c r="O1395" i="1"/>
  <c r="P1395" i="1" s="1"/>
  <c r="O1025" i="1"/>
  <c r="P1025" i="1" s="1"/>
  <c r="O1108" i="1"/>
  <c r="P1108" i="1" s="1"/>
  <c r="O1455" i="1"/>
  <c r="P1455" i="1" s="1"/>
  <c r="O906" i="1"/>
  <c r="P906" i="1" s="1"/>
  <c r="O1366" i="1"/>
  <c r="P1366" i="1" s="1"/>
  <c r="O1460" i="1"/>
  <c r="P1460" i="1" s="1"/>
  <c r="O1134" i="1"/>
  <c r="P1134" i="1" s="1"/>
  <c r="O806" i="1"/>
  <c r="P806" i="1" s="1"/>
  <c r="O1386" i="1"/>
  <c r="P1386" i="1" s="1"/>
  <c r="O624" i="1"/>
  <c r="P624" i="1" s="1"/>
  <c r="O670" i="1"/>
  <c r="P670" i="1" s="1"/>
  <c r="Z269" i="1"/>
  <c r="AA269" i="1" s="1"/>
  <c r="AD269" i="1"/>
  <c r="K269" i="1"/>
  <c r="AE269" i="1" s="1"/>
  <c r="K131" i="1"/>
  <c r="K632" i="1"/>
  <c r="K57" i="1"/>
  <c r="AE57" i="1" s="1"/>
  <c r="K382" i="1"/>
  <c r="AE382" i="1" s="1"/>
  <c r="K261" i="1"/>
  <c r="K412" i="1"/>
  <c r="AE412" i="1" s="1"/>
  <c r="K196" i="1"/>
  <c r="K24" i="1"/>
  <c r="K132" i="1"/>
  <c r="K457" i="1"/>
  <c r="K58" i="1"/>
  <c r="K2" i="1"/>
  <c r="AE2" i="1" s="1"/>
  <c r="K950" i="1"/>
  <c r="K772" i="1"/>
  <c r="K339" i="1"/>
  <c r="K175" i="1"/>
  <c r="AE175" i="1" s="1"/>
  <c r="K133" i="1"/>
  <c r="K469" i="1"/>
  <c r="K493" i="1"/>
  <c r="AE493" i="1" s="1"/>
  <c r="K1094" i="1"/>
  <c r="K533" i="1"/>
  <c r="K387" i="1"/>
  <c r="AE387" i="1" s="1"/>
  <c r="K565" i="1"/>
  <c r="K758" i="1"/>
  <c r="K489" i="1"/>
  <c r="K164" i="1"/>
  <c r="AE164" i="1" s="1"/>
  <c r="K924" i="1"/>
  <c r="K1247" i="1"/>
  <c r="AE1247" i="1" s="1"/>
  <c r="K311" i="1"/>
  <c r="K77" i="1"/>
  <c r="AE77" i="1" s="1"/>
  <c r="K1004" i="1"/>
  <c r="AE1004" i="1" s="1"/>
  <c r="K1103" i="1"/>
  <c r="K1229" i="1"/>
  <c r="K1154" i="1"/>
  <c r="K262" i="1"/>
  <c r="AE262" i="1" s="1"/>
  <c r="K448" i="1"/>
  <c r="AE448" i="1" s="1"/>
  <c r="K1250" i="1"/>
  <c r="K654" i="1"/>
  <c r="AE654" i="1" s="1"/>
  <c r="K1225" i="1"/>
  <c r="AE1225" i="1" s="1"/>
  <c r="K46" i="1"/>
  <c r="K233" i="1"/>
  <c r="K270" i="1"/>
  <c r="K487" i="1"/>
  <c r="AE487" i="1" s="1"/>
  <c r="K566" i="1"/>
  <c r="AE566" i="1" s="1"/>
  <c r="K588" i="1"/>
  <c r="AB1417" i="1" s="1"/>
  <c r="K617" i="1"/>
  <c r="AE617" i="1" s="1"/>
  <c r="K3" i="1"/>
  <c r="K1381" i="1"/>
  <c r="AE1381" i="1" s="1"/>
  <c r="K64" i="1"/>
  <c r="K257" i="1"/>
  <c r="K65" i="1"/>
  <c r="AE65" i="1" s="1"/>
  <c r="K605" i="1"/>
  <c r="K807" i="1"/>
  <c r="K1291" i="1"/>
  <c r="K930" i="1"/>
  <c r="AE930" i="1" s="1"/>
  <c r="K25" i="1"/>
  <c r="AE25" i="1" s="1"/>
  <c r="K165" i="1"/>
  <c r="K1179" i="1"/>
  <c r="K665" i="1"/>
  <c r="K1010" i="1"/>
  <c r="AE1010" i="1" s="1"/>
  <c r="K661" i="1"/>
  <c r="K1097" i="1"/>
  <c r="AE1097" i="1" s="1"/>
  <c r="K209" i="1"/>
  <c r="K124" i="1"/>
  <c r="AE124" i="1" s="1"/>
  <c r="K4" i="1"/>
  <c r="K1256" i="1"/>
  <c r="K1201" i="1"/>
  <c r="AE1201" i="1" s="1"/>
  <c r="K905" i="1"/>
  <c r="AE905" i="1" s="1"/>
  <c r="K323" i="1"/>
  <c r="K1232" i="1"/>
  <c r="K1329" i="1"/>
  <c r="AE1329" i="1" s="1"/>
  <c r="K125" i="1"/>
  <c r="K641" i="1"/>
  <c r="K1012" i="1"/>
  <c r="K1215" i="1"/>
  <c r="AE1215" i="1" s="1"/>
  <c r="K1075" i="1"/>
  <c r="AE1075" i="1" s="1"/>
  <c r="K1269" i="1"/>
  <c r="K1285" i="1"/>
  <c r="AE1285" i="1" s="1"/>
  <c r="K1392" i="1"/>
  <c r="AE1392" i="1" s="1"/>
  <c r="K271" i="1"/>
  <c r="K567" i="1"/>
  <c r="K1333" i="1"/>
  <c r="K217" i="1"/>
  <c r="AE217" i="1" s="1"/>
  <c r="K530" i="1"/>
  <c r="K655" i="1"/>
  <c r="K759" i="1"/>
  <c r="K662" i="1"/>
  <c r="K1235" i="1"/>
  <c r="AE1235" i="1" s="1"/>
  <c r="K272" i="1"/>
  <c r="AB166" i="1" s="1"/>
  <c r="K556" i="1"/>
  <c r="K166" i="1"/>
  <c r="AE166" i="1" s="1"/>
  <c r="K59" i="1"/>
  <c r="K1263" i="1"/>
  <c r="K682" i="1"/>
  <c r="K1046" i="1"/>
  <c r="AE1046" i="1" s="1"/>
  <c r="K1173" i="1"/>
  <c r="K1191" i="1"/>
  <c r="K285" i="1"/>
  <c r="AE285" i="1" s="1"/>
  <c r="K1117" i="1"/>
  <c r="K792" i="1"/>
  <c r="K685" i="1"/>
  <c r="K1056" i="1"/>
  <c r="AB1098" i="1" s="1"/>
  <c r="K176" i="1"/>
  <c r="K463" i="1"/>
  <c r="K885" i="1"/>
  <c r="K273" i="1"/>
  <c r="AE273" i="1" s="1"/>
  <c r="K1138" i="1"/>
  <c r="K821" i="1"/>
  <c r="AE821" i="1" s="1"/>
  <c r="K263" i="1"/>
  <c r="K929" i="1"/>
  <c r="AE929" i="1" s="1"/>
  <c r="K312" i="1"/>
  <c r="AE312" i="1" s="1"/>
  <c r="K1092" i="1"/>
  <c r="K1013" i="1"/>
  <c r="K1147" i="1"/>
  <c r="AE1147" i="1" s="1"/>
  <c r="K1022" i="1"/>
  <c r="AE1022" i="1" s="1"/>
  <c r="K1354" i="1"/>
  <c r="K1237" i="1"/>
  <c r="K1098" i="1"/>
  <c r="K1409" i="1"/>
  <c r="K959" i="1"/>
  <c r="AE959" i="1" s="1"/>
  <c r="K1430" i="1"/>
  <c r="K1171" i="1"/>
  <c r="AE1171" i="1" s="1"/>
  <c r="K1088" i="1"/>
  <c r="K126" i="1"/>
  <c r="K221" i="1"/>
  <c r="K471" i="1"/>
  <c r="AB760" i="1" s="1"/>
  <c r="K1073" i="1"/>
  <c r="AE1073" i="1" s="1"/>
  <c r="K1273" i="1"/>
  <c r="K82" i="1"/>
  <c r="K760" i="1"/>
  <c r="AE760" i="1" s="1"/>
  <c r="K886" i="1"/>
  <c r="K867" i="1"/>
  <c r="K1397" i="1"/>
  <c r="K142" i="1"/>
  <c r="AE142" i="1" s="1"/>
  <c r="K1047" i="1"/>
  <c r="AB313" i="1" s="1"/>
  <c r="K1155" i="1"/>
  <c r="K803" i="1"/>
  <c r="K1019" i="1"/>
  <c r="AE1019" i="1" s="1"/>
  <c r="K313" i="1"/>
  <c r="K921" i="1"/>
  <c r="K258" i="1"/>
  <c r="K1450" i="1"/>
  <c r="K23" i="1"/>
  <c r="AE23" i="1" s="1"/>
  <c r="K708" i="1"/>
  <c r="K1135" i="1"/>
  <c r="K720" i="1"/>
  <c r="AE720" i="1" s="1"/>
  <c r="K1125" i="1"/>
  <c r="AE1125" i="1" s="1"/>
  <c r="K207" i="1"/>
  <c r="AE207" i="1" s="1"/>
  <c r="K1245" i="1"/>
  <c r="K1328" i="1"/>
  <c r="AE1328" i="1" s="1"/>
  <c r="K1104" i="1"/>
  <c r="K388" i="1"/>
  <c r="AE388" i="1" s="1"/>
  <c r="K197" i="1"/>
  <c r="K814" i="1"/>
  <c r="K1327" i="1"/>
  <c r="AE1327" i="1" s="1"/>
  <c r="K960" i="1"/>
  <c r="AE960" i="1" s="1"/>
  <c r="K540" i="1"/>
  <c r="K1369" i="1"/>
  <c r="K1364" i="1"/>
  <c r="AE1364" i="1" s="1"/>
  <c r="K843" i="1"/>
  <c r="K695" i="1"/>
  <c r="K642" i="1"/>
  <c r="K1403" i="1"/>
  <c r="K1136" i="1"/>
  <c r="K1133" i="1"/>
  <c r="K464" i="1"/>
  <c r="K1315" i="1"/>
  <c r="K1007" i="1"/>
  <c r="AE1007" i="1" s="1"/>
  <c r="K694" i="1"/>
  <c r="K278" i="1"/>
  <c r="K761" i="1"/>
  <c r="K1076" i="1"/>
  <c r="AE1076" i="1" s="1"/>
  <c r="K900" i="1"/>
  <c r="K1148" i="1"/>
  <c r="K1325" i="1"/>
  <c r="AE1325" i="1" s="1"/>
  <c r="K568" i="1"/>
  <c r="AB569" i="1" s="1"/>
  <c r="K922" i="1"/>
  <c r="K569" i="1"/>
  <c r="AE569" i="1" s="1"/>
  <c r="K1417" i="1"/>
  <c r="AE1417" i="1" s="1"/>
  <c r="K1375" i="1"/>
  <c r="AE1375" i="1" s="1"/>
  <c r="K892" i="1"/>
  <c r="K686" i="1"/>
  <c r="K449" i="1"/>
  <c r="AB450" i="1" s="1"/>
  <c r="K727" i="1"/>
  <c r="K512" i="1"/>
  <c r="K450" i="1"/>
  <c r="K887" i="1"/>
  <c r="AE887" i="1" s="1"/>
  <c r="K1341" i="1"/>
  <c r="AE1341" i="1" s="1"/>
  <c r="K208" i="1"/>
  <c r="AB808" i="1" s="1"/>
  <c r="K808" i="1"/>
  <c r="K29" i="1"/>
  <c r="AE29" i="1" s="1"/>
  <c r="K663" i="1"/>
  <c r="K1355" i="1"/>
  <c r="K1243" i="1"/>
  <c r="AE1243" i="1" s="1"/>
  <c r="K1401" i="1"/>
  <c r="AB1402" i="1" s="1"/>
  <c r="K570" i="1"/>
  <c r="K177" i="1"/>
  <c r="K647" i="1"/>
  <c r="K1172" i="1"/>
  <c r="K1213" i="1"/>
  <c r="AE1213" i="1" s="1"/>
  <c r="K968" i="1"/>
  <c r="K893" i="1"/>
  <c r="K1184" i="1"/>
  <c r="K130" i="1"/>
  <c r="AE130" i="1" s="1"/>
  <c r="K875" i="1"/>
  <c r="K1337" i="1"/>
  <c r="K619" i="1"/>
  <c r="AE619" i="1" s="1"/>
  <c r="K1003" i="1"/>
  <c r="K1406" i="1"/>
  <c r="K1393" i="1"/>
  <c r="K1435" i="1"/>
  <c r="AE1435" i="1" s="1"/>
  <c r="K76" i="1"/>
  <c r="K597" i="1"/>
  <c r="K1204" i="1"/>
  <c r="AE1204" i="1" s="1"/>
  <c r="K1413" i="1"/>
  <c r="K683" i="1"/>
  <c r="AE683" i="1" s="1"/>
  <c r="K1064" i="1"/>
  <c r="K338" i="1"/>
  <c r="K1338" i="1"/>
  <c r="AE1338" i="1" s="1"/>
  <c r="K274" i="1"/>
  <c r="K1349" i="1"/>
  <c r="K1106" i="1"/>
  <c r="K1054" i="1"/>
  <c r="AE1054" i="1" s="1"/>
  <c r="K628" i="1"/>
  <c r="K1404" i="1"/>
  <c r="K1277" i="1"/>
  <c r="AE1277" i="1" s="1"/>
  <c r="K1127" i="1"/>
  <c r="K730" i="1"/>
  <c r="K427" i="1"/>
  <c r="K250" i="1"/>
  <c r="K301" i="1"/>
  <c r="K1175" i="1"/>
  <c r="K1398" i="1"/>
  <c r="K1402" i="1"/>
  <c r="K1159" i="1"/>
  <c r="K1421" i="1"/>
  <c r="AE1421" i="1" s="1"/>
  <c r="K1343" i="1"/>
  <c r="K908" i="1"/>
  <c r="K485" i="1"/>
  <c r="AE485" i="1" s="1"/>
  <c r="K1077" i="1"/>
  <c r="K696" i="1"/>
  <c r="K1107" i="1"/>
  <c r="K1065" i="1"/>
  <c r="AE1065" i="1" s="1"/>
  <c r="K1394" i="1"/>
  <c r="AE1394" i="1" s="1"/>
  <c r="K218" i="1"/>
  <c r="K1156" i="1"/>
  <c r="K210" i="1"/>
  <c r="K1353" i="1"/>
  <c r="K251" i="1"/>
  <c r="AB252" i="1" s="1"/>
  <c r="K252" i="1"/>
  <c r="AE252" i="1" s="1"/>
  <c r="K1416" i="1"/>
  <c r="AE1416" i="1" s="1"/>
  <c r="K962" i="1"/>
  <c r="AE962" i="1" s="1"/>
  <c r="K571" i="1"/>
  <c r="K1081" i="1"/>
  <c r="AE1081" i="1" s="1"/>
  <c r="K822" i="1"/>
  <c r="AE822" i="1" s="1"/>
  <c r="K788" i="1"/>
  <c r="AB60" i="1" s="1"/>
  <c r="K901" i="1"/>
  <c r="K60" i="1"/>
  <c r="AE60" i="1" s="1"/>
  <c r="K167" i="1"/>
  <c r="K586" i="1"/>
  <c r="K531" i="1"/>
  <c r="K648" i="1"/>
  <c r="K1459" i="1"/>
  <c r="K1206" i="1"/>
  <c r="AE1206" i="1" s="1"/>
  <c r="K762" i="1"/>
  <c r="K1334" i="1"/>
  <c r="AE1334" i="1" s="1"/>
  <c r="K159" i="1"/>
  <c r="AE159" i="1" s="1"/>
  <c r="K1170" i="1"/>
  <c r="K1384" i="1"/>
  <c r="K1008" i="1"/>
  <c r="K1211" i="1"/>
  <c r="K1118" i="1"/>
  <c r="K706" i="1"/>
  <c r="K846" i="1"/>
  <c r="AE846" i="1" s="1"/>
  <c r="K1454" i="1"/>
  <c r="K664" i="1"/>
  <c r="AE664" i="1" s="1"/>
  <c r="K1418" i="1"/>
  <c r="K178" i="1"/>
  <c r="K1294" i="1"/>
  <c r="AE1294" i="1" s="1"/>
  <c r="K1002" i="1"/>
  <c r="K1287" i="1"/>
  <c r="K284" i="1"/>
  <c r="K1048" i="1"/>
  <c r="AE1048" i="1" s="1"/>
  <c r="K1443" i="1"/>
  <c r="K1157" i="1"/>
  <c r="AE1157" i="1" s="1"/>
  <c r="K1149" i="1"/>
  <c r="K1293" i="1"/>
  <c r="AE1293" i="1" s="1"/>
  <c r="K918" i="1"/>
  <c r="AE918" i="1" s="1"/>
  <c r="K728" i="1"/>
  <c r="AE728" i="1" s="1"/>
  <c r="K1452" i="1"/>
  <c r="K1067" i="1"/>
  <c r="AE1067" i="1" s="1"/>
  <c r="K1051" i="1"/>
  <c r="K1342" i="1"/>
  <c r="AE1342" i="1" s="1"/>
  <c r="K415" i="1"/>
  <c r="K978" i="1"/>
  <c r="AE978" i="1" s="1"/>
  <c r="K1066" i="1"/>
  <c r="K1374" i="1"/>
  <c r="K1357" i="1"/>
  <c r="K1267" i="1"/>
  <c r="AE1267" i="1" s="1"/>
  <c r="K1429" i="1"/>
  <c r="K490" i="1"/>
  <c r="AE490" i="1" s="1"/>
  <c r="K1348" i="1"/>
  <c r="K1310" i="1"/>
  <c r="AE1310" i="1" s="1"/>
  <c r="K1302" i="1"/>
  <c r="K940" i="1"/>
  <c r="AE940" i="1" s="1"/>
  <c r="K1037" i="1"/>
  <c r="AB179" i="1" s="1"/>
  <c r="K1296" i="1"/>
  <c r="AE1296" i="1" s="1"/>
  <c r="K1422" i="1"/>
  <c r="K865" i="1"/>
  <c r="K179" i="1"/>
  <c r="K1194" i="1"/>
  <c r="AE1194" i="1" s="1"/>
  <c r="K1370" i="1"/>
  <c r="K1309" i="1"/>
  <c r="AE1309" i="1" s="1"/>
  <c r="K1121" i="1"/>
  <c r="K1316" i="1"/>
  <c r="AE1316" i="1" s="1"/>
  <c r="K1365" i="1"/>
  <c r="K1378" i="1"/>
  <c r="AE1378" i="1" s="1"/>
  <c r="K1448" i="1"/>
  <c r="K1318" i="1"/>
  <c r="AE1318" i="1" s="1"/>
  <c r="K1360" i="1"/>
  <c r="AE1360" i="1" s="1"/>
  <c r="K229" i="1"/>
  <c r="K1090" i="1"/>
  <c r="K879" i="1"/>
  <c r="AE879" i="1" s="1"/>
  <c r="K326" i="1"/>
  <c r="K684" i="1"/>
  <c r="AE684" i="1" s="1"/>
  <c r="K851" i="1"/>
  <c r="K1038" i="1"/>
  <c r="AE1038" i="1" s="1"/>
  <c r="K1122" i="1"/>
  <c r="AE1122" i="1" s="1"/>
  <c r="K1407" i="1"/>
  <c r="AE1407" i="1" s="1"/>
  <c r="K1242" i="1"/>
  <c r="K327" i="1"/>
  <c r="AE327" i="1" s="1"/>
  <c r="K302" i="1"/>
  <c r="K967" i="1"/>
  <c r="K441" i="1"/>
  <c r="K226" i="1"/>
  <c r="K368" i="1"/>
  <c r="K26" i="1"/>
  <c r="K636" i="1"/>
  <c r="K362" i="1"/>
  <c r="AE362" i="1" s="1"/>
  <c r="K363" i="1"/>
  <c r="K637" i="1"/>
  <c r="AB638" i="1" s="1"/>
  <c r="K638" i="1"/>
  <c r="K92" i="1"/>
  <c r="AE92" i="1" s="1"/>
  <c r="K528" i="1"/>
  <c r="K38" i="1"/>
  <c r="AE38" i="1" s="1"/>
  <c r="K298" i="1"/>
  <c r="K17" i="1"/>
  <c r="AE17" i="1" s="1"/>
  <c r="K1274" i="1"/>
  <c r="K102" i="1"/>
  <c r="K479" i="1"/>
  <c r="K437" i="1"/>
  <c r="AE437" i="1" s="1"/>
  <c r="K6" i="1"/>
  <c r="K93" i="1"/>
  <c r="K1275" i="1"/>
  <c r="K394" i="1"/>
  <c r="AE394" i="1" s="1"/>
  <c r="K27" i="1"/>
  <c r="K123" i="1"/>
  <c r="AE123" i="1" s="1"/>
  <c r="K579" i="1"/>
  <c r="K203" i="1"/>
  <c r="AE203" i="1" s="1"/>
  <c r="K290" i="1"/>
  <c r="K292" i="1"/>
  <c r="AE292" i="1" s="1"/>
  <c r="K94" i="1"/>
  <c r="K342" i="1"/>
  <c r="AE342" i="1" s="1"/>
  <c r="K442" i="1"/>
  <c r="K214" i="1"/>
  <c r="AE214" i="1" s="1"/>
  <c r="K293" i="1"/>
  <c r="K304" i="1"/>
  <c r="AE304" i="1" s="1"/>
  <c r="K443" i="1"/>
  <c r="K268" i="1"/>
  <c r="AE268" i="1" s="1"/>
  <c r="K9" i="1"/>
  <c r="AB10" i="1" s="1"/>
  <c r="K10" i="1"/>
  <c r="AE10" i="1" s="1"/>
  <c r="K444" i="1"/>
  <c r="K480" i="1"/>
  <c r="AE480" i="1" s="1"/>
  <c r="K426" i="1"/>
  <c r="K374" i="1"/>
  <c r="AE374" i="1" s="1"/>
  <c r="K743" i="1"/>
  <c r="K137" i="1"/>
  <c r="AE137" i="1" s="1"/>
  <c r="K333" i="1"/>
  <c r="AE333" i="1" s="1"/>
  <c r="K633" i="1"/>
  <c r="K445" i="1"/>
  <c r="K481" i="1"/>
  <c r="AE481" i="1" s="1"/>
  <c r="K989" i="1"/>
  <c r="AE989" i="1" s="1"/>
  <c r="K462" i="1"/>
  <c r="K429" i="1"/>
  <c r="K227" i="1"/>
  <c r="AE227" i="1" s="1"/>
  <c r="K173" i="1"/>
  <c r="AE173" i="1" s="1"/>
  <c r="K245" i="1"/>
  <c r="K630" i="1"/>
  <c r="K154" i="1"/>
  <c r="AE154" i="1" s="1"/>
  <c r="K204" i="1"/>
  <c r="AE204" i="1" s="1"/>
  <c r="K369" i="1"/>
  <c r="AE369" i="1" s="1"/>
  <c r="K54" i="1"/>
  <c r="AE54" i="1" s="1"/>
  <c r="K383" i="1"/>
  <c r="AE383" i="1" s="1"/>
  <c r="K319" i="1"/>
  <c r="AE319" i="1" s="1"/>
  <c r="K83" i="1"/>
  <c r="K857" i="1"/>
  <c r="K34" i="1"/>
  <c r="AE34" i="1" s="1"/>
  <c r="K603" i="1"/>
  <c r="AE603" i="1" s="1"/>
  <c r="K343" i="1"/>
  <c r="K7" i="1"/>
  <c r="K334" i="1"/>
  <c r="AE334" i="1" s="1"/>
  <c r="K1279" i="1"/>
  <c r="AE1279" i="1" s="1"/>
  <c r="K264" i="1"/>
  <c r="K141" i="1"/>
  <c r="AB364" i="1" s="1"/>
  <c r="K795" i="1"/>
  <c r="AE795" i="1" s="1"/>
  <c r="K364" i="1"/>
  <c r="AE364" i="1" s="1"/>
  <c r="K1082" i="1"/>
  <c r="AE1082" i="1" s="1"/>
  <c r="K361" i="1"/>
  <c r="K344" i="1"/>
  <c r="AE344" i="1" s="1"/>
  <c r="K511" i="1"/>
  <c r="AE511" i="1" s="1"/>
  <c r="K294" i="1"/>
  <c r="K1011" i="1"/>
  <c r="K672" i="1"/>
  <c r="AB39" i="1" s="1"/>
  <c r="K39" i="1"/>
  <c r="AE39" i="1" s="1"/>
  <c r="K72" i="1"/>
  <c r="K35" i="1"/>
  <c r="K350" i="1"/>
  <c r="K410" i="1"/>
  <c r="AE410" i="1" s="1"/>
  <c r="K345" i="1"/>
  <c r="K119" i="1"/>
  <c r="K370" i="1"/>
  <c r="K198" i="1"/>
  <c r="AE198" i="1" s="1"/>
  <c r="K134" i="1"/>
  <c r="AE134" i="1" s="1"/>
  <c r="K1068" i="1"/>
  <c r="K346" i="1"/>
  <c r="K715" i="1"/>
  <c r="AE715" i="1" s="1"/>
  <c r="K113" i="1"/>
  <c r="K458" i="1"/>
  <c r="K246" i="1"/>
  <c r="AE246" i="1" s="1"/>
  <c r="K431" i="1"/>
  <c r="AE431" i="1" s="1"/>
  <c r="K501" i="1"/>
  <c r="K839" i="1"/>
  <c r="AE839" i="1" s="1"/>
  <c r="K181" i="1"/>
  <c r="AE181" i="1" s="1"/>
  <c r="K335" i="1"/>
  <c r="AE335" i="1" s="1"/>
  <c r="K336" i="1"/>
  <c r="K247" i="1"/>
  <c r="K30" i="1"/>
  <c r="AE30" i="1" s="1"/>
  <c r="K385" i="1"/>
  <c r="AE385" i="1" s="1"/>
  <c r="K194" i="1"/>
  <c r="AE194" i="1" s="1"/>
  <c r="K28" i="1"/>
  <c r="K40" i="1"/>
  <c r="K337" i="1"/>
  <c r="AE337" i="1" s="1"/>
  <c r="K55" i="1"/>
  <c r="K673" i="1"/>
  <c r="K347" i="1"/>
  <c r="AE347" i="1" s="1"/>
  <c r="K174" i="1"/>
  <c r="AE174" i="1" s="1"/>
  <c r="K235" i="1"/>
  <c r="K88" i="1"/>
  <c r="K41" i="1"/>
  <c r="AE41" i="1" s="1"/>
  <c r="K553" i="1"/>
  <c r="AE553" i="1" s="1"/>
  <c r="K990" i="1"/>
  <c r="K101" i="1"/>
  <c r="K305" i="1"/>
  <c r="K949" i="1"/>
  <c r="AE949" i="1" s="1"/>
  <c r="K572" i="1"/>
  <c r="AE572" i="1" s="1"/>
  <c r="K773" i="1"/>
  <c r="AE773" i="1" s="1"/>
  <c r="K299" i="1"/>
  <c r="AE299" i="1" s="1"/>
  <c r="K366" i="1"/>
  <c r="AE366" i="1" s="1"/>
  <c r="K608" i="1"/>
  <c r="AB375" i="1" s="1"/>
  <c r="K375" i="1"/>
  <c r="K748" i="1"/>
  <c r="K1339" i="1"/>
  <c r="K827" i="1"/>
  <c r="K340" i="1"/>
  <c r="K306" i="1"/>
  <c r="AE306" i="1" s="1"/>
  <c r="K189" i="1"/>
  <c r="AE189" i="1" s="1"/>
  <c r="K1095" i="1"/>
  <c r="K688" i="1"/>
  <c r="K1276" i="1"/>
  <c r="AE1276" i="1" s="1"/>
  <c r="K135" i="1"/>
  <c r="K904" i="1"/>
  <c r="AE904" i="1" s="1"/>
  <c r="K470" i="1"/>
  <c r="K11" i="1"/>
  <c r="K317" i="1"/>
  <c r="AE317" i="1" s="1"/>
  <c r="K914" i="1"/>
  <c r="K215" i="1"/>
  <c r="K902" i="1"/>
  <c r="AE902" i="1" s="1"/>
  <c r="K574" i="1"/>
  <c r="AE574" i="1" s="1"/>
  <c r="K18" i="1"/>
  <c r="K391" i="1"/>
  <c r="K348" i="1"/>
  <c r="K392" i="1"/>
  <c r="AE392" i="1" s="1"/>
  <c r="K295" i="1"/>
  <c r="K213" i="1"/>
  <c r="K974" i="1"/>
  <c r="AE974" i="1" s="1"/>
  <c r="K575" i="1"/>
  <c r="AE575" i="1" s="1"/>
  <c r="K1447" i="1"/>
  <c r="AE1447" i="1" s="1"/>
  <c r="K931" i="1"/>
  <c r="AE931" i="1" s="1"/>
  <c r="K332" i="1"/>
  <c r="AB103" i="1" s="1"/>
  <c r="K987" i="1"/>
  <c r="K657" i="1"/>
  <c r="AB828" i="1" s="1"/>
  <c r="K828" i="1"/>
  <c r="K354" i="1"/>
  <c r="AE354" i="1" s="1"/>
  <c r="K876" i="1"/>
  <c r="K236" i="1"/>
  <c r="K300" i="1"/>
  <c r="K554" i="1"/>
  <c r="AE554" i="1" s="1"/>
  <c r="K103" i="1"/>
  <c r="K184" i="1"/>
  <c r="K555" i="1"/>
  <c r="K114" i="1"/>
  <c r="AE114" i="1" s="1"/>
  <c r="K671" i="1"/>
  <c r="K314" i="1"/>
  <c r="K1248" i="1"/>
  <c r="K832" i="1"/>
  <c r="AE832" i="1" s="1"/>
  <c r="K829" i="1"/>
  <c r="K90" i="1"/>
  <c r="K225" i="1"/>
  <c r="K115" i="1"/>
  <c r="AE115" i="1" s="1"/>
  <c r="K67" i="1"/>
  <c r="K185" i="1"/>
  <c r="K1259" i="1"/>
  <c r="K1254" i="1"/>
  <c r="AE1254" i="1" s="1"/>
  <c r="K265" i="1"/>
  <c r="AE265" i="1" s="1"/>
  <c r="K1262" i="1"/>
  <c r="K573" i="1"/>
  <c r="K287" i="1"/>
  <c r="AE287" i="1" s="1"/>
  <c r="K451" i="1"/>
  <c r="K993" i="1"/>
  <c r="K1132" i="1"/>
  <c r="K975" i="1"/>
  <c r="K988" i="1"/>
  <c r="K190" i="1"/>
  <c r="K941" i="1"/>
  <c r="K1340" i="1"/>
  <c r="AE1340" i="1" s="1"/>
  <c r="K1071" i="1"/>
  <c r="K1057" i="1"/>
  <c r="K580" i="1"/>
  <c r="K1432" i="1"/>
  <c r="AE1432" i="1" s="1"/>
  <c r="K687" i="1"/>
  <c r="AE687" i="1" s="1"/>
  <c r="K613" i="1"/>
  <c r="K186" i="1"/>
  <c r="K861" i="1"/>
  <c r="K440" i="1"/>
  <c r="K150" i="1"/>
  <c r="K51" i="1"/>
  <c r="AE51" i="1" s="1"/>
  <c r="K91" i="1"/>
  <c r="K1412" i="1"/>
  <c r="K515" i="1"/>
  <c r="K606" i="1"/>
  <c r="K1120" i="1"/>
  <c r="K783" i="1"/>
  <c r="K600" i="1"/>
  <c r="K604" i="1"/>
  <c r="K1463" i="1"/>
  <c r="K1411" i="1"/>
  <c r="AB1207" i="1" s="1"/>
  <c r="K1260" i="1"/>
  <c r="K766" i="1"/>
  <c r="K1265" i="1"/>
  <c r="K1438" i="1"/>
  <c r="K156" i="1"/>
  <c r="K703" i="1"/>
  <c r="K542" i="1"/>
  <c r="AB116" i="1" s="1"/>
  <c r="K116" i="1"/>
  <c r="K983" i="1"/>
  <c r="AB1049" i="1" s="1"/>
  <c r="K432" i="1"/>
  <c r="K1214" i="1"/>
  <c r="K1049" i="1"/>
  <c r="K288" i="1"/>
  <c r="K973" i="1"/>
  <c r="AE973" i="1" s="1"/>
  <c r="K1146" i="1"/>
  <c r="K325" i="1"/>
  <c r="K1031" i="1"/>
  <c r="K643" i="1"/>
  <c r="AB1078" i="1" s="1"/>
  <c r="K994" i="1"/>
  <c r="K12" i="1"/>
  <c r="K1361" i="1"/>
  <c r="K228" i="1"/>
  <c r="K1216" i="1"/>
  <c r="K1078" i="1"/>
  <c r="K1181" i="1"/>
  <c r="K1359" i="1"/>
  <c r="K205" i="1"/>
  <c r="K373" i="1"/>
  <c r="K1290" i="1"/>
  <c r="K421" i="1"/>
  <c r="K872" i="1"/>
  <c r="K563" i="1"/>
  <c r="AE563" i="1" s="1"/>
  <c r="K1115" i="1"/>
  <c r="K216" i="1"/>
  <c r="K349" i="1"/>
  <c r="K746" i="1"/>
  <c r="AE746" i="1" s="1"/>
  <c r="K995" i="1"/>
  <c r="K8" i="1"/>
  <c r="AB529" i="1" s="1"/>
  <c r="K37" i="1"/>
  <c r="K224" i="1"/>
  <c r="K367" i="1"/>
  <c r="K15" i="1"/>
  <c r="K99" i="1"/>
  <c r="K675" i="1"/>
  <c r="K22" i="1"/>
  <c r="K1356" i="1"/>
  <c r="K89" i="1"/>
  <c r="K529" i="1"/>
  <c r="K33" i="1"/>
  <c r="AB19" i="1" s="1"/>
  <c r="K260" i="1"/>
  <c r="K308" i="1"/>
  <c r="K19" i="1"/>
  <c r="K48" i="1"/>
  <c r="K297" i="1"/>
  <c r="K63" i="1"/>
  <c r="K595" i="1"/>
  <c r="K436" i="1"/>
  <c r="K96" i="1"/>
  <c r="AE96" i="1" s="1"/>
  <c r="K107" i="1"/>
  <c r="K1040" i="1"/>
  <c r="K206" i="1"/>
  <c r="K289" i="1"/>
  <c r="K74" i="1"/>
  <c r="K219" i="1"/>
  <c r="K212" i="1"/>
  <c r="K170" i="1"/>
  <c r="AE170" i="1" s="1"/>
  <c r="K86" i="1"/>
  <c r="AB87" i="1" s="1"/>
  <c r="K275" i="1"/>
  <c r="K222" i="1"/>
  <c r="K717" i="1"/>
  <c r="K420" i="1"/>
  <c r="K69" i="1"/>
  <c r="K372" i="1"/>
  <c r="K1295" i="1"/>
  <c r="K169" i="1"/>
  <c r="K136" i="1"/>
  <c r="K634" i="1"/>
  <c r="K744" i="1"/>
  <c r="K112" i="1"/>
  <c r="K890" i="1"/>
  <c r="K508" i="1"/>
  <c r="K56" i="1"/>
  <c r="K417" i="1"/>
  <c r="K234" i="1"/>
  <c r="K564" i="1"/>
  <c r="K384" i="1"/>
  <c r="K202" i="1"/>
  <c r="K84" i="1"/>
  <c r="K858" i="1"/>
  <c r="K45" i="1"/>
  <c r="K710" i="1"/>
  <c r="K118" i="1"/>
  <c r="AE118" i="1" s="1"/>
  <c r="K31" i="1"/>
  <c r="K307" i="1"/>
  <c r="K36" i="1"/>
  <c r="K266" i="1"/>
  <c r="AE266" i="1" s="1"/>
  <c r="K674" i="1"/>
  <c r="AB1083" i="1" s="1"/>
  <c r="K1083" i="1"/>
  <c r="K419" i="1"/>
  <c r="K104" i="1"/>
  <c r="AE104" i="1" s="1"/>
  <c r="K418" i="1"/>
  <c r="K558" i="1"/>
  <c r="K223" i="1"/>
  <c r="K1141" i="1"/>
  <c r="K356" i="1"/>
  <c r="K650" i="1"/>
  <c r="K1219" i="1"/>
  <c r="K446" i="1"/>
  <c r="K877" i="1"/>
  <c r="AB49" i="1" s="1"/>
  <c r="K49" i="1"/>
  <c r="K351" i="1"/>
  <c r="K411" i="1"/>
  <c r="K484" i="1"/>
  <c r="K482" i="1"/>
  <c r="K610" i="1"/>
  <c r="K796" i="1"/>
  <c r="K162" i="1"/>
  <c r="AB157" i="1" s="1"/>
  <c r="K105" i="1"/>
  <c r="K44" i="1"/>
  <c r="K584" i="1"/>
  <c r="K172" i="1"/>
  <c r="K199" i="1"/>
  <c r="AE199" i="1" s="1"/>
  <c r="K915" i="1"/>
  <c r="K171" i="1"/>
  <c r="K1044" i="1"/>
  <c r="K716" i="1"/>
  <c r="AE716" i="1" s="1"/>
  <c r="K459" i="1"/>
  <c r="K157" i="1"/>
  <c r="K242" i="1"/>
  <c r="K110" i="1"/>
  <c r="AE110" i="1" s="1"/>
  <c r="K120" i="1"/>
  <c r="K734" i="1"/>
  <c r="K591" i="1"/>
  <c r="K100" i="1"/>
  <c r="K912" i="1"/>
  <c r="K981" i="1"/>
  <c r="K163" i="1"/>
  <c r="K5" i="1"/>
  <c r="K585" i="1"/>
  <c r="K182" i="1"/>
  <c r="K815" i="1"/>
  <c r="K498" i="1"/>
  <c r="K951" i="1"/>
  <c r="K527" i="1"/>
  <c r="AE527" i="1" s="1"/>
  <c r="K53" i="1"/>
  <c r="K774" i="1"/>
  <c r="K281" i="1"/>
  <c r="K87" i="1"/>
  <c r="K784" i="1"/>
  <c r="K780" i="1"/>
  <c r="K456" i="1"/>
  <c r="AE456" i="1" s="1"/>
  <c r="K405" i="1"/>
  <c r="K341" i="1"/>
  <c r="K1096" i="1"/>
  <c r="K32" i="1"/>
  <c r="AE32" i="1" s="1"/>
  <c r="K562" i="1"/>
  <c r="K739" i="1"/>
  <c r="K316" i="1"/>
  <c r="K755" i="1"/>
  <c r="AE755" i="1" s="1"/>
  <c r="K492" i="1"/>
  <c r="K360" i="1"/>
  <c r="K111" i="1"/>
  <c r="K583" i="1"/>
  <c r="AE583" i="1" s="1"/>
  <c r="K726" i="1"/>
  <c r="K152" i="1"/>
  <c r="K95" i="1"/>
  <c r="AE95" i="1" s="1"/>
  <c r="K376" i="1"/>
  <c r="AE376" i="1" s="1"/>
  <c r="K494" i="1"/>
  <c r="K380" i="1"/>
  <c r="K71" i="1"/>
  <c r="K267" i="1"/>
  <c r="AE267" i="1" s="1"/>
  <c r="K21" i="1"/>
  <c r="K62" i="1"/>
  <c r="K121" i="1"/>
  <c r="AE121" i="1" s="1"/>
  <c r="K232" i="1"/>
  <c r="AE232" i="1" s="1"/>
  <c r="K534" i="1"/>
  <c r="K389" i="1"/>
  <c r="K188" i="1"/>
  <c r="K658" i="1"/>
  <c r="AE658" i="1" s="1"/>
  <c r="K679" i="1"/>
  <c r="K576" i="1"/>
  <c r="K303" i="1"/>
  <c r="K852" i="1"/>
  <c r="AE852" i="1" s="1"/>
  <c r="K97" i="1"/>
  <c r="K491" i="1"/>
  <c r="K724" i="1"/>
  <c r="K249" i="1"/>
  <c r="AE249" i="1" s="1"/>
  <c r="K106" i="1"/>
  <c r="K976" i="1"/>
  <c r="K43" i="1"/>
  <c r="K652" i="1"/>
  <c r="AE652" i="1" s="1"/>
  <c r="K322" i="1"/>
  <c r="K587" i="1"/>
  <c r="K393" i="1"/>
  <c r="K1150" i="1"/>
  <c r="K1063" i="1"/>
  <c r="K1268" i="1"/>
  <c r="K596" i="1"/>
  <c r="K68" i="1"/>
  <c r="AE68" i="1" s="1"/>
  <c r="K913" i="1"/>
  <c r="K398" i="1"/>
  <c r="K416" i="1"/>
  <c r="K143" i="1"/>
  <c r="AE143" i="1" s="1"/>
  <c r="K1101" i="1"/>
  <c r="K328" i="1"/>
  <c r="K853" i="1"/>
  <c r="AE853" i="1" s="1"/>
  <c r="K200" i="1"/>
  <c r="AE200" i="1" s="1"/>
  <c r="K541" i="1"/>
  <c r="K623" i="1"/>
  <c r="K85" i="1"/>
  <c r="K856" i="1"/>
  <c r="AE856" i="1" s="1"/>
  <c r="K1129" i="1"/>
  <c r="K244" i="1"/>
  <c r="K13" i="1"/>
  <c r="K802" i="1"/>
  <c r="AE802" i="1" s="1"/>
  <c r="K870" i="1"/>
  <c r="K231" i="1"/>
  <c r="AB73" i="1" s="1"/>
  <c r="K73" i="1"/>
  <c r="K719" i="1"/>
  <c r="AE719" i="1" s="1"/>
  <c r="K237" i="1"/>
  <c r="K999" i="1"/>
  <c r="K925" i="1"/>
  <c r="K598" i="1"/>
  <c r="AE598" i="1" s="1"/>
  <c r="K678" i="1"/>
  <c r="K315" i="1"/>
  <c r="K980" i="1"/>
  <c r="K1042" i="1"/>
  <c r="K942" i="1"/>
  <c r="K1145" i="1"/>
  <c r="K238" i="1"/>
  <c r="K402" i="1"/>
  <c r="AE402" i="1" s="1"/>
  <c r="K611" i="1"/>
  <c r="K907" i="1"/>
  <c r="K253" i="1"/>
  <c r="K1160" i="1"/>
  <c r="AE1160" i="1" s="1"/>
  <c r="K718" i="1"/>
  <c r="K1284" i="1"/>
  <c r="K1249" i="1"/>
  <c r="K430" i="1"/>
  <c r="AE430" i="1" s="1"/>
  <c r="K1035" i="1"/>
  <c r="K409" i="1"/>
  <c r="K81" i="1"/>
  <c r="K428" i="1"/>
  <c r="AE428" i="1" s="1"/>
  <c r="K842" i="1"/>
  <c r="K241" i="1"/>
  <c r="K752" i="1"/>
  <c r="K79" i="1"/>
  <c r="AE79" i="1" s="1"/>
  <c r="K320" i="1"/>
  <c r="K954" i="1"/>
  <c r="AB502" i="1" s="1"/>
  <c r="K502" i="1"/>
  <c r="K230" i="1"/>
  <c r="AE230" i="1" s="1"/>
  <c r="K1255" i="1"/>
  <c r="K280" i="1"/>
  <c r="K330" i="1"/>
  <c r="K506" i="1"/>
  <c r="AE506" i="1" s="1"/>
  <c r="K78" i="1"/>
  <c r="K248" i="1"/>
  <c r="K146" i="1"/>
  <c r="K938" i="1"/>
  <c r="AE938" i="1" s="1"/>
  <c r="K357" i="1"/>
  <c r="K1015" i="1"/>
  <c r="K1221" i="1"/>
  <c r="K581" i="1"/>
  <c r="AE581" i="1" s="1"/>
  <c r="K61" i="1"/>
  <c r="K1085" i="1"/>
  <c r="K365" i="1"/>
  <c r="K599" i="1"/>
  <c r="AE599" i="1" s="1"/>
  <c r="K1074" i="1"/>
  <c r="K117" i="1"/>
  <c r="K692" i="1"/>
  <c r="K1109" i="1"/>
  <c r="AE1109" i="1" s="1"/>
  <c r="K1005" i="1"/>
  <c r="K254" i="1"/>
  <c r="K168" i="1"/>
  <c r="K690" i="1"/>
  <c r="AE690" i="1" s="1"/>
  <c r="K283" i="1"/>
  <c r="K1105" i="1"/>
  <c r="K321" i="1"/>
  <c r="AE321" i="1" s="1"/>
  <c r="K631" i="1"/>
  <c r="AE631" i="1" s="1"/>
  <c r="K240" i="1"/>
  <c r="K192" i="1"/>
  <c r="K522" i="1"/>
  <c r="K545" i="1"/>
  <c r="AB352" i="1" s="1"/>
  <c r="K371" i="1"/>
  <c r="K681" i="1"/>
  <c r="K609" i="1"/>
  <c r="K1230" i="1"/>
  <c r="AE1230" i="1" s="1"/>
  <c r="K352" i="1"/>
  <c r="K183" i="1"/>
  <c r="K1158" i="1"/>
  <c r="K454" i="1"/>
  <c r="K986" i="1"/>
  <c r="K452" i="1"/>
  <c r="K1251" i="1"/>
  <c r="AE1251" i="1" s="1"/>
  <c r="K997" i="1"/>
  <c r="AE997" i="1" s="1"/>
  <c r="K1283" i="1"/>
  <c r="K1028" i="1"/>
  <c r="K667" i="1"/>
  <c r="K844" i="1"/>
  <c r="AE844" i="1" s="1"/>
  <c r="K1382" i="1"/>
  <c r="K147" i="1"/>
  <c r="K509" i="1"/>
  <c r="K582" i="1"/>
  <c r="K794" i="1"/>
  <c r="K1226" i="1"/>
  <c r="K47" i="1"/>
  <c r="K510" i="1"/>
  <c r="AE510" i="1" s="1"/>
  <c r="K740" i="1"/>
  <c r="AE740" i="1" s="1"/>
  <c r="K754" i="1"/>
  <c r="K602" i="1"/>
  <c r="K589" i="1"/>
  <c r="AE589" i="1" s="1"/>
  <c r="K926" i="1"/>
  <c r="K1304" i="1"/>
  <c r="K1137" i="1"/>
  <c r="K544" i="1"/>
  <c r="AE544" i="1" s="1"/>
  <c r="K722" i="1"/>
  <c r="K1253" i="1"/>
  <c r="K16" i="1"/>
  <c r="K590" i="1"/>
  <c r="K786" i="1"/>
  <c r="K486" i="1"/>
  <c r="K769" i="1"/>
  <c r="K488" i="1"/>
  <c r="K764" i="1"/>
  <c r="K1371" i="1"/>
  <c r="K1043" i="1"/>
  <c r="K309" i="1"/>
  <c r="AE309" i="1" s="1"/>
  <c r="K291" i="1"/>
  <c r="K899" i="1"/>
  <c r="K453" i="1"/>
  <c r="K519" i="1"/>
  <c r="K862" i="1"/>
  <c r="K1017" i="1"/>
  <c r="AE1017" i="1" s="1"/>
  <c r="K651" i="1"/>
  <c r="K618" i="1"/>
  <c r="AE618" i="1" s="1"/>
  <c r="K785" i="1"/>
  <c r="K139" i="1"/>
  <c r="K723" i="1"/>
  <c r="K66" i="1"/>
  <c r="K476" i="1"/>
  <c r="K705" i="1"/>
  <c r="K516" i="1"/>
  <c r="K538" i="1"/>
  <c r="AE538" i="1" s="1"/>
  <c r="K1163" i="1"/>
  <c r="K1080" i="1"/>
  <c r="K850" i="1"/>
  <c r="K917" i="1"/>
  <c r="AE917" i="1" s="1"/>
  <c r="K259" i="1"/>
  <c r="K517" i="1"/>
  <c r="AE517" i="1" s="1"/>
  <c r="K701" i="1"/>
  <c r="K521" i="1"/>
  <c r="K607" i="1"/>
  <c r="AE607" i="1" s="1"/>
  <c r="K537" i="1"/>
  <c r="K1210" i="1"/>
  <c r="K158" i="1"/>
  <c r="K831" i="1"/>
  <c r="K187" i="1"/>
  <c r="K536" i="1"/>
  <c r="K763" i="1"/>
  <c r="K689" i="1"/>
  <c r="K1026" i="1"/>
  <c r="K1292" i="1"/>
  <c r="K841" i="1"/>
  <c r="K151" i="1"/>
  <c r="K782" i="1"/>
  <c r="K75" i="1"/>
  <c r="K395" i="1"/>
  <c r="K128" i="1"/>
  <c r="K616" i="1"/>
  <c r="K477" i="1"/>
  <c r="K381" i="1"/>
  <c r="K52" i="1"/>
  <c r="K834" i="1"/>
  <c r="K1300" i="1"/>
  <c r="K503" i="1"/>
  <c r="AE503" i="1" s="1"/>
  <c r="K397" i="1"/>
  <c r="K548" i="1"/>
  <c r="K396" i="1"/>
  <c r="K1180" i="1"/>
  <c r="K526" i="1"/>
  <c r="K894" i="1"/>
  <c r="AE894" i="1" s="1"/>
  <c r="K666" i="1"/>
  <c r="K729" i="1"/>
  <c r="AE729" i="1" s="1"/>
  <c r="K80" i="1"/>
  <c r="AE80" i="1" s="1"/>
  <c r="K1143" i="1"/>
  <c r="K1020" i="1"/>
  <c r="K798" i="1"/>
  <c r="K1305" i="1"/>
  <c r="K144" i="1"/>
  <c r="K741" i="1"/>
  <c r="K286" i="1"/>
  <c r="K1099" i="1"/>
  <c r="K947" i="1"/>
  <c r="AB211" i="1" s="1"/>
  <c r="K1321" i="1"/>
  <c r="AB704" i="1" s="1"/>
  <c r="K1050" i="1"/>
  <c r="K467" i="1"/>
  <c r="K211" i="1"/>
  <c r="AE211" i="1" s="1"/>
  <c r="K888" i="1"/>
  <c r="K201" i="1"/>
  <c r="AE201" i="1" s="1"/>
  <c r="K891" i="1"/>
  <c r="K1198" i="1"/>
  <c r="K824" i="1"/>
  <c r="K699" i="1"/>
  <c r="K1238" i="1"/>
  <c r="K635" i="1"/>
  <c r="K777" i="1"/>
  <c r="K127" i="1"/>
  <c r="AE127" i="1" s="1"/>
  <c r="K1113" i="1"/>
  <c r="K920" i="1"/>
  <c r="K474" i="1"/>
  <c r="K1330" i="1"/>
  <c r="AE1330" i="1" s="1"/>
  <c r="K825" i="1"/>
  <c r="K433" i="1"/>
  <c r="AE433" i="1" s="1"/>
  <c r="K518" i="1"/>
  <c r="K514" i="1"/>
  <c r="AE514" i="1" s="1"/>
  <c r="K704" i="1"/>
  <c r="K438" i="1"/>
  <c r="K507" i="1"/>
  <c r="K195" i="1"/>
  <c r="K386" i="1"/>
  <c r="K621" i="1"/>
  <c r="K1257" i="1"/>
  <c r="K423" i="1"/>
  <c r="AB324" i="1" s="1"/>
  <c r="K310" i="1"/>
  <c r="K970" i="1"/>
  <c r="K669" i="1"/>
  <c r="K732" i="1"/>
  <c r="K324" i="1"/>
  <c r="K880" i="1"/>
  <c r="AE880" i="1" s="1"/>
  <c r="K20" i="1"/>
  <c r="K50" i="1"/>
  <c r="AE50" i="1" s="1"/>
  <c r="K1385" i="1"/>
  <c r="K1233" i="1"/>
  <c r="K910" i="1"/>
  <c r="K753" i="1"/>
  <c r="K698" i="1"/>
  <c r="K644" i="1"/>
  <c r="K552" i="1"/>
  <c r="K1014" i="1"/>
  <c r="K936" i="1"/>
  <c r="K933" i="1"/>
  <c r="K1218" i="1"/>
  <c r="K916" i="1"/>
  <c r="K1217" i="1"/>
  <c r="K823" i="1"/>
  <c r="AE823" i="1" s="1"/>
  <c r="K1079" i="1"/>
  <c r="K707" i="1"/>
  <c r="AE707" i="1" s="1"/>
  <c r="K991" i="1"/>
  <c r="K757" i="1"/>
  <c r="K282" i="1"/>
  <c r="K468" i="1"/>
  <c r="K390" i="1"/>
  <c r="K884" i="1"/>
  <c r="AE884" i="1" s="1"/>
  <c r="K1286" i="1"/>
  <c r="K939" i="1"/>
  <c r="AE939" i="1" s="1"/>
  <c r="K736" i="1"/>
  <c r="K1212" i="1"/>
  <c r="K977" i="1"/>
  <c r="K770" i="1"/>
  <c r="K660" i="1"/>
  <c r="K1182" i="1"/>
  <c r="AE1182" i="1" s="1"/>
  <c r="K849" i="1"/>
  <c r="K919" i="1"/>
  <c r="AE919" i="1" s="1"/>
  <c r="K532" i="1"/>
  <c r="K751" i="1"/>
  <c r="K945" i="1"/>
  <c r="K1087" i="1"/>
  <c r="K1322" i="1"/>
  <c r="K70" i="1"/>
  <c r="AE70" i="1" s="1"/>
  <c r="K1373" i="1"/>
  <c r="K996" i="1"/>
  <c r="K1236" i="1"/>
  <c r="AE1236" i="1" s="1"/>
  <c r="K557" i="1"/>
  <c r="K1018" i="1"/>
  <c r="K255" i="1"/>
  <c r="K42" i="1"/>
  <c r="K478" i="1"/>
  <c r="K355" i="1"/>
  <c r="K835" i="1"/>
  <c r="AE835" i="1" s="1"/>
  <c r="K1034" i="1"/>
  <c r="AE1034" i="1" s="1"/>
  <c r="K129" i="1"/>
  <c r="K14" i="1"/>
  <c r="K191" i="1"/>
  <c r="K946" i="1"/>
  <c r="AE946" i="1" s="1"/>
  <c r="K98" i="1"/>
  <c r="K109" i="1"/>
  <c r="K407" i="1"/>
  <c r="AE407" i="1" s="1"/>
  <c r="K767" i="1"/>
  <c r="K439" i="1"/>
  <c r="K645" i="1"/>
  <c r="K279" i="1"/>
  <c r="K697" i="1"/>
  <c r="K495" i="1"/>
  <c r="K898" i="1"/>
  <c r="K277" i="1"/>
  <c r="K296" i="1"/>
  <c r="K447" i="1"/>
  <c r="K693" i="1"/>
  <c r="K138" i="1"/>
  <c r="K276" i="1"/>
  <c r="K145" i="1"/>
  <c r="K1224" i="1"/>
  <c r="K1161" i="1"/>
  <c r="K1312" i="1"/>
  <c r="K160" i="1"/>
  <c r="AE160" i="1" s="1"/>
  <c r="K620" i="1"/>
  <c r="K193" i="1"/>
  <c r="K1319" i="1"/>
  <c r="K737" i="1"/>
  <c r="AB153" i="1" s="1"/>
  <c r="K153" i="1"/>
  <c r="K378" i="1"/>
  <c r="AE378" i="1" s="1"/>
  <c r="K1131" i="1"/>
  <c r="K1223" i="1"/>
  <c r="AE1223" i="1" s="1"/>
  <c r="K756" i="1"/>
  <c r="K817" i="1"/>
  <c r="K943" i="1"/>
  <c r="K434" i="1"/>
  <c r="K149" i="1"/>
  <c r="K560" i="1"/>
  <c r="K889" i="1"/>
  <c r="K952" i="1"/>
  <c r="AE952" i="1" s="1"/>
  <c r="K256" i="1"/>
  <c r="K854" i="1"/>
  <c r="K1425" i="1"/>
  <c r="K1372" i="1"/>
  <c r="K148" i="1"/>
  <c r="K466" i="1"/>
  <c r="K1415" i="1"/>
  <c r="K401" i="1"/>
  <c r="AE401" i="1" s="1"/>
  <c r="K1241" i="1"/>
  <c r="K122" i="1"/>
  <c r="K866" i="1"/>
  <c r="K1102" i="1"/>
  <c r="K1308" i="1"/>
  <c r="K243" i="1"/>
  <c r="AE243" i="1" s="1"/>
  <c r="K399" i="1"/>
  <c r="K161" i="1"/>
  <c r="AE161" i="1" s="1"/>
  <c r="K424" i="1"/>
  <c r="K615" i="1"/>
  <c r="K1027" i="1"/>
  <c r="K455" i="1"/>
  <c r="K403" i="1"/>
  <c r="K1458" i="1"/>
  <c r="AE1458" i="1" s="1"/>
  <c r="K549" i="1"/>
  <c r="K1000" i="1"/>
  <c r="AE1000" i="1" s="1"/>
  <c r="K500" i="1"/>
  <c r="K964" i="1"/>
  <c r="K331" i="1"/>
  <c r="K329" i="1"/>
  <c r="K1116" i="1"/>
  <c r="K1023" i="1"/>
  <c r="AE1023" i="1" s="1"/>
  <c r="K180" i="1"/>
  <c r="K379" i="1"/>
  <c r="AE379" i="1" s="1"/>
  <c r="K1041" i="1"/>
  <c r="K543" i="1"/>
  <c r="K735" i="1"/>
  <c r="K848" i="1"/>
  <c r="K1093" i="1"/>
  <c r="K1271" i="1"/>
  <c r="AE1271" i="1" s="1"/>
  <c r="K353" i="1"/>
  <c r="K1164" i="1"/>
  <c r="AE1164" i="1" s="1"/>
  <c r="K404" i="1"/>
  <c r="K859" i="1"/>
  <c r="K963" i="1"/>
  <c r="K612" i="1"/>
  <c r="K1414" i="1"/>
  <c r="K1089" i="1"/>
  <c r="AE1089" i="1" s="1"/>
  <c r="K239" i="1"/>
  <c r="AE239" i="1" s="1"/>
  <c r="K826" i="1"/>
  <c r="AE826" i="1" s="1"/>
  <c r="K809" i="1"/>
  <c r="K1426" i="1"/>
  <c r="K1346" i="1"/>
  <c r="K1207" i="1"/>
  <c r="K422" i="1"/>
  <c r="K1431" i="1"/>
  <c r="AB1148" i="1" s="1"/>
  <c r="K793" i="1"/>
  <c r="K1126" i="1"/>
  <c r="AE1126" i="1" s="1"/>
  <c r="K473" i="1"/>
  <c r="AB1376" i="1" s="1"/>
  <c r="K1376" i="1"/>
  <c r="K800" i="1"/>
  <c r="K860" i="1"/>
  <c r="K523" i="1"/>
  <c r="K461" i="1"/>
  <c r="AE461" i="1" s="1"/>
  <c r="K140" i="1"/>
  <c r="K499" i="1"/>
  <c r="AE499" i="1" s="1"/>
  <c r="K1091" i="1"/>
  <c r="K318" i="1"/>
  <c r="K1367" i="1"/>
  <c r="K1123" i="1"/>
  <c r="K155" i="1"/>
  <c r="K700" i="1"/>
  <c r="K1456" i="1"/>
  <c r="K465" i="1"/>
  <c r="K1032" i="1"/>
  <c r="AE1032" i="1" s="1"/>
  <c r="K359" i="1"/>
  <c r="K1168" i="1"/>
  <c r="AE1168" i="1" s="1"/>
  <c r="K593" i="1"/>
  <c r="K472" i="1"/>
  <c r="K108" i="1"/>
  <c r="K1140" i="1"/>
  <c r="K742" i="1"/>
  <c r="AE742" i="1" s="1"/>
  <c r="K1258" i="1"/>
  <c r="K789" i="1"/>
  <c r="K413" i="1"/>
  <c r="K1030" i="1"/>
  <c r="K1029" i="1"/>
  <c r="K1442" i="1"/>
  <c r="K220" i="1"/>
  <c r="K614" i="1"/>
  <c r="K505" i="1"/>
  <c r="AE505" i="1" s="1"/>
  <c r="K1166" i="1"/>
  <c r="K1266" i="1"/>
  <c r="K811" i="1"/>
  <c r="K1335" i="1"/>
  <c r="K425" i="1"/>
  <c r="K882" i="1"/>
  <c r="K1070" i="1"/>
  <c r="AE1070" i="1" s="1"/>
  <c r="K1264" i="1"/>
  <c r="K1379" i="1"/>
  <c r="K971" i="1"/>
  <c r="K414" i="1"/>
  <c r="K874" i="1"/>
  <c r="K927" i="1"/>
  <c r="K1069" i="1"/>
  <c r="K1377" i="1"/>
  <c r="K1084" i="1"/>
  <c r="K799" i="1"/>
  <c r="K863" i="1"/>
  <c r="K551" i="1"/>
  <c r="K813" i="1"/>
  <c r="K1220" i="1"/>
  <c r="K998" i="1"/>
  <c r="K561" i="1"/>
  <c r="K1278" i="1"/>
  <c r="K559" i="1"/>
  <c r="K805" i="1"/>
  <c r="K520" i="1"/>
  <c r="K1419" i="1"/>
  <c r="K765" i="1"/>
  <c r="K985" i="1"/>
  <c r="K979" i="1"/>
  <c r="K969" i="1"/>
  <c r="K475" i="1"/>
  <c r="AB594" i="1" s="1"/>
  <c r="K709" i="1"/>
  <c r="K1199" i="1"/>
  <c r="AE1199" i="1" s="1"/>
  <c r="K790" i="1"/>
  <c r="K524" i="1"/>
  <c r="K1391" i="1"/>
  <c r="K776" i="1"/>
  <c r="K1006" i="1"/>
  <c r="K903" i="1"/>
  <c r="K594" i="1"/>
  <c r="K546" i="1"/>
  <c r="K1231" i="1"/>
  <c r="K1188" i="1"/>
  <c r="K1061" i="1"/>
  <c r="K966" i="1"/>
  <c r="AE966" i="1" s="1"/>
  <c r="K1045" i="1"/>
  <c r="K483" i="1"/>
  <c r="K592" i="1"/>
  <c r="K627" i="1"/>
  <c r="K1288" i="1"/>
  <c r="K550" i="1"/>
  <c r="K358" i="1"/>
  <c r="K1428" i="1"/>
  <c r="K1021" i="1"/>
  <c r="K911" i="1"/>
  <c r="K1389" i="1"/>
  <c r="K738" i="1"/>
  <c r="AE738" i="1" s="1"/>
  <c r="K1222" i="1"/>
  <c r="K804" i="1"/>
  <c r="K1453" i="1"/>
  <c r="K779" i="1"/>
  <c r="AE779" i="1" s="1"/>
  <c r="K1039" i="1"/>
  <c r="K883" i="1"/>
  <c r="K1331" i="1"/>
  <c r="K953" i="1"/>
  <c r="K944" i="1"/>
  <c r="K1311" i="1"/>
  <c r="K1202" i="1"/>
  <c r="AE1202" i="1" s="1"/>
  <c r="K668" i="1"/>
  <c r="K838" i="1"/>
  <c r="K1139" i="1"/>
  <c r="K982" i="1"/>
  <c r="AB961" i="1" s="1"/>
  <c r="K1440" i="1"/>
  <c r="AE1440" i="1" s="1"/>
  <c r="K1153" i="1"/>
  <c r="K1427" i="1"/>
  <c r="K961" i="1"/>
  <c r="K712" i="1"/>
  <c r="K958" i="1"/>
  <c r="K1368" i="1"/>
  <c r="K878" i="1"/>
  <c r="K1001" i="1"/>
  <c r="K601" i="1"/>
  <c r="K460" i="1"/>
  <c r="K1112" i="1"/>
  <c r="K1465" i="1"/>
  <c r="K640" i="1"/>
  <c r="K400" i="1"/>
  <c r="K1114" i="1"/>
  <c r="K836" i="1"/>
  <c r="K1142" i="1"/>
  <c r="K837" i="1"/>
  <c r="K504" i="1"/>
  <c r="K1062" i="1"/>
  <c r="K937" i="1"/>
  <c r="AE937" i="1" s="1"/>
  <c r="K702" i="1"/>
  <c r="K1177" i="1"/>
  <c r="AE1177" i="1" s="1"/>
  <c r="K1303" i="1"/>
  <c r="K577" i="1"/>
  <c r="K1203" i="1"/>
  <c r="K1410" i="1"/>
  <c r="K1183" i="1"/>
  <c r="K830" i="1"/>
  <c r="K639" i="1"/>
  <c r="K1144" i="1"/>
  <c r="K791" i="1"/>
  <c r="K646" i="1"/>
  <c r="K956" i="1"/>
  <c r="K1228" i="1"/>
  <c r="K1252" i="1"/>
  <c r="K768" i="1"/>
  <c r="K1352" i="1"/>
  <c r="K1437" i="1"/>
  <c r="K965" i="1"/>
  <c r="K1178" i="1"/>
  <c r="K1167" i="1"/>
  <c r="K816" i="1"/>
  <c r="K895" i="1"/>
  <c r="AE895" i="1" s="1"/>
  <c r="K1332" i="1"/>
  <c r="K1344" i="1"/>
  <c r="K539" i="1"/>
  <c r="K1281" i="1"/>
  <c r="K778" i="1"/>
  <c r="K1350" i="1"/>
  <c r="K1399" i="1"/>
  <c r="K1297" i="1"/>
  <c r="K1176" i="1"/>
  <c r="K626" i="1"/>
  <c r="K1462" i="1"/>
  <c r="K408" i="1"/>
  <c r="K733" i="1"/>
  <c r="K1208" i="1"/>
  <c r="K1209" i="1"/>
  <c r="K1362" i="1"/>
  <c r="AE1362" i="1" s="1"/>
  <c r="K1451" i="1"/>
  <c r="K1240" i="1"/>
  <c r="K656" i="1"/>
  <c r="K725" i="1"/>
  <c r="K1307" i="1"/>
  <c r="K871" i="1"/>
  <c r="K1124" i="1"/>
  <c r="K781" i="1"/>
  <c r="K578" i="1"/>
  <c r="K1298" i="1"/>
  <c r="K653" i="1"/>
  <c r="K1320" i="1"/>
  <c r="K771" i="1"/>
  <c r="K775" i="1"/>
  <c r="K731" i="1"/>
  <c r="K629" i="1"/>
  <c r="K1441" i="1"/>
  <c r="K1466" i="1"/>
  <c r="K745" i="1"/>
  <c r="K1317" i="1"/>
  <c r="K1351" i="1"/>
  <c r="K1347" i="1"/>
  <c r="AB992" i="1" s="1"/>
  <c r="K934" i="1"/>
  <c r="K1444" i="1"/>
  <c r="K1324" i="1"/>
  <c r="K1162" i="1"/>
  <c r="K377" i="1"/>
  <c r="K1436" i="1"/>
  <c r="K1234" i="1"/>
  <c r="K496" i="1"/>
  <c r="K659" i="1"/>
  <c r="K1272" i="1"/>
  <c r="AB1438" i="1" s="1"/>
  <c r="K1119" i="1"/>
  <c r="K513" i="1"/>
  <c r="K1200" i="1"/>
  <c r="K1055" i="1"/>
  <c r="AB1439" i="1" s="1"/>
  <c r="K818" i="1"/>
  <c r="K787" i="1"/>
  <c r="K1189" i="1"/>
  <c r="K992" i="1"/>
  <c r="K1380" i="1"/>
  <c r="K711" i="1"/>
  <c r="K1246" i="1"/>
  <c r="K1227" i="1"/>
  <c r="K928" i="1"/>
  <c r="K1111" i="1"/>
  <c r="AB750" i="1" s="1"/>
  <c r="K497" i="1"/>
  <c r="K750" i="1"/>
  <c r="K1387" i="1"/>
  <c r="K847" i="1"/>
  <c r="K984" i="1"/>
  <c r="K406" i="1"/>
  <c r="K1433" i="1"/>
  <c r="K1086" i="1"/>
  <c r="K1423" i="1"/>
  <c r="K1336" i="1"/>
  <c r="K749" i="1"/>
  <c r="K955" i="1"/>
  <c r="K1270" i="1"/>
  <c r="K869" i="1"/>
  <c r="K525" i="1"/>
  <c r="AE525" i="1" s="1"/>
  <c r="K855" i="1"/>
  <c r="K845" i="1"/>
  <c r="AB1033" i="1" s="1"/>
  <c r="K873" i="1"/>
  <c r="K1464" i="1"/>
  <c r="K1405" i="1"/>
  <c r="AB896" i="1" s="1"/>
  <c r="K923" i="1"/>
  <c r="K1420" i="1"/>
  <c r="K1390" i="1"/>
  <c r="K1205" i="1"/>
  <c r="K1186" i="1"/>
  <c r="K1446" i="1"/>
  <c r="K1053" i="1"/>
  <c r="K1282" i="1"/>
  <c r="K622" i="1"/>
  <c r="K896" i="1"/>
  <c r="K1060" i="1"/>
  <c r="K1193" i="1"/>
  <c r="K1033" i="1"/>
  <c r="K797" i="1"/>
  <c r="K1192" i="1"/>
  <c r="K1110" i="1"/>
  <c r="K1457" i="1"/>
  <c r="K935" i="1"/>
  <c r="K1169" i="1"/>
  <c r="K691" i="1"/>
  <c r="AB801" i="1" s="1"/>
  <c r="K1439" i="1"/>
  <c r="K1152" i="1"/>
  <c r="K1024" i="1"/>
  <c r="K676" i="1"/>
  <c r="K1052" i="1"/>
  <c r="K1151" i="1"/>
  <c r="K1301" i="1"/>
  <c r="K1445" i="1"/>
  <c r="K547" i="1"/>
  <c r="K801" i="1"/>
  <c r="K868" i="1"/>
  <c r="K1187" i="1"/>
  <c r="K1363" i="1"/>
  <c r="K1058" i="1"/>
  <c r="K649" i="1"/>
  <c r="K1174" i="1"/>
  <c r="K1100" i="1"/>
  <c r="K1326" i="1"/>
  <c r="AB1016" i="1" s="1"/>
  <c r="K1400" i="1"/>
  <c r="K881" i="1"/>
  <c r="K1314" i="1"/>
  <c r="K1059" i="1"/>
  <c r="K957" i="1"/>
  <c r="K948" i="1"/>
  <c r="K714" i="1"/>
  <c r="K1016" i="1"/>
  <c r="K820" i="1"/>
  <c r="K1299" i="1"/>
  <c r="K812" i="1"/>
  <c r="K1280" i="1"/>
  <c r="K1434" i="1"/>
  <c r="K810" i="1"/>
  <c r="K1009" i="1"/>
  <c r="K819" i="1"/>
  <c r="AB713" i="1" s="1"/>
  <c r="K713" i="1"/>
  <c r="K1197" i="1"/>
  <c r="AB1128" i="1" s="1"/>
  <c r="K435" i="1"/>
  <c r="K677" i="1"/>
  <c r="K1196" i="1"/>
  <c r="K1383" i="1"/>
  <c r="AB1408" i="1" s="1"/>
  <c r="K1195" i="1"/>
  <c r="K1165" i="1"/>
  <c r="AE1165" i="1" s="1"/>
  <c r="K747" i="1"/>
  <c r="K1261" i="1"/>
  <c r="K840" i="1"/>
  <c r="K1313" i="1"/>
  <c r="AE1313" i="1" s="1"/>
  <c r="K1244" i="1"/>
  <c r="AE1244" i="1" s="1"/>
  <c r="K1396" i="1"/>
  <c r="AB1239" i="1" s="1"/>
  <c r="K1239" i="1"/>
  <c r="K1408" i="1"/>
  <c r="AE1408" i="1" s="1"/>
  <c r="K864" i="1"/>
  <c r="K1306" i="1"/>
  <c r="K932" i="1"/>
  <c r="K625" i="1"/>
  <c r="AE625" i="1" s="1"/>
  <c r="K1185" i="1"/>
  <c r="K1190" i="1"/>
  <c r="K1130" i="1"/>
  <c r="K1128" i="1"/>
  <c r="AE1128" i="1" s="1"/>
  <c r="K1289" i="1"/>
  <c r="K535" i="1"/>
  <c r="K833" i="1"/>
  <c r="K721" i="1"/>
  <c r="AE721" i="1" s="1"/>
  <c r="K1072" i="1"/>
  <c r="K1036" i="1"/>
  <c r="K909" i="1"/>
  <c r="K1358" i="1"/>
  <c r="AE1358" i="1" s="1"/>
  <c r="K897" i="1"/>
  <c r="AB972" i="1" s="1"/>
  <c r="K1424" i="1"/>
  <c r="K1449" i="1"/>
  <c r="K972" i="1"/>
  <c r="AE972" i="1" s="1"/>
  <c r="K1388" i="1"/>
  <c r="AB1366" i="1" s="1"/>
  <c r="K1461" i="1"/>
  <c r="K1345" i="1"/>
  <c r="AB412" i="1" s="1"/>
  <c r="K680" i="1"/>
  <c r="AE680" i="1" s="1"/>
  <c r="K1323" i="1"/>
  <c r="K1395" i="1"/>
  <c r="K1025" i="1"/>
  <c r="AB1333" i="1" s="1"/>
  <c r="K1108" i="1"/>
  <c r="AE1108" i="1" s="1"/>
  <c r="K1455" i="1"/>
  <c r="K906" i="1"/>
  <c r="K1366" i="1"/>
  <c r="K1460" i="1"/>
  <c r="AE1460" i="1" s="1"/>
  <c r="K1134" i="1"/>
  <c r="AE1134" i="1" s="1"/>
  <c r="K806" i="1"/>
  <c r="K1386" i="1"/>
  <c r="K624" i="1"/>
  <c r="AE624" i="1" s="1"/>
  <c r="K670" i="1"/>
  <c r="AE670" i="1" s="1"/>
  <c r="AB1243" i="1"/>
  <c r="AE1339" i="1"/>
  <c r="AB595" i="1"/>
  <c r="AD670" i="1"/>
  <c r="Z670" i="1"/>
  <c r="AA670" i="1" s="1"/>
  <c r="AD624" i="1"/>
  <c r="Z624" i="1"/>
  <c r="AA624" i="1" s="1"/>
  <c r="AD1386" i="1"/>
  <c r="Z1386" i="1"/>
  <c r="AA1386" i="1" s="1"/>
  <c r="AD806" i="1"/>
  <c r="Z806" i="1"/>
  <c r="AA806" i="1" s="1"/>
  <c r="AD1134" i="1"/>
  <c r="Z1134" i="1"/>
  <c r="AA1134" i="1" s="1"/>
  <c r="AD1460" i="1"/>
  <c r="Z1460" i="1"/>
  <c r="AA1460" i="1" s="1"/>
  <c r="AD1366" i="1"/>
  <c r="Z1366" i="1"/>
  <c r="AA1366" i="1" s="1"/>
  <c r="AD906" i="1"/>
  <c r="Z906" i="1"/>
  <c r="AA906" i="1" s="1"/>
  <c r="AD1455" i="1"/>
  <c r="Z1455" i="1"/>
  <c r="AA1455" i="1" s="1"/>
  <c r="AD1108" i="1"/>
  <c r="Z1108" i="1"/>
  <c r="AA1108" i="1" s="1"/>
  <c r="AD1025" i="1"/>
  <c r="Z1025" i="1"/>
  <c r="AA1025" i="1" s="1"/>
  <c r="AD1395" i="1"/>
  <c r="Z1395" i="1"/>
  <c r="AA1395" i="1" s="1"/>
  <c r="AD1323" i="1"/>
  <c r="Z1323" i="1"/>
  <c r="AA1323" i="1" s="1"/>
  <c r="AD680" i="1"/>
  <c r="Z680" i="1"/>
  <c r="AA680" i="1" s="1"/>
  <c r="AD1345" i="1"/>
  <c r="Z1345" i="1"/>
  <c r="AA1345" i="1" s="1"/>
  <c r="AD1461" i="1"/>
  <c r="Z1461" i="1"/>
  <c r="AA1461" i="1" s="1"/>
  <c r="AD1388" i="1"/>
  <c r="Z1388" i="1"/>
  <c r="AA1388" i="1" s="1"/>
  <c r="AD972" i="1"/>
  <c r="Z972" i="1"/>
  <c r="AA972" i="1" s="1"/>
  <c r="AD1449" i="1"/>
  <c r="Z1449" i="1"/>
  <c r="AA1449" i="1" s="1"/>
  <c r="AD1424" i="1"/>
  <c r="Z1424" i="1"/>
  <c r="AA1424" i="1" s="1"/>
  <c r="AD897" i="1"/>
  <c r="Z897" i="1"/>
  <c r="AA897" i="1" s="1"/>
  <c r="AD1358" i="1"/>
  <c r="Z1358" i="1"/>
  <c r="AA1358" i="1" s="1"/>
  <c r="AD909" i="1"/>
  <c r="Z909" i="1"/>
  <c r="AA909" i="1" s="1"/>
  <c r="AD1036" i="1"/>
  <c r="Z1036" i="1"/>
  <c r="AA1036" i="1" s="1"/>
  <c r="AD1072" i="1"/>
  <c r="Z1072" i="1"/>
  <c r="AA1072" i="1" s="1"/>
  <c r="AD721" i="1"/>
  <c r="Z721" i="1"/>
  <c r="AA721" i="1" s="1"/>
  <c r="AD833" i="1"/>
  <c r="Z833" i="1"/>
  <c r="AA833" i="1" s="1"/>
  <c r="AD535" i="1"/>
  <c r="Z535" i="1"/>
  <c r="AA535" i="1" s="1"/>
  <c r="AD1289" i="1"/>
  <c r="Z1289" i="1"/>
  <c r="AA1289" i="1" s="1"/>
  <c r="AD1128" i="1"/>
  <c r="Z1128" i="1"/>
  <c r="AA1128" i="1" s="1"/>
  <c r="AD1130" i="1"/>
  <c r="Z1130" i="1"/>
  <c r="AA1130" i="1" s="1"/>
  <c r="AD1190" i="1"/>
  <c r="Z1190" i="1"/>
  <c r="AA1190" i="1" s="1"/>
  <c r="AD1185" i="1"/>
  <c r="Z1185" i="1"/>
  <c r="AA1185" i="1" s="1"/>
  <c r="AD625" i="1"/>
  <c r="Z625" i="1"/>
  <c r="AA625" i="1" s="1"/>
  <c r="AD932" i="1"/>
  <c r="Z932" i="1"/>
  <c r="AA932" i="1" s="1"/>
  <c r="AD1306" i="1"/>
  <c r="Z1306" i="1"/>
  <c r="AA1306" i="1" s="1"/>
  <c r="AD864" i="1"/>
  <c r="Z864" i="1"/>
  <c r="AA864" i="1" s="1"/>
  <c r="AD1408" i="1"/>
  <c r="Z1408" i="1"/>
  <c r="AA1408" i="1" s="1"/>
  <c r="AD1239" i="1"/>
  <c r="Z1239" i="1"/>
  <c r="AA1239" i="1" s="1"/>
  <c r="AD1396" i="1"/>
  <c r="Z1396" i="1"/>
  <c r="AA1396" i="1" s="1"/>
  <c r="AD1244" i="1"/>
  <c r="Z1244" i="1"/>
  <c r="AA1244" i="1" s="1"/>
  <c r="AD1313" i="1"/>
  <c r="Z1313" i="1"/>
  <c r="AA1313" i="1" s="1"/>
  <c r="AD840" i="1"/>
  <c r="Z840" i="1"/>
  <c r="AA840" i="1" s="1"/>
  <c r="AD1261" i="1"/>
  <c r="Z1261" i="1"/>
  <c r="AA1261" i="1" s="1"/>
  <c r="AD747" i="1"/>
  <c r="Z747" i="1"/>
  <c r="AA747" i="1" s="1"/>
  <c r="AD1165" i="1"/>
  <c r="Z1165" i="1"/>
  <c r="AA1165" i="1" s="1"/>
  <c r="AD1195" i="1"/>
  <c r="Z1195" i="1"/>
  <c r="AA1195" i="1" s="1"/>
  <c r="AD1383" i="1"/>
  <c r="Z1383" i="1"/>
  <c r="AA1383" i="1" s="1"/>
  <c r="AD1196" i="1"/>
  <c r="Z1196" i="1"/>
  <c r="AA1196" i="1" s="1"/>
  <c r="AD677" i="1"/>
  <c r="Z677" i="1"/>
  <c r="AA677" i="1" s="1"/>
  <c r="AD435" i="1"/>
  <c r="Z435" i="1"/>
  <c r="AA435" i="1" s="1"/>
  <c r="AD1197" i="1"/>
  <c r="Z1197" i="1"/>
  <c r="AA1197" i="1" s="1"/>
  <c r="AD713" i="1"/>
  <c r="Z713" i="1"/>
  <c r="AA713" i="1" s="1"/>
  <c r="AD819" i="1"/>
  <c r="Z819" i="1"/>
  <c r="AA819" i="1" s="1"/>
  <c r="AD1009" i="1"/>
  <c r="Z1009" i="1"/>
  <c r="AA1009" i="1" s="1"/>
  <c r="AD810" i="1"/>
  <c r="Z810" i="1"/>
  <c r="AA810" i="1" s="1"/>
  <c r="AD1434" i="1"/>
  <c r="Z1434" i="1"/>
  <c r="AA1434" i="1" s="1"/>
  <c r="AD1280" i="1"/>
  <c r="Z1280" i="1"/>
  <c r="AA1280" i="1" s="1"/>
  <c r="AD812" i="1"/>
  <c r="Z812" i="1"/>
  <c r="AA812" i="1" s="1"/>
  <c r="AD1299" i="1"/>
  <c r="Z1299" i="1"/>
  <c r="AA1299" i="1" s="1"/>
  <c r="AD820" i="1"/>
  <c r="Z820" i="1"/>
  <c r="AA820" i="1" s="1"/>
  <c r="AD1016" i="1"/>
  <c r="Z1016" i="1"/>
  <c r="AA1016" i="1" s="1"/>
  <c r="AD714" i="1"/>
  <c r="Z714" i="1"/>
  <c r="AA714" i="1" s="1"/>
  <c r="AD948" i="1"/>
  <c r="Z948" i="1"/>
  <c r="AA948" i="1" s="1"/>
  <c r="AD957" i="1"/>
  <c r="Z957" i="1"/>
  <c r="AA957" i="1" s="1"/>
  <c r="AD1059" i="1"/>
  <c r="Z1059" i="1"/>
  <c r="AA1059" i="1" s="1"/>
  <c r="AD1314" i="1"/>
  <c r="Z1314" i="1"/>
  <c r="AA1314" i="1" s="1"/>
  <c r="AD881" i="1"/>
  <c r="Z881" i="1"/>
  <c r="AA881" i="1" s="1"/>
  <c r="AD1400" i="1"/>
  <c r="Z1400" i="1"/>
  <c r="AA1400" i="1" s="1"/>
  <c r="AD1326" i="1"/>
  <c r="Z1326" i="1"/>
  <c r="AA1326" i="1" s="1"/>
  <c r="AD1100" i="1"/>
  <c r="Z1100" i="1"/>
  <c r="AA1100" i="1" s="1"/>
  <c r="AD1174" i="1"/>
  <c r="Z1174" i="1"/>
  <c r="AA1174" i="1" s="1"/>
  <c r="AD649" i="1"/>
  <c r="Z649" i="1"/>
  <c r="AA649" i="1" s="1"/>
  <c r="AD1058" i="1"/>
  <c r="Z1058" i="1"/>
  <c r="AA1058" i="1" s="1"/>
  <c r="AD1363" i="1"/>
  <c r="Z1363" i="1"/>
  <c r="AA1363" i="1" s="1"/>
  <c r="AD1187" i="1"/>
  <c r="Z1187" i="1"/>
  <c r="AA1187" i="1" s="1"/>
  <c r="AD868" i="1"/>
  <c r="Z868" i="1"/>
  <c r="AA868" i="1" s="1"/>
  <c r="AD801" i="1"/>
  <c r="Z801" i="1"/>
  <c r="AA801" i="1" s="1"/>
  <c r="AD547" i="1"/>
  <c r="Z547" i="1"/>
  <c r="AA547" i="1" s="1"/>
  <c r="AD1445" i="1"/>
  <c r="Z1445" i="1"/>
  <c r="AA1445" i="1" s="1"/>
  <c r="AD1301" i="1"/>
  <c r="Z1301" i="1"/>
  <c r="AA1301" i="1" s="1"/>
  <c r="AD1151" i="1"/>
  <c r="Z1151" i="1"/>
  <c r="AA1151" i="1" s="1"/>
  <c r="AD1052" i="1"/>
  <c r="Z1052" i="1"/>
  <c r="AA1052" i="1" s="1"/>
  <c r="AD676" i="1"/>
  <c r="Z676" i="1"/>
  <c r="AA676" i="1" s="1"/>
  <c r="AD1024" i="1"/>
  <c r="Z1024" i="1"/>
  <c r="AA1024" i="1" s="1"/>
  <c r="AD1152" i="1"/>
  <c r="Z1152" i="1"/>
  <c r="AA1152" i="1" s="1"/>
  <c r="AD1439" i="1"/>
  <c r="Z1439" i="1"/>
  <c r="AA1439" i="1" s="1"/>
  <c r="AD691" i="1"/>
  <c r="Z691" i="1"/>
  <c r="AA691" i="1" s="1"/>
  <c r="AD1169" i="1"/>
  <c r="Z1169" i="1"/>
  <c r="AA1169" i="1" s="1"/>
  <c r="AD935" i="1"/>
  <c r="Z935" i="1"/>
  <c r="AA935" i="1" s="1"/>
  <c r="AD1457" i="1"/>
  <c r="Z1457" i="1"/>
  <c r="AA1457" i="1" s="1"/>
  <c r="AD1110" i="1"/>
  <c r="Z1110" i="1"/>
  <c r="AA1110" i="1" s="1"/>
  <c r="AD1192" i="1"/>
  <c r="Z1192" i="1"/>
  <c r="AA1192" i="1" s="1"/>
  <c r="AD797" i="1"/>
  <c r="Z797" i="1"/>
  <c r="AA797" i="1" s="1"/>
  <c r="AD1033" i="1"/>
  <c r="Z1033" i="1"/>
  <c r="AA1033" i="1" s="1"/>
  <c r="AD1193" i="1"/>
  <c r="Z1193" i="1"/>
  <c r="AA1193" i="1" s="1"/>
  <c r="AD1060" i="1"/>
  <c r="Z1060" i="1"/>
  <c r="AA1060" i="1" s="1"/>
  <c r="AD896" i="1"/>
  <c r="Z896" i="1"/>
  <c r="AA896" i="1" s="1"/>
  <c r="AD622" i="1"/>
  <c r="Z622" i="1"/>
  <c r="AA622" i="1" s="1"/>
  <c r="AD1282" i="1"/>
  <c r="Z1282" i="1"/>
  <c r="AA1282" i="1" s="1"/>
  <c r="AD1053" i="1"/>
  <c r="Z1053" i="1"/>
  <c r="AA1053" i="1" s="1"/>
  <c r="AD1446" i="1"/>
  <c r="Z1446" i="1"/>
  <c r="AA1446" i="1" s="1"/>
  <c r="AD1186" i="1"/>
  <c r="Z1186" i="1"/>
  <c r="AA1186" i="1" s="1"/>
  <c r="AD1205" i="1"/>
  <c r="Z1205" i="1"/>
  <c r="AA1205" i="1" s="1"/>
  <c r="AD1390" i="1"/>
  <c r="Z1390" i="1"/>
  <c r="AA1390" i="1" s="1"/>
  <c r="AD1420" i="1"/>
  <c r="Z1420" i="1"/>
  <c r="AA1420" i="1" s="1"/>
  <c r="AD923" i="1"/>
  <c r="Z923" i="1"/>
  <c r="AA923" i="1" s="1"/>
  <c r="AD1405" i="1"/>
  <c r="Z1405" i="1"/>
  <c r="AA1405" i="1" s="1"/>
  <c r="AD1464" i="1"/>
  <c r="Z1464" i="1"/>
  <c r="AA1464" i="1" s="1"/>
  <c r="AD873" i="1"/>
  <c r="Z873" i="1"/>
  <c r="AA873" i="1" s="1"/>
  <c r="AD845" i="1"/>
  <c r="Z845" i="1"/>
  <c r="AA845" i="1" s="1"/>
  <c r="AD855" i="1"/>
  <c r="Z855" i="1"/>
  <c r="AA855" i="1" s="1"/>
  <c r="AD525" i="1"/>
  <c r="Z525" i="1"/>
  <c r="AA525" i="1" s="1"/>
  <c r="AD869" i="1"/>
  <c r="Z869" i="1"/>
  <c r="AA869" i="1" s="1"/>
  <c r="AD1270" i="1"/>
  <c r="Z1270" i="1"/>
  <c r="AA1270" i="1" s="1"/>
  <c r="AD955" i="1"/>
  <c r="Z955" i="1"/>
  <c r="AA955" i="1" s="1"/>
  <c r="AD749" i="1"/>
  <c r="Z749" i="1"/>
  <c r="AA749" i="1" s="1"/>
  <c r="AD1336" i="1"/>
  <c r="Z1336" i="1"/>
  <c r="AA1336" i="1" s="1"/>
  <c r="AD1423" i="1"/>
  <c r="Z1423" i="1"/>
  <c r="AA1423" i="1" s="1"/>
  <c r="AD1086" i="1"/>
  <c r="Z1086" i="1"/>
  <c r="AA1086" i="1" s="1"/>
  <c r="AD1433" i="1"/>
  <c r="Z1433" i="1"/>
  <c r="AA1433" i="1" s="1"/>
  <c r="AD406" i="1"/>
  <c r="Z406" i="1"/>
  <c r="AA406" i="1" s="1"/>
  <c r="AD984" i="1"/>
  <c r="Z984" i="1"/>
  <c r="AA984" i="1" s="1"/>
  <c r="AD847" i="1"/>
  <c r="Z847" i="1"/>
  <c r="AA847" i="1" s="1"/>
  <c r="AD1387" i="1"/>
  <c r="Z1387" i="1"/>
  <c r="AA1387" i="1" s="1"/>
  <c r="AD750" i="1"/>
  <c r="Z750" i="1"/>
  <c r="AA750" i="1" s="1"/>
  <c r="AD497" i="1"/>
  <c r="Z497" i="1"/>
  <c r="AA497" i="1" s="1"/>
  <c r="AD1111" i="1"/>
  <c r="Z1111" i="1"/>
  <c r="AA1111" i="1" s="1"/>
  <c r="AD928" i="1"/>
  <c r="Z928" i="1"/>
  <c r="AA928" i="1" s="1"/>
  <c r="AD1227" i="1"/>
  <c r="Z1227" i="1"/>
  <c r="AA1227" i="1" s="1"/>
  <c r="AD1246" i="1"/>
  <c r="Z1246" i="1"/>
  <c r="AA1246" i="1" s="1"/>
  <c r="AD711" i="1"/>
  <c r="Z711" i="1"/>
  <c r="AA711" i="1" s="1"/>
  <c r="AD1380" i="1"/>
  <c r="Z1380" i="1"/>
  <c r="AA1380" i="1" s="1"/>
  <c r="AD992" i="1"/>
  <c r="Z992" i="1"/>
  <c r="AA992" i="1" s="1"/>
  <c r="AD1189" i="1"/>
  <c r="Z1189" i="1"/>
  <c r="AA1189" i="1" s="1"/>
  <c r="AD787" i="1"/>
  <c r="Z787" i="1"/>
  <c r="AA787" i="1" s="1"/>
  <c r="AD818" i="1"/>
  <c r="Z818" i="1"/>
  <c r="AA818" i="1" s="1"/>
  <c r="AD1055" i="1"/>
  <c r="Z1055" i="1"/>
  <c r="AA1055" i="1" s="1"/>
  <c r="AD1200" i="1"/>
  <c r="Z1200" i="1"/>
  <c r="AA1200" i="1" s="1"/>
  <c r="AD513" i="1"/>
  <c r="Z513" i="1"/>
  <c r="AA513" i="1" s="1"/>
  <c r="AD1119" i="1"/>
  <c r="Z1119" i="1"/>
  <c r="AA1119" i="1" s="1"/>
  <c r="AD1272" i="1"/>
  <c r="Z1272" i="1"/>
  <c r="AA1272" i="1" s="1"/>
  <c r="AD659" i="1"/>
  <c r="Z659" i="1"/>
  <c r="AA659" i="1" s="1"/>
  <c r="AD496" i="1"/>
  <c r="Z496" i="1"/>
  <c r="AA496" i="1" s="1"/>
  <c r="AD1234" i="1"/>
  <c r="Z1234" i="1"/>
  <c r="AA1234" i="1" s="1"/>
  <c r="AD1436" i="1"/>
  <c r="Z1436" i="1"/>
  <c r="AA1436" i="1" s="1"/>
  <c r="AD377" i="1"/>
  <c r="Z377" i="1"/>
  <c r="AA377" i="1" s="1"/>
  <c r="AD1162" i="1"/>
  <c r="Z1162" i="1"/>
  <c r="AA1162" i="1" s="1"/>
  <c r="AD1324" i="1"/>
  <c r="Z1324" i="1"/>
  <c r="AA1324" i="1" s="1"/>
  <c r="AD1444" i="1"/>
  <c r="Z1444" i="1"/>
  <c r="AA1444" i="1" s="1"/>
  <c r="AD934" i="1"/>
  <c r="Z934" i="1"/>
  <c r="AA934" i="1" s="1"/>
  <c r="AD1347" i="1"/>
  <c r="Z1347" i="1"/>
  <c r="AA1347" i="1" s="1"/>
  <c r="AD1351" i="1"/>
  <c r="Z1351" i="1"/>
  <c r="AA1351" i="1" s="1"/>
  <c r="AD1317" i="1"/>
  <c r="Z1317" i="1"/>
  <c r="AA1317" i="1" s="1"/>
  <c r="AD745" i="1"/>
  <c r="Z745" i="1"/>
  <c r="AA745" i="1" s="1"/>
  <c r="AD1466" i="1"/>
  <c r="Z1466" i="1"/>
  <c r="AA1466" i="1" s="1"/>
  <c r="AD1441" i="1"/>
  <c r="Z1441" i="1"/>
  <c r="AA1441" i="1" s="1"/>
  <c r="AD629" i="1"/>
  <c r="Z629" i="1"/>
  <c r="AA629" i="1" s="1"/>
  <c r="AD731" i="1"/>
  <c r="Z731" i="1"/>
  <c r="AA731" i="1" s="1"/>
  <c r="AD775" i="1"/>
  <c r="Z775" i="1"/>
  <c r="AA775" i="1" s="1"/>
  <c r="AD771" i="1"/>
  <c r="Z771" i="1"/>
  <c r="AA771" i="1" s="1"/>
  <c r="AD1320" i="1"/>
  <c r="Z1320" i="1"/>
  <c r="AA1320" i="1" s="1"/>
  <c r="AD653" i="1"/>
  <c r="Z653" i="1"/>
  <c r="AA653" i="1" s="1"/>
  <c r="AD1298" i="1"/>
  <c r="Z1298" i="1"/>
  <c r="AA1298" i="1" s="1"/>
  <c r="AD578" i="1"/>
  <c r="Z578" i="1"/>
  <c r="AA578" i="1" s="1"/>
  <c r="AD781" i="1"/>
  <c r="Z781" i="1"/>
  <c r="AA781" i="1" s="1"/>
  <c r="AD1124" i="1"/>
  <c r="Z1124" i="1"/>
  <c r="AA1124" i="1" s="1"/>
  <c r="AD871" i="1"/>
  <c r="Z871" i="1"/>
  <c r="AA871" i="1" s="1"/>
  <c r="AD1307" i="1"/>
  <c r="Z1307" i="1"/>
  <c r="AA1307" i="1" s="1"/>
  <c r="AD725" i="1"/>
  <c r="Z725" i="1"/>
  <c r="AA725" i="1" s="1"/>
  <c r="AD656" i="1"/>
  <c r="Z656" i="1"/>
  <c r="AA656" i="1" s="1"/>
  <c r="AD1240" i="1"/>
  <c r="Z1240" i="1"/>
  <c r="AA1240" i="1" s="1"/>
  <c r="AD1451" i="1"/>
  <c r="Z1451" i="1"/>
  <c r="AA1451" i="1" s="1"/>
  <c r="AD1362" i="1"/>
  <c r="Z1362" i="1"/>
  <c r="AA1362" i="1" s="1"/>
  <c r="AD1209" i="1"/>
  <c r="Z1209" i="1"/>
  <c r="AA1209" i="1" s="1"/>
  <c r="AD1208" i="1"/>
  <c r="Z1208" i="1"/>
  <c r="AA1208" i="1" s="1"/>
  <c r="AD733" i="1"/>
  <c r="Z733" i="1"/>
  <c r="AA733" i="1" s="1"/>
  <c r="AD408" i="1"/>
  <c r="Z408" i="1"/>
  <c r="AA408" i="1" s="1"/>
  <c r="AD1462" i="1"/>
  <c r="Z1462" i="1"/>
  <c r="AA1462" i="1" s="1"/>
  <c r="AD626" i="1"/>
  <c r="Z626" i="1"/>
  <c r="AA626" i="1" s="1"/>
  <c r="AD1176" i="1"/>
  <c r="Z1176" i="1"/>
  <c r="AA1176" i="1" s="1"/>
  <c r="AD1297" i="1"/>
  <c r="Z1297" i="1"/>
  <c r="AA1297" i="1" s="1"/>
  <c r="AD1399" i="1"/>
  <c r="Z1399" i="1"/>
  <c r="AA1399" i="1" s="1"/>
  <c r="AD1350" i="1"/>
  <c r="Z1350" i="1"/>
  <c r="AA1350" i="1" s="1"/>
  <c r="AD778" i="1"/>
  <c r="Z778" i="1"/>
  <c r="AA778" i="1" s="1"/>
  <c r="AD1281" i="1"/>
  <c r="Z1281" i="1"/>
  <c r="AA1281" i="1" s="1"/>
  <c r="AD539" i="1"/>
  <c r="Z539" i="1"/>
  <c r="AA539" i="1" s="1"/>
  <c r="AD1344" i="1"/>
  <c r="Z1344" i="1"/>
  <c r="AA1344" i="1" s="1"/>
  <c r="AD1332" i="1"/>
  <c r="Z1332" i="1"/>
  <c r="AA1332" i="1" s="1"/>
  <c r="AD895" i="1"/>
  <c r="Z895" i="1"/>
  <c r="AA895" i="1" s="1"/>
  <c r="AD816" i="1"/>
  <c r="Z816" i="1"/>
  <c r="AA816" i="1" s="1"/>
  <c r="AD1167" i="1"/>
  <c r="Z1167" i="1"/>
  <c r="AA1167" i="1" s="1"/>
  <c r="AD1178" i="1"/>
  <c r="Z1178" i="1"/>
  <c r="AA1178" i="1" s="1"/>
  <c r="AD965" i="1"/>
  <c r="Z965" i="1"/>
  <c r="AA965" i="1" s="1"/>
  <c r="AD1437" i="1"/>
  <c r="Z1437" i="1"/>
  <c r="AA1437" i="1" s="1"/>
  <c r="AD1352" i="1"/>
  <c r="Z1352" i="1"/>
  <c r="AA1352" i="1" s="1"/>
  <c r="AD768" i="1"/>
  <c r="Z768" i="1"/>
  <c r="AA768" i="1" s="1"/>
  <c r="AD1252" i="1"/>
  <c r="Z1252" i="1"/>
  <c r="AA1252" i="1" s="1"/>
  <c r="AD1228" i="1"/>
  <c r="Z1228" i="1"/>
  <c r="AA1228" i="1" s="1"/>
  <c r="AD956" i="1"/>
  <c r="Z956" i="1"/>
  <c r="AA956" i="1" s="1"/>
  <c r="AD646" i="1"/>
  <c r="Z646" i="1"/>
  <c r="AA646" i="1" s="1"/>
  <c r="AD791" i="1"/>
  <c r="Z791" i="1"/>
  <c r="AA791" i="1" s="1"/>
  <c r="AD1144" i="1"/>
  <c r="Z1144" i="1"/>
  <c r="AA1144" i="1" s="1"/>
  <c r="AD639" i="1"/>
  <c r="Z639" i="1"/>
  <c r="AA639" i="1" s="1"/>
  <c r="AD830" i="1"/>
  <c r="Z830" i="1"/>
  <c r="AA830" i="1" s="1"/>
  <c r="AD1183" i="1"/>
  <c r="Z1183" i="1"/>
  <c r="AA1183" i="1" s="1"/>
  <c r="AD1410" i="1"/>
  <c r="Z1410" i="1"/>
  <c r="AA1410" i="1" s="1"/>
  <c r="AD1203" i="1"/>
  <c r="Z1203" i="1"/>
  <c r="AA1203" i="1" s="1"/>
  <c r="AD577" i="1"/>
  <c r="Z577" i="1"/>
  <c r="AA577" i="1" s="1"/>
  <c r="AD1303" i="1"/>
  <c r="Z1303" i="1"/>
  <c r="AA1303" i="1" s="1"/>
  <c r="AD1177" i="1"/>
  <c r="Z1177" i="1"/>
  <c r="AA1177" i="1" s="1"/>
  <c r="AD702" i="1"/>
  <c r="Z702" i="1"/>
  <c r="AA702" i="1" s="1"/>
  <c r="AD937" i="1"/>
  <c r="Z937" i="1"/>
  <c r="AA937" i="1" s="1"/>
  <c r="AD1062" i="1"/>
  <c r="Z1062" i="1"/>
  <c r="AA1062" i="1" s="1"/>
  <c r="AD504" i="1"/>
  <c r="Z504" i="1"/>
  <c r="AA504" i="1" s="1"/>
  <c r="AD837" i="1"/>
  <c r="Z837" i="1"/>
  <c r="AA837" i="1" s="1"/>
  <c r="AD1142" i="1"/>
  <c r="Z1142" i="1"/>
  <c r="AA1142" i="1" s="1"/>
  <c r="AD836" i="1"/>
  <c r="Z836" i="1"/>
  <c r="AA836" i="1" s="1"/>
  <c r="AD1114" i="1"/>
  <c r="Z1114" i="1"/>
  <c r="AA1114" i="1" s="1"/>
  <c r="AD400" i="1"/>
  <c r="Z400" i="1"/>
  <c r="AA400" i="1" s="1"/>
  <c r="AD640" i="1"/>
  <c r="Z640" i="1"/>
  <c r="AA640" i="1" s="1"/>
  <c r="AD1465" i="1"/>
  <c r="Z1465" i="1"/>
  <c r="AA1465" i="1" s="1"/>
  <c r="AD1112" i="1"/>
  <c r="Z1112" i="1"/>
  <c r="AA1112" i="1" s="1"/>
  <c r="AD460" i="1"/>
  <c r="Z460" i="1"/>
  <c r="AA460" i="1" s="1"/>
  <c r="AD601" i="1"/>
  <c r="Z601" i="1"/>
  <c r="AA601" i="1" s="1"/>
  <c r="AD1001" i="1"/>
  <c r="Z1001" i="1"/>
  <c r="AA1001" i="1" s="1"/>
  <c r="AD878" i="1"/>
  <c r="Z878" i="1"/>
  <c r="AA878" i="1" s="1"/>
  <c r="AD1368" i="1"/>
  <c r="Z1368" i="1"/>
  <c r="AA1368" i="1" s="1"/>
  <c r="AD958" i="1"/>
  <c r="Z958" i="1"/>
  <c r="AA958" i="1" s="1"/>
  <c r="AD712" i="1"/>
  <c r="Z712" i="1"/>
  <c r="AA712" i="1" s="1"/>
  <c r="AD961" i="1"/>
  <c r="Z961" i="1"/>
  <c r="AA961" i="1" s="1"/>
  <c r="AD1427" i="1"/>
  <c r="Z1427" i="1"/>
  <c r="AA1427" i="1" s="1"/>
  <c r="AD1153" i="1"/>
  <c r="Z1153" i="1"/>
  <c r="AA1153" i="1" s="1"/>
  <c r="AD1440" i="1"/>
  <c r="Z1440" i="1"/>
  <c r="AA1440" i="1" s="1"/>
  <c r="AD982" i="1"/>
  <c r="Z982" i="1"/>
  <c r="AA982" i="1" s="1"/>
  <c r="AD1139" i="1"/>
  <c r="Z1139" i="1"/>
  <c r="AA1139" i="1" s="1"/>
  <c r="AD838" i="1"/>
  <c r="Z838" i="1"/>
  <c r="AA838" i="1" s="1"/>
  <c r="AD668" i="1"/>
  <c r="Z668" i="1"/>
  <c r="AA668" i="1" s="1"/>
  <c r="AD1202" i="1"/>
  <c r="Z1202" i="1"/>
  <c r="AA1202" i="1" s="1"/>
  <c r="AD1311" i="1"/>
  <c r="Z1311" i="1"/>
  <c r="AA1311" i="1" s="1"/>
  <c r="AD944" i="1"/>
  <c r="Z944" i="1"/>
  <c r="AA944" i="1" s="1"/>
  <c r="AD953" i="1"/>
  <c r="Z953" i="1"/>
  <c r="AA953" i="1" s="1"/>
  <c r="AD1331" i="1"/>
  <c r="Z1331" i="1"/>
  <c r="AA1331" i="1" s="1"/>
  <c r="AD883" i="1"/>
  <c r="Z883" i="1"/>
  <c r="AA883" i="1" s="1"/>
  <c r="AD1039" i="1"/>
  <c r="Z1039" i="1"/>
  <c r="AA1039" i="1" s="1"/>
  <c r="AD779" i="1"/>
  <c r="Z779" i="1"/>
  <c r="AA779" i="1" s="1"/>
  <c r="AD1453" i="1"/>
  <c r="Z1453" i="1"/>
  <c r="AA1453" i="1" s="1"/>
  <c r="AD804" i="1"/>
  <c r="Z804" i="1"/>
  <c r="AA804" i="1" s="1"/>
  <c r="AD1222" i="1"/>
  <c r="Z1222" i="1"/>
  <c r="AA1222" i="1" s="1"/>
  <c r="AD738" i="1"/>
  <c r="Z738" i="1"/>
  <c r="AA738" i="1" s="1"/>
  <c r="AD1389" i="1"/>
  <c r="Z1389" i="1"/>
  <c r="AA1389" i="1" s="1"/>
  <c r="AD911" i="1"/>
  <c r="Z911" i="1"/>
  <c r="AA911" i="1" s="1"/>
  <c r="AD1021" i="1"/>
  <c r="Z1021" i="1"/>
  <c r="AA1021" i="1" s="1"/>
  <c r="AD1428" i="1"/>
  <c r="Z1428" i="1"/>
  <c r="AA1428" i="1" s="1"/>
  <c r="AD358" i="1"/>
  <c r="Z358" i="1"/>
  <c r="AA358" i="1" s="1"/>
  <c r="AD550" i="1"/>
  <c r="Z550" i="1"/>
  <c r="AA550" i="1" s="1"/>
  <c r="AD1288" i="1"/>
  <c r="Z1288" i="1"/>
  <c r="AA1288" i="1" s="1"/>
  <c r="AD627" i="1"/>
  <c r="Z627" i="1"/>
  <c r="AA627" i="1" s="1"/>
  <c r="AD592" i="1"/>
  <c r="Z592" i="1"/>
  <c r="AA592" i="1" s="1"/>
  <c r="AD483" i="1"/>
  <c r="Z483" i="1"/>
  <c r="AA483" i="1" s="1"/>
  <c r="AD1045" i="1"/>
  <c r="Z1045" i="1"/>
  <c r="AA1045" i="1" s="1"/>
  <c r="AD966" i="1"/>
  <c r="Z966" i="1"/>
  <c r="AA966" i="1" s="1"/>
  <c r="AD1061" i="1"/>
  <c r="Z1061" i="1"/>
  <c r="AA1061" i="1" s="1"/>
  <c r="AD1188" i="1"/>
  <c r="Z1188" i="1"/>
  <c r="AA1188" i="1" s="1"/>
  <c r="AD1231" i="1"/>
  <c r="Z1231" i="1"/>
  <c r="AA1231" i="1" s="1"/>
  <c r="AD546" i="1"/>
  <c r="Z546" i="1"/>
  <c r="AA546" i="1" s="1"/>
  <c r="AD594" i="1"/>
  <c r="Z594" i="1"/>
  <c r="AA594" i="1" s="1"/>
  <c r="AD903" i="1"/>
  <c r="Z903" i="1"/>
  <c r="AA903" i="1" s="1"/>
  <c r="AD1006" i="1"/>
  <c r="Z1006" i="1"/>
  <c r="AA1006" i="1" s="1"/>
  <c r="AD776" i="1"/>
  <c r="Z776" i="1"/>
  <c r="AA776" i="1" s="1"/>
  <c r="AD1391" i="1"/>
  <c r="Z1391" i="1"/>
  <c r="AA1391" i="1" s="1"/>
  <c r="AD524" i="1"/>
  <c r="Z524" i="1"/>
  <c r="AA524" i="1" s="1"/>
  <c r="AD790" i="1"/>
  <c r="Z790" i="1"/>
  <c r="AA790" i="1" s="1"/>
  <c r="AD1199" i="1"/>
  <c r="Z1199" i="1"/>
  <c r="AA1199" i="1" s="1"/>
  <c r="AD709" i="1"/>
  <c r="Z709" i="1"/>
  <c r="AA709" i="1" s="1"/>
  <c r="AD475" i="1"/>
  <c r="Z475" i="1"/>
  <c r="AA475" i="1" s="1"/>
  <c r="AD969" i="1"/>
  <c r="Z969" i="1"/>
  <c r="AA969" i="1" s="1"/>
  <c r="AD979" i="1"/>
  <c r="Z979" i="1"/>
  <c r="AA979" i="1" s="1"/>
  <c r="AD985" i="1"/>
  <c r="Z985" i="1"/>
  <c r="AA985" i="1" s="1"/>
  <c r="AD765" i="1"/>
  <c r="Z765" i="1"/>
  <c r="AA765" i="1" s="1"/>
  <c r="AD1419" i="1"/>
  <c r="Z1419" i="1"/>
  <c r="AA1419" i="1" s="1"/>
  <c r="AD520" i="1"/>
  <c r="Z520" i="1"/>
  <c r="AA520" i="1" s="1"/>
  <c r="AD805" i="1"/>
  <c r="Z805" i="1"/>
  <c r="AA805" i="1" s="1"/>
  <c r="AD559" i="1"/>
  <c r="Z559" i="1"/>
  <c r="AA559" i="1" s="1"/>
  <c r="AD1278" i="1"/>
  <c r="Z1278" i="1"/>
  <c r="AA1278" i="1" s="1"/>
  <c r="AD561" i="1"/>
  <c r="Z561" i="1"/>
  <c r="AA561" i="1" s="1"/>
  <c r="AD998" i="1"/>
  <c r="Z998" i="1"/>
  <c r="AA998" i="1" s="1"/>
  <c r="AD1220" i="1"/>
  <c r="Z1220" i="1"/>
  <c r="AA1220" i="1" s="1"/>
  <c r="AD813" i="1"/>
  <c r="Z813" i="1"/>
  <c r="AA813" i="1" s="1"/>
  <c r="AD551" i="1"/>
  <c r="Z551" i="1"/>
  <c r="AA551" i="1" s="1"/>
  <c r="AD863" i="1"/>
  <c r="Z863" i="1"/>
  <c r="AA863" i="1" s="1"/>
  <c r="AD799" i="1"/>
  <c r="Z799" i="1"/>
  <c r="AA799" i="1" s="1"/>
  <c r="AD1084" i="1"/>
  <c r="Z1084" i="1"/>
  <c r="AA1084" i="1" s="1"/>
  <c r="AD1377" i="1"/>
  <c r="Z1377" i="1"/>
  <c r="AA1377" i="1" s="1"/>
  <c r="AD1069" i="1"/>
  <c r="Z1069" i="1"/>
  <c r="AA1069" i="1" s="1"/>
  <c r="AD927" i="1"/>
  <c r="Z927" i="1"/>
  <c r="AA927" i="1" s="1"/>
  <c r="AD874" i="1"/>
  <c r="Z874" i="1"/>
  <c r="AA874" i="1" s="1"/>
  <c r="AD414" i="1"/>
  <c r="Z414" i="1"/>
  <c r="AA414" i="1" s="1"/>
  <c r="AD971" i="1"/>
  <c r="Z971" i="1"/>
  <c r="AA971" i="1" s="1"/>
  <c r="AD1379" i="1"/>
  <c r="Z1379" i="1"/>
  <c r="AA1379" i="1" s="1"/>
  <c r="AD1264" i="1"/>
  <c r="Z1264" i="1"/>
  <c r="AA1264" i="1" s="1"/>
  <c r="AD1070" i="1"/>
  <c r="Z1070" i="1"/>
  <c r="AA1070" i="1" s="1"/>
  <c r="AD882" i="1"/>
  <c r="Z882" i="1"/>
  <c r="AA882" i="1" s="1"/>
  <c r="AD425" i="1"/>
  <c r="Z425" i="1"/>
  <c r="AA425" i="1" s="1"/>
  <c r="AD1335" i="1"/>
  <c r="Z1335" i="1"/>
  <c r="AA1335" i="1" s="1"/>
  <c r="AD811" i="1"/>
  <c r="Z811" i="1"/>
  <c r="AA811" i="1" s="1"/>
  <c r="AD1266" i="1"/>
  <c r="Z1266" i="1"/>
  <c r="AA1266" i="1" s="1"/>
  <c r="AD1166" i="1"/>
  <c r="Z1166" i="1"/>
  <c r="AA1166" i="1" s="1"/>
  <c r="AD505" i="1"/>
  <c r="Z505" i="1"/>
  <c r="AA505" i="1" s="1"/>
  <c r="AD614" i="1"/>
  <c r="Z614" i="1"/>
  <c r="AA614" i="1" s="1"/>
  <c r="AD220" i="1"/>
  <c r="Z220" i="1"/>
  <c r="AA220" i="1" s="1"/>
  <c r="AD1442" i="1"/>
  <c r="Z1442" i="1"/>
  <c r="AA1442" i="1" s="1"/>
  <c r="AD1029" i="1"/>
  <c r="Z1029" i="1"/>
  <c r="AA1029" i="1" s="1"/>
  <c r="AD1030" i="1"/>
  <c r="Z1030" i="1"/>
  <c r="AA1030" i="1" s="1"/>
  <c r="AD413" i="1"/>
  <c r="Z413" i="1"/>
  <c r="AA413" i="1" s="1"/>
  <c r="AD789" i="1"/>
  <c r="Z789" i="1"/>
  <c r="AA789" i="1" s="1"/>
  <c r="AD1258" i="1"/>
  <c r="Z1258" i="1"/>
  <c r="AA1258" i="1" s="1"/>
  <c r="AD742" i="1"/>
  <c r="Z742" i="1"/>
  <c r="AA742" i="1" s="1"/>
  <c r="AD1140" i="1"/>
  <c r="Z1140" i="1"/>
  <c r="AA1140" i="1" s="1"/>
  <c r="AD108" i="1"/>
  <c r="Z108" i="1"/>
  <c r="AA108" i="1" s="1"/>
  <c r="AD472" i="1"/>
  <c r="Z472" i="1"/>
  <c r="AA472" i="1" s="1"/>
  <c r="AD593" i="1"/>
  <c r="Z593" i="1"/>
  <c r="AA593" i="1" s="1"/>
  <c r="AD1168" i="1"/>
  <c r="Z1168" i="1"/>
  <c r="AA1168" i="1" s="1"/>
  <c r="AD359" i="1"/>
  <c r="Z359" i="1"/>
  <c r="AA359" i="1" s="1"/>
  <c r="AD1032" i="1"/>
  <c r="Z1032" i="1"/>
  <c r="AA1032" i="1" s="1"/>
  <c r="AD465" i="1"/>
  <c r="Z465" i="1"/>
  <c r="AA465" i="1" s="1"/>
  <c r="AD1456" i="1"/>
  <c r="Z1456" i="1"/>
  <c r="AA1456" i="1" s="1"/>
  <c r="AD700" i="1"/>
  <c r="Z700" i="1"/>
  <c r="AA700" i="1" s="1"/>
  <c r="AD155" i="1"/>
  <c r="Z155" i="1"/>
  <c r="AA155" i="1" s="1"/>
  <c r="AD1123" i="1"/>
  <c r="Z1123" i="1"/>
  <c r="AA1123" i="1" s="1"/>
  <c r="AD1367" i="1"/>
  <c r="Z1367" i="1"/>
  <c r="AA1367" i="1" s="1"/>
  <c r="AD318" i="1"/>
  <c r="Z318" i="1"/>
  <c r="AA318" i="1" s="1"/>
  <c r="AD1091" i="1"/>
  <c r="Z1091" i="1"/>
  <c r="AA1091" i="1" s="1"/>
  <c r="AD499" i="1"/>
  <c r="Z499" i="1"/>
  <c r="AA499" i="1" s="1"/>
  <c r="AD140" i="1"/>
  <c r="Z140" i="1"/>
  <c r="AA140" i="1" s="1"/>
  <c r="AD461" i="1"/>
  <c r="Z461" i="1"/>
  <c r="AA461" i="1" s="1"/>
  <c r="AD523" i="1"/>
  <c r="Z523" i="1"/>
  <c r="AA523" i="1" s="1"/>
  <c r="AD860" i="1"/>
  <c r="Z860" i="1"/>
  <c r="AA860" i="1" s="1"/>
  <c r="AD800" i="1"/>
  <c r="Z800" i="1"/>
  <c r="AA800" i="1" s="1"/>
  <c r="AD1376" i="1"/>
  <c r="Z1376" i="1"/>
  <c r="AA1376" i="1" s="1"/>
  <c r="AD473" i="1"/>
  <c r="Z473" i="1"/>
  <c r="AA473" i="1" s="1"/>
  <c r="AD1126" i="1"/>
  <c r="Z1126" i="1"/>
  <c r="AA1126" i="1" s="1"/>
  <c r="AD793" i="1"/>
  <c r="Z793" i="1"/>
  <c r="AA793" i="1" s="1"/>
  <c r="AD1431" i="1"/>
  <c r="Z1431" i="1"/>
  <c r="AA1431" i="1" s="1"/>
  <c r="AD422" i="1"/>
  <c r="Z422" i="1"/>
  <c r="AA422" i="1" s="1"/>
  <c r="AD1207" i="1"/>
  <c r="Z1207" i="1"/>
  <c r="AA1207" i="1" s="1"/>
  <c r="AD1346" i="1"/>
  <c r="Z1346" i="1"/>
  <c r="AA1346" i="1" s="1"/>
  <c r="AD1426" i="1"/>
  <c r="Z1426" i="1"/>
  <c r="AA1426" i="1" s="1"/>
  <c r="AD809" i="1"/>
  <c r="Z809" i="1"/>
  <c r="AA809" i="1" s="1"/>
  <c r="AD826" i="1"/>
  <c r="Z826" i="1"/>
  <c r="AA826" i="1" s="1"/>
  <c r="AD239" i="1"/>
  <c r="Z239" i="1"/>
  <c r="AA239" i="1" s="1"/>
  <c r="AD1089" i="1"/>
  <c r="Z1089" i="1"/>
  <c r="AA1089" i="1" s="1"/>
  <c r="AD1414" i="1"/>
  <c r="Z1414" i="1"/>
  <c r="AA1414" i="1" s="1"/>
  <c r="AD612" i="1"/>
  <c r="Z612" i="1"/>
  <c r="AA612" i="1" s="1"/>
  <c r="AD963" i="1"/>
  <c r="Z963" i="1"/>
  <c r="AA963" i="1" s="1"/>
  <c r="AD859" i="1"/>
  <c r="Z859" i="1"/>
  <c r="AA859" i="1" s="1"/>
  <c r="AD404" i="1"/>
  <c r="Z404" i="1"/>
  <c r="AA404" i="1" s="1"/>
  <c r="AD1164" i="1"/>
  <c r="Z1164" i="1"/>
  <c r="AA1164" i="1" s="1"/>
  <c r="AD353" i="1"/>
  <c r="Z353" i="1"/>
  <c r="AA353" i="1" s="1"/>
  <c r="AD1271" i="1"/>
  <c r="Z1271" i="1"/>
  <c r="AA1271" i="1" s="1"/>
  <c r="AD1093" i="1"/>
  <c r="Z1093" i="1"/>
  <c r="AA1093" i="1" s="1"/>
  <c r="AD848" i="1"/>
  <c r="Z848" i="1"/>
  <c r="AA848" i="1" s="1"/>
  <c r="AD735" i="1"/>
  <c r="Z735" i="1"/>
  <c r="AA735" i="1" s="1"/>
  <c r="AD543" i="1"/>
  <c r="Z543" i="1"/>
  <c r="AA543" i="1" s="1"/>
  <c r="AD1041" i="1"/>
  <c r="Z1041" i="1"/>
  <c r="AA1041" i="1" s="1"/>
  <c r="AD379" i="1"/>
  <c r="Z379" i="1"/>
  <c r="AA379" i="1" s="1"/>
  <c r="AD180" i="1"/>
  <c r="Z180" i="1"/>
  <c r="AA180" i="1" s="1"/>
  <c r="AD1023" i="1"/>
  <c r="Z1023" i="1"/>
  <c r="AA1023" i="1" s="1"/>
  <c r="AD1116" i="1"/>
  <c r="Z1116" i="1"/>
  <c r="AA1116" i="1" s="1"/>
  <c r="AD329" i="1"/>
  <c r="Z329" i="1"/>
  <c r="AA329" i="1" s="1"/>
  <c r="AD331" i="1"/>
  <c r="Z331" i="1"/>
  <c r="AA331" i="1" s="1"/>
  <c r="AD964" i="1"/>
  <c r="Z964" i="1"/>
  <c r="AA964" i="1" s="1"/>
  <c r="AD500" i="1"/>
  <c r="Z500" i="1"/>
  <c r="AA500" i="1" s="1"/>
  <c r="AD1000" i="1"/>
  <c r="Z1000" i="1"/>
  <c r="AA1000" i="1" s="1"/>
  <c r="AD549" i="1"/>
  <c r="Z549" i="1"/>
  <c r="AA549" i="1" s="1"/>
  <c r="AD1458" i="1"/>
  <c r="Z1458" i="1"/>
  <c r="AA1458" i="1" s="1"/>
  <c r="AD403" i="1"/>
  <c r="Z403" i="1"/>
  <c r="AA403" i="1" s="1"/>
  <c r="AD455" i="1"/>
  <c r="Z455" i="1"/>
  <c r="AA455" i="1" s="1"/>
  <c r="AD1027" i="1"/>
  <c r="Z1027" i="1"/>
  <c r="AA1027" i="1" s="1"/>
  <c r="AD615" i="1"/>
  <c r="Z615" i="1"/>
  <c r="AA615" i="1" s="1"/>
  <c r="AD424" i="1"/>
  <c r="Z424" i="1"/>
  <c r="AA424" i="1" s="1"/>
  <c r="AD161" i="1"/>
  <c r="Z161" i="1"/>
  <c r="AA161" i="1" s="1"/>
  <c r="AD399" i="1"/>
  <c r="Z399" i="1"/>
  <c r="AA399" i="1" s="1"/>
  <c r="AD243" i="1"/>
  <c r="Z243" i="1"/>
  <c r="AA243" i="1" s="1"/>
  <c r="AD1308" i="1"/>
  <c r="Z1308" i="1"/>
  <c r="AA1308" i="1" s="1"/>
  <c r="AD1102" i="1"/>
  <c r="Z1102" i="1"/>
  <c r="AA1102" i="1" s="1"/>
  <c r="AD866" i="1"/>
  <c r="Z866" i="1"/>
  <c r="AA866" i="1" s="1"/>
  <c r="AD122" i="1"/>
  <c r="Z122" i="1"/>
  <c r="AA122" i="1" s="1"/>
  <c r="AD1241" i="1"/>
  <c r="Z1241" i="1"/>
  <c r="AA1241" i="1" s="1"/>
  <c r="AD401" i="1"/>
  <c r="Z401" i="1"/>
  <c r="AA401" i="1" s="1"/>
  <c r="AD1415" i="1"/>
  <c r="Z1415" i="1"/>
  <c r="AA1415" i="1" s="1"/>
  <c r="AD466" i="1"/>
  <c r="Z466" i="1"/>
  <c r="AA466" i="1" s="1"/>
  <c r="AD148" i="1"/>
  <c r="Z148" i="1"/>
  <c r="AA148" i="1" s="1"/>
  <c r="AD1372" i="1"/>
  <c r="Z1372" i="1"/>
  <c r="AA1372" i="1" s="1"/>
  <c r="AD1425" i="1"/>
  <c r="Z1425" i="1"/>
  <c r="AA1425" i="1" s="1"/>
  <c r="AD854" i="1"/>
  <c r="Z854" i="1"/>
  <c r="AA854" i="1" s="1"/>
  <c r="AD256" i="1"/>
  <c r="Z256" i="1"/>
  <c r="AA256" i="1" s="1"/>
  <c r="AD952" i="1"/>
  <c r="Z952" i="1"/>
  <c r="AA952" i="1" s="1"/>
  <c r="AD889" i="1"/>
  <c r="Z889" i="1"/>
  <c r="AA889" i="1" s="1"/>
  <c r="AD560" i="1"/>
  <c r="Z560" i="1"/>
  <c r="AA560" i="1" s="1"/>
  <c r="AD149" i="1"/>
  <c r="Z149" i="1"/>
  <c r="AA149" i="1" s="1"/>
  <c r="AD434" i="1"/>
  <c r="Z434" i="1"/>
  <c r="AA434" i="1" s="1"/>
  <c r="AD943" i="1"/>
  <c r="Z943" i="1"/>
  <c r="AA943" i="1" s="1"/>
  <c r="AD817" i="1"/>
  <c r="Z817" i="1"/>
  <c r="AA817" i="1" s="1"/>
  <c r="AD756" i="1"/>
  <c r="Z756" i="1"/>
  <c r="AA756" i="1" s="1"/>
  <c r="AD1223" i="1"/>
  <c r="Z1223" i="1"/>
  <c r="AA1223" i="1" s="1"/>
  <c r="AD1131" i="1"/>
  <c r="Z1131" i="1"/>
  <c r="AA1131" i="1" s="1"/>
  <c r="AD378" i="1"/>
  <c r="Z378" i="1"/>
  <c r="AA378" i="1" s="1"/>
  <c r="AD153" i="1"/>
  <c r="Z153" i="1"/>
  <c r="AA153" i="1" s="1"/>
  <c r="AD737" i="1"/>
  <c r="Z737" i="1"/>
  <c r="AA737" i="1" s="1"/>
  <c r="AD1319" i="1"/>
  <c r="Z1319" i="1"/>
  <c r="AA1319" i="1" s="1"/>
  <c r="AD193" i="1"/>
  <c r="Z193" i="1"/>
  <c r="AA193" i="1" s="1"/>
  <c r="AD620" i="1"/>
  <c r="Z620" i="1"/>
  <c r="AA620" i="1" s="1"/>
  <c r="AD160" i="1"/>
  <c r="Z160" i="1"/>
  <c r="AA160" i="1" s="1"/>
  <c r="AD1312" i="1"/>
  <c r="Z1312" i="1"/>
  <c r="AA1312" i="1" s="1"/>
  <c r="AD1161" i="1"/>
  <c r="Z1161" i="1"/>
  <c r="AA1161" i="1" s="1"/>
  <c r="AD1224" i="1"/>
  <c r="Z1224" i="1"/>
  <c r="AA1224" i="1" s="1"/>
  <c r="AD145" i="1"/>
  <c r="Z145" i="1"/>
  <c r="AA145" i="1" s="1"/>
  <c r="AD276" i="1"/>
  <c r="Z276" i="1"/>
  <c r="AA276" i="1" s="1"/>
  <c r="AD138" i="1"/>
  <c r="Z138" i="1"/>
  <c r="AA138" i="1" s="1"/>
  <c r="AD693" i="1"/>
  <c r="Z693" i="1"/>
  <c r="AA693" i="1" s="1"/>
  <c r="AD447" i="1"/>
  <c r="Z447" i="1"/>
  <c r="AA447" i="1" s="1"/>
  <c r="AD296" i="1"/>
  <c r="Z296" i="1"/>
  <c r="AA296" i="1" s="1"/>
  <c r="AD277" i="1"/>
  <c r="Z277" i="1"/>
  <c r="AA277" i="1" s="1"/>
  <c r="AD898" i="1"/>
  <c r="Z898" i="1"/>
  <c r="AA898" i="1" s="1"/>
  <c r="AD495" i="1"/>
  <c r="Z495" i="1"/>
  <c r="AA495" i="1" s="1"/>
  <c r="AD697" i="1"/>
  <c r="Z697" i="1"/>
  <c r="AA697" i="1" s="1"/>
  <c r="AD279" i="1"/>
  <c r="Z279" i="1"/>
  <c r="AA279" i="1" s="1"/>
  <c r="AD645" i="1"/>
  <c r="Z645" i="1"/>
  <c r="AA645" i="1" s="1"/>
  <c r="AD439" i="1"/>
  <c r="Z439" i="1"/>
  <c r="AA439" i="1" s="1"/>
  <c r="AD767" i="1"/>
  <c r="Z767" i="1"/>
  <c r="AA767" i="1" s="1"/>
  <c r="AD407" i="1"/>
  <c r="Z407" i="1"/>
  <c r="AA407" i="1" s="1"/>
  <c r="AD109" i="1"/>
  <c r="Z109" i="1"/>
  <c r="AA109" i="1" s="1"/>
  <c r="AD98" i="1"/>
  <c r="Z98" i="1"/>
  <c r="AA98" i="1" s="1"/>
  <c r="AD946" i="1"/>
  <c r="Z946" i="1"/>
  <c r="AA946" i="1" s="1"/>
  <c r="AD191" i="1"/>
  <c r="Z191" i="1"/>
  <c r="AA191" i="1" s="1"/>
  <c r="AD14" i="1"/>
  <c r="AD129" i="1"/>
  <c r="Z129" i="1"/>
  <c r="AA129" i="1" s="1"/>
  <c r="AD1034" i="1"/>
  <c r="Z1034" i="1"/>
  <c r="AA1034" i="1" s="1"/>
  <c r="AD835" i="1"/>
  <c r="Z835" i="1"/>
  <c r="AA835" i="1" s="1"/>
  <c r="AD355" i="1"/>
  <c r="Z355" i="1"/>
  <c r="AA355" i="1" s="1"/>
  <c r="AD478" i="1"/>
  <c r="Z478" i="1"/>
  <c r="AA478" i="1" s="1"/>
  <c r="AD42" i="1"/>
  <c r="Z42" i="1"/>
  <c r="AA42" i="1" s="1"/>
  <c r="AD255" i="1"/>
  <c r="Z255" i="1"/>
  <c r="AA255" i="1" s="1"/>
  <c r="AD1018" i="1"/>
  <c r="Z1018" i="1"/>
  <c r="AA1018" i="1" s="1"/>
  <c r="AD557" i="1"/>
  <c r="Z557" i="1"/>
  <c r="AA557" i="1" s="1"/>
  <c r="AD1236" i="1"/>
  <c r="Z1236" i="1"/>
  <c r="AA1236" i="1" s="1"/>
  <c r="AD996" i="1"/>
  <c r="Z996" i="1"/>
  <c r="AA996" i="1" s="1"/>
  <c r="AD1373" i="1"/>
  <c r="Z1373" i="1"/>
  <c r="AA1373" i="1" s="1"/>
  <c r="AD70" i="1"/>
  <c r="Z70" i="1"/>
  <c r="AA70" i="1" s="1"/>
  <c r="AD1322" i="1"/>
  <c r="Z1322" i="1"/>
  <c r="AA1322" i="1" s="1"/>
  <c r="AD1087" i="1"/>
  <c r="Z1087" i="1"/>
  <c r="AA1087" i="1" s="1"/>
  <c r="AD945" i="1"/>
  <c r="Z945" i="1"/>
  <c r="AA945" i="1" s="1"/>
  <c r="AD751" i="1"/>
  <c r="Z751" i="1"/>
  <c r="AA751" i="1" s="1"/>
  <c r="AD532" i="1"/>
  <c r="Z532" i="1"/>
  <c r="AA532" i="1" s="1"/>
  <c r="AD919" i="1"/>
  <c r="Z919" i="1"/>
  <c r="AA919" i="1" s="1"/>
  <c r="AD849" i="1"/>
  <c r="Z849" i="1"/>
  <c r="AA849" i="1" s="1"/>
  <c r="AD1182" i="1"/>
  <c r="Z1182" i="1"/>
  <c r="AA1182" i="1" s="1"/>
  <c r="AD660" i="1"/>
  <c r="Z660" i="1"/>
  <c r="AA660" i="1" s="1"/>
  <c r="AD770" i="1"/>
  <c r="Z770" i="1"/>
  <c r="AA770" i="1" s="1"/>
  <c r="AD977" i="1"/>
  <c r="Z977" i="1"/>
  <c r="AA977" i="1" s="1"/>
  <c r="AD1212" i="1"/>
  <c r="Z1212" i="1"/>
  <c r="AA1212" i="1" s="1"/>
  <c r="AD736" i="1"/>
  <c r="Z736" i="1"/>
  <c r="AA736" i="1" s="1"/>
  <c r="AD939" i="1"/>
  <c r="Z939" i="1"/>
  <c r="AA939" i="1" s="1"/>
  <c r="AD1286" i="1"/>
  <c r="Z1286" i="1"/>
  <c r="AA1286" i="1" s="1"/>
  <c r="AD884" i="1"/>
  <c r="Z884" i="1"/>
  <c r="AA884" i="1" s="1"/>
  <c r="AD390" i="1"/>
  <c r="Z390" i="1"/>
  <c r="AA390" i="1" s="1"/>
  <c r="AD468" i="1"/>
  <c r="Z468" i="1"/>
  <c r="AA468" i="1" s="1"/>
  <c r="AD282" i="1"/>
  <c r="Z282" i="1"/>
  <c r="AA282" i="1" s="1"/>
  <c r="AD757" i="1"/>
  <c r="Z757" i="1"/>
  <c r="AA757" i="1" s="1"/>
  <c r="AD991" i="1"/>
  <c r="Z991" i="1"/>
  <c r="AA991" i="1" s="1"/>
  <c r="AD707" i="1"/>
  <c r="Z707" i="1"/>
  <c r="AA707" i="1" s="1"/>
  <c r="AD1079" i="1"/>
  <c r="Z1079" i="1"/>
  <c r="AA1079" i="1" s="1"/>
  <c r="AD823" i="1"/>
  <c r="Z823" i="1"/>
  <c r="AA823" i="1" s="1"/>
  <c r="AD1217" i="1"/>
  <c r="Z1217" i="1"/>
  <c r="AA1217" i="1" s="1"/>
  <c r="AD916" i="1"/>
  <c r="Z916" i="1"/>
  <c r="AA916" i="1" s="1"/>
  <c r="AD1218" i="1"/>
  <c r="Z1218" i="1"/>
  <c r="AA1218" i="1" s="1"/>
  <c r="AD933" i="1"/>
  <c r="Z933" i="1"/>
  <c r="AA933" i="1" s="1"/>
  <c r="AD936" i="1"/>
  <c r="Z936" i="1"/>
  <c r="AA936" i="1" s="1"/>
  <c r="AD1014" i="1"/>
  <c r="Z1014" i="1"/>
  <c r="AA1014" i="1" s="1"/>
  <c r="AD552" i="1"/>
  <c r="Z552" i="1"/>
  <c r="AA552" i="1" s="1"/>
  <c r="AD644" i="1"/>
  <c r="Z644" i="1"/>
  <c r="AA644" i="1" s="1"/>
  <c r="AD698" i="1"/>
  <c r="Z698" i="1"/>
  <c r="AA698" i="1" s="1"/>
  <c r="AD753" i="1"/>
  <c r="Z753" i="1"/>
  <c r="AA753" i="1" s="1"/>
  <c r="AD910" i="1"/>
  <c r="Z910" i="1"/>
  <c r="AA910" i="1" s="1"/>
  <c r="AD1233" i="1"/>
  <c r="Z1233" i="1"/>
  <c r="AA1233" i="1" s="1"/>
  <c r="AD1385" i="1"/>
  <c r="Z1385" i="1"/>
  <c r="AA1385" i="1" s="1"/>
  <c r="AD50" i="1"/>
  <c r="Z50" i="1"/>
  <c r="AA50" i="1" s="1"/>
  <c r="AD20" i="1"/>
  <c r="Z20" i="1"/>
  <c r="AA20" i="1" s="1"/>
  <c r="AD880" i="1"/>
  <c r="Z880" i="1"/>
  <c r="AA880" i="1" s="1"/>
  <c r="AD324" i="1"/>
  <c r="Z324" i="1"/>
  <c r="AA324" i="1" s="1"/>
  <c r="AD732" i="1"/>
  <c r="Z732" i="1"/>
  <c r="AA732" i="1" s="1"/>
  <c r="AD669" i="1"/>
  <c r="Z669" i="1"/>
  <c r="AA669" i="1" s="1"/>
  <c r="AD970" i="1"/>
  <c r="Z970" i="1"/>
  <c r="AA970" i="1" s="1"/>
  <c r="AD310" i="1"/>
  <c r="Z310" i="1"/>
  <c r="AA310" i="1" s="1"/>
  <c r="AD423" i="1"/>
  <c r="Z423" i="1"/>
  <c r="AA423" i="1" s="1"/>
  <c r="AD1257" i="1"/>
  <c r="Z1257" i="1"/>
  <c r="AA1257" i="1" s="1"/>
  <c r="AD621" i="1"/>
  <c r="Z621" i="1"/>
  <c r="AA621" i="1" s="1"/>
  <c r="AD386" i="1"/>
  <c r="Z386" i="1"/>
  <c r="AA386" i="1" s="1"/>
  <c r="AD195" i="1"/>
  <c r="Z195" i="1"/>
  <c r="AA195" i="1" s="1"/>
  <c r="AD507" i="1"/>
  <c r="Z507" i="1"/>
  <c r="AA507" i="1" s="1"/>
  <c r="AD438" i="1"/>
  <c r="Z438" i="1"/>
  <c r="AA438" i="1" s="1"/>
  <c r="AD704" i="1"/>
  <c r="Z704" i="1"/>
  <c r="AA704" i="1" s="1"/>
  <c r="AD514" i="1"/>
  <c r="Z514" i="1"/>
  <c r="AA514" i="1" s="1"/>
  <c r="AD518" i="1"/>
  <c r="Z518" i="1"/>
  <c r="AA518" i="1" s="1"/>
  <c r="AD433" i="1"/>
  <c r="Z433" i="1"/>
  <c r="AA433" i="1" s="1"/>
  <c r="AD825" i="1"/>
  <c r="Z825" i="1"/>
  <c r="AA825" i="1" s="1"/>
  <c r="AD1330" i="1"/>
  <c r="Z1330" i="1"/>
  <c r="AA1330" i="1" s="1"/>
  <c r="AD474" i="1"/>
  <c r="Z474" i="1"/>
  <c r="AA474" i="1" s="1"/>
  <c r="AD920" i="1"/>
  <c r="Z920" i="1"/>
  <c r="AA920" i="1" s="1"/>
  <c r="AD1113" i="1"/>
  <c r="Z1113" i="1"/>
  <c r="AA1113" i="1" s="1"/>
  <c r="AD127" i="1"/>
  <c r="Z127" i="1"/>
  <c r="AA127" i="1" s="1"/>
  <c r="AD777" i="1"/>
  <c r="Z777" i="1"/>
  <c r="AA777" i="1" s="1"/>
  <c r="AD635" i="1"/>
  <c r="Z635" i="1"/>
  <c r="AA635" i="1" s="1"/>
  <c r="AD1238" i="1"/>
  <c r="Z1238" i="1"/>
  <c r="AA1238" i="1" s="1"/>
  <c r="AD699" i="1"/>
  <c r="Z699" i="1"/>
  <c r="AA699" i="1" s="1"/>
  <c r="AD824" i="1"/>
  <c r="Z824" i="1"/>
  <c r="AA824" i="1" s="1"/>
  <c r="AD1198" i="1"/>
  <c r="Z1198" i="1"/>
  <c r="AA1198" i="1" s="1"/>
  <c r="AD891" i="1"/>
  <c r="Z891" i="1"/>
  <c r="AA891" i="1" s="1"/>
  <c r="AD201" i="1"/>
  <c r="Z201" i="1"/>
  <c r="AA201" i="1" s="1"/>
  <c r="AD888" i="1"/>
  <c r="Z888" i="1"/>
  <c r="AA888" i="1" s="1"/>
  <c r="AD211" i="1"/>
  <c r="Z211" i="1"/>
  <c r="AA211" i="1" s="1"/>
  <c r="AD467" i="1"/>
  <c r="Z467" i="1"/>
  <c r="AA467" i="1" s="1"/>
  <c r="AD1050" i="1"/>
  <c r="Z1050" i="1"/>
  <c r="AA1050" i="1" s="1"/>
  <c r="AD1321" i="1"/>
  <c r="Z1321" i="1"/>
  <c r="AA1321" i="1" s="1"/>
  <c r="AD947" i="1"/>
  <c r="Z947" i="1"/>
  <c r="AA947" i="1" s="1"/>
  <c r="AD1099" i="1"/>
  <c r="Z1099" i="1"/>
  <c r="AA1099" i="1" s="1"/>
  <c r="AD286" i="1"/>
  <c r="Z286" i="1"/>
  <c r="AA286" i="1" s="1"/>
  <c r="AD741" i="1"/>
  <c r="Z741" i="1"/>
  <c r="AA741" i="1" s="1"/>
  <c r="AD144" i="1"/>
  <c r="Z144" i="1"/>
  <c r="AA144" i="1" s="1"/>
  <c r="AD1305" i="1"/>
  <c r="Z1305" i="1"/>
  <c r="AA1305" i="1" s="1"/>
  <c r="AD798" i="1"/>
  <c r="Z798" i="1"/>
  <c r="AA798" i="1" s="1"/>
  <c r="AD1020" i="1"/>
  <c r="Z1020" i="1"/>
  <c r="AA1020" i="1" s="1"/>
  <c r="AD1143" i="1"/>
  <c r="Z1143" i="1"/>
  <c r="AA1143" i="1" s="1"/>
  <c r="AD80" i="1"/>
  <c r="Z80" i="1"/>
  <c r="AA80" i="1" s="1"/>
  <c r="AD729" i="1"/>
  <c r="Z729" i="1"/>
  <c r="AA729" i="1" s="1"/>
  <c r="AD666" i="1"/>
  <c r="Z666" i="1"/>
  <c r="AA666" i="1" s="1"/>
  <c r="AD894" i="1"/>
  <c r="Z894" i="1"/>
  <c r="AA894" i="1" s="1"/>
  <c r="AD526" i="1"/>
  <c r="Z526" i="1"/>
  <c r="AA526" i="1" s="1"/>
  <c r="AD1180" i="1"/>
  <c r="Z1180" i="1"/>
  <c r="AA1180" i="1" s="1"/>
  <c r="AD396" i="1"/>
  <c r="Z396" i="1"/>
  <c r="AA396" i="1" s="1"/>
  <c r="AD548" i="1"/>
  <c r="Z548" i="1"/>
  <c r="AA548" i="1" s="1"/>
  <c r="AD397" i="1"/>
  <c r="Z397" i="1"/>
  <c r="AA397" i="1" s="1"/>
  <c r="AD503" i="1"/>
  <c r="Z503" i="1"/>
  <c r="AA503" i="1" s="1"/>
  <c r="AD1300" i="1"/>
  <c r="Z1300" i="1"/>
  <c r="AA1300" i="1" s="1"/>
  <c r="AD834" i="1"/>
  <c r="Z834" i="1"/>
  <c r="AA834" i="1" s="1"/>
  <c r="AD52" i="1"/>
  <c r="Z52" i="1"/>
  <c r="AA52" i="1" s="1"/>
  <c r="AD381" i="1"/>
  <c r="Z381" i="1"/>
  <c r="AA381" i="1" s="1"/>
  <c r="AD477" i="1"/>
  <c r="Z477" i="1"/>
  <c r="AA477" i="1" s="1"/>
  <c r="AD616" i="1"/>
  <c r="Z616" i="1"/>
  <c r="AA616" i="1" s="1"/>
  <c r="AD128" i="1"/>
  <c r="Z128" i="1"/>
  <c r="AA128" i="1" s="1"/>
  <c r="AD395" i="1"/>
  <c r="Z395" i="1"/>
  <c r="AA395" i="1" s="1"/>
  <c r="AD75" i="1"/>
  <c r="Z75" i="1"/>
  <c r="AA75" i="1" s="1"/>
  <c r="AD782" i="1"/>
  <c r="Z782" i="1"/>
  <c r="AA782" i="1" s="1"/>
  <c r="AD151" i="1"/>
  <c r="Z151" i="1"/>
  <c r="AA151" i="1" s="1"/>
  <c r="AD841" i="1"/>
  <c r="Z841" i="1"/>
  <c r="AA841" i="1" s="1"/>
  <c r="AD1292" i="1"/>
  <c r="Z1292" i="1"/>
  <c r="AA1292" i="1" s="1"/>
  <c r="AD1026" i="1"/>
  <c r="Z1026" i="1"/>
  <c r="AA1026" i="1" s="1"/>
  <c r="AD689" i="1"/>
  <c r="Z689" i="1"/>
  <c r="AA689" i="1" s="1"/>
  <c r="AD763" i="1"/>
  <c r="Z763" i="1"/>
  <c r="AA763" i="1" s="1"/>
  <c r="AD536" i="1"/>
  <c r="Z536" i="1"/>
  <c r="AA536" i="1" s="1"/>
  <c r="AD187" i="1"/>
  <c r="Z187" i="1"/>
  <c r="AA187" i="1" s="1"/>
  <c r="AD831" i="1"/>
  <c r="Z831" i="1"/>
  <c r="AA831" i="1" s="1"/>
  <c r="AD158" i="1"/>
  <c r="Z158" i="1"/>
  <c r="AA158" i="1" s="1"/>
  <c r="AD1210" i="1"/>
  <c r="Z1210" i="1"/>
  <c r="AA1210" i="1" s="1"/>
  <c r="AD537" i="1"/>
  <c r="Z537" i="1"/>
  <c r="AA537" i="1" s="1"/>
  <c r="AD607" i="1"/>
  <c r="Z607" i="1"/>
  <c r="AA607" i="1" s="1"/>
  <c r="AD521" i="1"/>
  <c r="Z521" i="1"/>
  <c r="AA521" i="1" s="1"/>
  <c r="AD701" i="1"/>
  <c r="Z701" i="1"/>
  <c r="AA701" i="1" s="1"/>
  <c r="AD517" i="1"/>
  <c r="Z517" i="1"/>
  <c r="AA517" i="1" s="1"/>
  <c r="AD259" i="1"/>
  <c r="Z259" i="1"/>
  <c r="AA259" i="1" s="1"/>
  <c r="AD917" i="1"/>
  <c r="Z917" i="1"/>
  <c r="AA917" i="1" s="1"/>
  <c r="AD850" i="1"/>
  <c r="Z850" i="1"/>
  <c r="AA850" i="1" s="1"/>
  <c r="AD1080" i="1"/>
  <c r="Z1080" i="1"/>
  <c r="AA1080" i="1" s="1"/>
  <c r="AD1163" i="1"/>
  <c r="Z1163" i="1"/>
  <c r="AA1163" i="1" s="1"/>
  <c r="AD538" i="1"/>
  <c r="Z538" i="1"/>
  <c r="AA538" i="1" s="1"/>
  <c r="AD516" i="1"/>
  <c r="Z516" i="1"/>
  <c r="AA516" i="1" s="1"/>
  <c r="AD705" i="1"/>
  <c r="Z705" i="1"/>
  <c r="AA705" i="1" s="1"/>
  <c r="AD476" i="1"/>
  <c r="Z476" i="1"/>
  <c r="AA476" i="1" s="1"/>
  <c r="AD66" i="1"/>
  <c r="Z66" i="1"/>
  <c r="AA66" i="1" s="1"/>
  <c r="AD723" i="1"/>
  <c r="Z723" i="1"/>
  <c r="AA723" i="1" s="1"/>
  <c r="AD139" i="1"/>
  <c r="Z139" i="1"/>
  <c r="AA139" i="1" s="1"/>
  <c r="AD785" i="1"/>
  <c r="Z785" i="1"/>
  <c r="AA785" i="1" s="1"/>
  <c r="AD618" i="1"/>
  <c r="Z618" i="1"/>
  <c r="AA618" i="1" s="1"/>
  <c r="AD651" i="1"/>
  <c r="Z651" i="1"/>
  <c r="AA651" i="1" s="1"/>
  <c r="AD1017" i="1"/>
  <c r="Z1017" i="1"/>
  <c r="AA1017" i="1" s="1"/>
  <c r="AD862" i="1"/>
  <c r="Z862" i="1"/>
  <c r="AA862" i="1" s="1"/>
  <c r="AD519" i="1"/>
  <c r="Z519" i="1"/>
  <c r="AA519" i="1" s="1"/>
  <c r="AD453" i="1"/>
  <c r="Z453" i="1"/>
  <c r="AA453" i="1" s="1"/>
  <c r="AD899" i="1"/>
  <c r="Z899" i="1"/>
  <c r="AA899" i="1" s="1"/>
  <c r="AD291" i="1"/>
  <c r="Z291" i="1"/>
  <c r="AA291" i="1" s="1"/>
  <c r="AD309" i="1"/>
  <c r="Z309" i="1"/>
  <c r="AA309" i="1" s="1"/>
  <c r="AD1043" i="1"/>
  <c r="Z1043" i="1"/>
  <c r="AA1043" i="1" s="1"/>
  <c r="AD1371" i="1"/>
  <c r="Z1371" i="1"/>
  <c r="AA1371" i="1" s="1"/>
  <c r="AD764" i="1"/>
  <c r="Z764" i="1"/>
  <c r="AA764" i="1" s="1"/>
  <c r="AD488" i="1"/>
  <c r="Z488" i="1"/>
  <c r="AA488" i="1" s="1"/>
  <c r="AD769" i="1"/>
  <c r="Z769" i="1"/>
  <c r="AA769" i="1" s="1"/>
  <c r="AD486" i="1"/>
  <c r="Z486" i="1"/>
  <c r="AA486" i="1" s="1"/>
  <c r="AD786" i="1"/>
  <c r="Z786" i="1"/>
  <c r="AA786" i="1" s="1"/>
  <c r="AD590" i="1"/>
  <c r="Z590" i="1"/>
  <c r="AA590" i="1" s="1"/>
  <c r="AD16" i="1"/>
  <c r="Z16" i="1"/>
  <c r="AA16" i="1" s="1"/>
  <c r="AD1253" i="1"/>
  <c r="Z1253" i="1"/>
  <c r="AA1253" i="1" s="1"/>
  <c r="AD722" i="1"/>
  <c r="Z722" i="1"/>
  <c r="AA722" i="1" s="1"/>
  <c r="AD544" i="1"/>
  <c r="Z544" i="1"/>
  <c r="AA544" i="1" s="1"/>
  <c r="AD1137" i="1"/>
  <c r="Z1137" i="1"/>
  <c r="AA1137" i="1" s="1"/>
  <c r="AD1304" i="1"/>
  <c r="Z1304" i="1"/>
  <c r="AA1304" i="1" s="1"/>
  <c r="AD926" i="1"/>
  <c r="Z926" i="1"/>
  <c r="AA926" i="1" s="1"/>
  <c r="AD589" i="1"/>
  <c r="Z589" i="1"/>
  <c r="AA589" i="1" s="1"/>
  <c r="AD602" i="1"/>
  <c r="Z602" i="1"/>
  <c r="AA602" i="1" s="1"/>
  <c r="AD754" i="1"/>
  <c r="Z754" i="1"/>
  <c r="AA754" i="1" s="1"/>
  <c r="AD740" i="1"/>
  <c r="Z740" i="1"/>
  <c r="AA740" i="1" s="1"/>
  <c r="AD510" i="1"/>
  <c r="Z510" i="1"/>
  <c r="AA510" i="1" s="1"/>
  <c r="AD47" i="1"/>
  <c r="Z47" i="1"/>
  <c r="AA47" i="1" s="1"/>
  <c r="AD1226" i="1"/>
  <c r="Z1226" i="1"/>
  <c r="AA1226" i="1" s="1"/>
  <c r="AD794" i="1"/>
  <c r="Z794" i="1"/>
  <c r="AA794" i="1" s="1"/>
  <c r="AD582" i="1"/>
  <c r="Z582" i="1"/>
  <c r="AA582" i="1" s="1"/>
  <c r="AD509" i="1"/>
  <c r="Z509" i="1"/>
  <c r="AA509" i="1" s="1"/>
  <c r="AD147" i="1"/>
  <c r="Z147" i="1"/>
  <c r="AA147" i="1" s="1"/>
  <c r="AD1382" i="1"/>
  <c r="Z1382" i="1"/>
  <c r="AA1382" i="1" s="1"/>
  <c r="AD844" i="1"/>
  <c r="Z844" i="1"/>
  <c r="AA844" i="1" s="1"/>
  <c r="AD667" i="1"/>
  <c r="Z667" i="1"/>
  <c r="AA667" i="1" s="1"/>
  <c r="AD1028" i="1"/>
  <c r="Z1028" i="1"/>
  <c r="AA1028" i="1" s="1"/>
  <c r="AD1283" i="1"/>
  <c r="Z1283" i="1"/>
  <c r="AA1283" i="1" s="1"/>
  <c r="AD997" i="1"/>
  <c r="Z997" i="1"/>
  <c r="AA997" i="1" s="1"/>
  <c r="AD1251" i="1"/>
  <c r="Z1251" i="1"/>
  <c r="AA1251" i="1" s="1"/>
  <c r="AD452" i="1"/>
  <c r="Z452" i="1"/>
  <c r="AA452" i="1" s="1"/>
  <c r="AD986" i="1"/>
  <c r="Z986" i="1"/>
  <c r="AA986" i="1" s="1"/>
  <c r="AD454" i="1"/>
  <c r="Z454" i="1"/>
  <c r="AA454" i="1" s="1"/>
  <c r="AD1158" i="1"/>
  <c r="Z1158" i="1"/>
  <c r="AA1158" i="1" s="1"/>
  <c r="AD183" i="1"/>
  <c r="Z183" i="1"/>
  <c r="AA183" i="1" s="1"/>
  <c r="AD352" i="1"/>
  <c r="Z352" i="1"/>
  <c r="AA352" i="1" s="1"/>
  <c r="AD1230" i="1"/>
  <c r="Z1230" i="1"/>
  <c r="AA1230" i="1" s="1"/>
  <c r="AD609" i="1"/>
  <c r="Z609" i="1"/>
  <c r="AA609" i="1" s="1"/>
  <c r="AD681" i="1"/>
  <c r="Z681" i="1"/>
  <c r="AA681" i="1" s="1"/>
  <c r="AD371" i="1"/>
  <c r="Z371" i="1"/>
  <c r="AA371" i="1" s="1"/>
  <c r="AD545" i="1"/>
  <c r="Z545" i="1"/>
  <c r="AA545" i="1" s="1"/>
  <c r="AD522" i="1"/>
  <c r="Z522" i="1"/>
  <c r="AA522" i="1" s="1"/>
  <c r="AD192" i="1"/>
  <c r="Z192" i="1"/>
  <c r="AA192" i="1" s="1"/>
  <c r="AD240" i="1"/>
  <c r="Z240" i="1"/>
  <c r="AA240" i="1" s="1"/>
  <c r="AD631" i="1"/>
  <c r="Z631" i="1"/>
  <c r="AA631" i="1" s="1"/>
  <c r="AD321" i="1"/>
  <c r="Z321" i="1"/>
  <c r="AA321" i="1" s="1"/>
  <c r="AD1105" i="1"/>
  <c r="Z1105" i="1"/>
  <c r="AA1105" i="1" s="1"/>
  <c r="AD283" i="1"/>
  <c r="Z283" i="1"/>
  <c r="AA283" i="1" s="1"/>
  <c r="AD690" i="1"/>
  <c r="Z690" i="1"/>
  <c r="AA690" i="1" s="1"/>
  <c r="AD168" i="1"/>
  <c r="Z168" i="1"/>
  <c r="AA168" i="1" s="1"/>
  <c r="AD254" i="1"/>
  <c r="Z254" i="1"/>
  <c r="AA254" i="1" s="1"/>
  <c r="AD1005" i="1"/>
  <c r="Z1005" i="1"/>
  <c r="AA1005" i="1" s="1"/>
  <c r="AD1109" i="1"/>
  <c r="Z1109" i="1"/>
  <c r="AA1109" i="1" s="1"/>
  <c r="AD692" i="1"/>
  <c r="Z692" i="1"/>
  <c r="AA692" i="1" s="1"/>
  <c r="AD117" i="1"/>
  <c r="Z117" i="1"/>
  <c r="AA117" i="1" s="1"/>
  <c r="AD1074" i="1"/>
  <c r="Z1074" i="1"/>
  <c r="AA1074" i="1" s="1"/>
  <c r="AD599" i="1"/>
  <c r="Z599" i="1"/>
  <c r="AA599" i="1" s="1"/>
  <c r="AD365" i="1"/>
  <c r="Z365" i="1"/>
  <c r="AA365" i="1" s="1"/>
  <c r="AD1085" i="1"/>
  <c r="Z1085" i="1"/>
  <c r="AA1085" i="1" s="1"/>
  <c r="AD61" i="1"/>
  <c r="Z61" i="1"/>
  <c r="AA61" i="1" s="1"/>
  <c r="AD581" i="1"/>
  <c r="Z581" i="1"/>
  <c r="AA581" i="1" s="1"/>
  <c r="AD1221" i="1"/>
  <c r="Z1221" i="1"/>
  <c r="AA1221" i="1" s="1"/>
  <c r="AD1015" i="1"/>
  <c r="Z1015" i="1"/>
  <c r="AA1015" i="1" s="1"/>
  <c r="AD357" i="1"/>
  <c r="Z357" i="1"/>
  <c r="AA357" i="1" s="1"/>
  <c r="AD938" i="1"/>
  <c r="Z938" i="1"/>
  <c r="AA938" i="1" s="1"/>
  <c r="AD146" i="1"/>
  <c r="Z146" i="1"/>
  <c r="AA146" i="1" s="1"/>
  <c r="AD248" i="1"/>
  <c r="Z248" i="1"/>
  <c r="AA248" i="1" s="1"/>
  <c r="AD78" i="1"/>
  <c r="Z78" i="1"/>
  <c r="AA78" i="1" s="1"/>
  <c r="AD506" i="1"/>
  <c r="Z506" i="1"/>
  <c r="AA506" i="1" s="1"/>
  <c r="AD330" i="1"/>
  <c r="Z330" i="1"/>
  <c r="AA330" i="1" s="1"/>
  <c r="AD280" i="1"/>
  <c r="Z280" i="1"/>
  <c r="AA280" i="1" s="1"/>
  <c r="AD1255" i="1"/>
  <c r="Z1255" i="1"/>
  <c r="AA1255" i="1" s="1"/>
  <c r="AD230" i="1"/>
  <c r="Z230" i="1"/>
  <c r="AA230" i="1" s="1"/>
  <c r="AD502" i="1"/>
  <c r="Z502" i="1"/>
  <c r="AA502" i="1" s="1"/>
  <c r="AD954" i="1"/>
  <c r="Z954" i="1"/>
  <c r="AA954" i="1" s="1"/>
  <c r="AD320" i="1"/>
  <c r="Z320" i="1"/>
  <c r="AA320" i="1" s="1"/>
  <c r="AD79" i="1"/>
  <c r="Z79" i="1"/>
  <c r="AA79" i="1" s="1"/>
  <c r="AD752" i="1"/>
  <c r="Z752" i="1"/>
  <c r="AA752" i="1" s="1"/>
  <c r="AD241" i="1"/>
  <c r="Z241" i="1"/>
  <c r="AA241" i="1" s="1"/>
  <c r="AD842" i="1"/>
  <c r="Z842" i="1"/>
  <c r="AA842" i="1" s="1"/>
  <c r="AD428" i="1"/>
  <c r="Z428" i="1"/>
  <c r="AA428" i="1" s="1"/>
  <c r="AD81" i="1"/>
  <c r="Z81" i="1"/>
  <c r="AA81" i="1" s="1"/>
  <c r="AD409" i="1"/>
  <c r="Z409" i="1"/>
  <c r="AA409" i="1" s="1"/>
  <c r="AD1035" i="1"/>
  <c r="Z1035" i="1"/>
  <c r="AA1035" i="1" s="1"/>
  <c r="AD430" i="1"/>
  <c r="Z430" i="1"/>
  <c r="AA430" i="1" s="1"/>
  <c r="AD1249" i="1"/>
  <c r="Z1249" i="1"/>
  <c r="AA1249" i="1" s="1"/>
  <c r="AD1284" i="1"/>
  <c r="Z1284" i="1"/>
  <c r="AA1284" i="1" s="1"/>
  <c r="AD718" i="1"/>
  <c r="Z718" i="1"/>
  <c r="AA718" i="1" s="1"/>
  <c r="AD1160" i="1"/>
  <c r="Z1160" i="1"/>
  <c r="AA1160" i="1" s="1"/>
  <c r="AD253" i="1"/>
  <c r="Z253" i="1"/>
  <c r="AA253" i="1" s="1"/>
  <c r="AD907" i="1"/>
  <c r="Z907" i="1"/>
  <c r="AA907" i="1" s="1"/>
  <c r="AD611" i="1"/>
  <c r="Z611" i="1"/>
  <c r="AA611" i="1" s="1"/>
  <c r="AD402" i="1"/>
  <c r="Z402" i="1"/>
  <c r="AA402" i="1" s="1"/>
  <c r="AD238" i="1"/>
  <c r="Z238" i="1"/>
  <c r="AA238" i="1" s="1"/>
  <c r="AD1145" i="1"/>
  <c r="Z1145" i="1"/>
  <c r="AA1145" i="1" s="1"/>
  <c r="AD942" i="1"/>
  <c r="Z942" i="1"/>
  <c r="AA942" i="1" s="1"/>
  <c r="AD1042" i="1"/>
  <c r="Z1042" i="1"/>
  <c r="AA1042" i="1" s="1"/>
  <c r="AD980" i="1"/>
  <c r="Z980" i="1"/>
  <c r="AA980" i="1" s="1"/>
  <c r="AD315" i="1"/>
  <c r="Z315" i="1"/>
  <c r="AA315" i="1" s="1"/>
  <c r="AD678" i="1"/>
  <c r="Z678" i="1"/>
  <c r="AA678" i="1" s="1"/>
  <c r="AD598" i="1"/>
  <c r="Z598" i="1"/>
  <c r="AA598" i="1" s="1"/>
  <c r="AD925" i="1"/>
  <c r="Z925" i="1"/>
  <c r="AA925" i="1" s="1"/>
  <c r="AD999" i="1"/>
  <c r="Z999" i="1"/>
  <c r="AA999" i="1" s="1"/>
  <c r="AD237" i="1"/>
  <c r="Z237" i="1"/>
  <c r="AA237" i="1" s="1"/>
  <c r="AD719" i="1"/>
  <c r="Z719" i="1"/>
  <c r="AA719" i="1" s="1"/>
  <c r="AD73" i="1"/>
  <c r="Z73" i="1"/>
  <c r="AA73" i="1" s="1"/>
  <c r="AD231" i="1"/>
  <c r="Z231" i="1"/>
  <c r="AA231" i="1" s="1"/>
  <c r="AD870" i="1"/>
  <c r="Z870" i="1"/>
  <c r="AA870" i="1" s="1"/>
  <c r="AD802" i="1"/>
  <c r="Z802" i="1"/>
  <c r="AA802" i="1" s="1"/>
  <c r="AD13" i="1"/>
  <c r="Z13" i="1"/>
  <c r="AA13" i="1" s="1"/>
  <c r="AD244" i="1"/>
  <c r="Z244" i="1"/>
  <c r="AA244" i="1" s="1"/>
  <c r="AD1129" i="1"/>
  <c r="Z1129" i="1"/>
  <c r="AA1129" i="1" s="1"/>
  <c r="AD856" i="1"/>
  <c r="Z856" i="1"/>
  <c r="AA856" i="1" s="1"/>
  <c r="AD85" i="1"/>
  <c r="Z85" i="1"/>
  <c r="AA85" i="1" s="1"/>
  <c r="AD623" i="1"/>
  <c r="Z623" i="1"/>
  <c r="AA623" i="1" s="1"/>
  <c r="AD541" i="1"/>
  <c r="Z541" i="1"/>
  <c r="AA541" i="1" s="1"/>
  <c r="AD200" i="1"/>
  <c r="Z200" i="1"/>
  <c r="AA200" i="1" s="1"/>
  <c r="AD853" i="1"/>
  <c r="Z853" i="1"/>
  <c r="AA853" i="1" s="1"/>
  <c r="AD328" i="1"/>
  <c r="Z328" i="1"/>
  <c r="AA328" i="1" s="1"/>
  <c r="AD1101" i="1"/>
  <c r="Z1101" i="1"/>
  <c r="AA1101" i="1" s="1"/>
  <c r="AD143" i="1"/>
  <c r="Z143" i="1"/>
  <c r="AA143" i="1" s="1"/>
  <c r="AD416" i="1"/>
  <c r="Z416" i="1"/>
  <c r="AA416" i="1" s="1"/>
  <c r="AD398" i="1"/>
  <c r="Z398" i="1"/>
  <c r="AA398" i="1" s="1"/>
  <c r="AD913" i="1"/>
  <c r="Z913" i="1"/>
  <c r="AA913" i="1" s="1"/>
  <c r="AD68" i="1"/>
  <c r="Z68" i="1"/>
  <c r="AA68" i="1" s="1"/>
  <c r="AD596" i="1"/>
  <c r="Z596" i="1"/>
  <c r="AA596" i="1" s="1"/>
  <c r="AD1268" i="1"/>
  <c r="Z1268" i="1"/>
  <c r="AA1268" i="1" s="1"/>
  <c r="AD1063" i="1"/>
  <c r="Z1063" i="1"/>
  <c r="AA1063" i="1" s="1"/>
  <c r="AD1150" i="1"/>
  <c r="Z1150" i="1"/>
  <c r="AA1150" i="1" s="1"/>
  <c r="AD393" i="1"/>
  <c r="Z393" i="1"/>
  <c r="AA393" i="1" s="1"/>
  <c r="AD587" i="1"/>
  <c r="Z587" i="1"/>
  <c r="AA587" i="1" s="1"/>
  <c r="AD322" i="1"/>
  <c r="Z322" i="1"/>
  <c r="AA322" i="1" s="1"/>
  <c r="AD652" i="1"/>
  <c r="Z652" i="1"/>
  <c r="AA652" i="1" s="1"/>
  <c r="AD43" i="1"/>
  <c r="Z43" i="1"/>
  <c r="AA43" i="1" s="1"/>
  <c r="AD976" i="1"/>
  <c r="Z976" i="1"/>
  <c r="AA976" i="1" s="1"/>
  <c r="AD106" i="1"/>
  <c r="Z106" i="1"/>
  <c r="AA106" i="1" s="1"/>
  <c r="AD249" i="1"/>
  <c r="Z249" i="1"/>
  <c r="AA249" i="1" s="1"/>
  <c r="AD724" i="1"/>
  <c r="Z724" i="1"/>
  <c r="AA724" i="1" s="1"/>
  <c r="AD491" i="1"/>
  <c r="Z491" i="1"/>
  <c r="AA491" i="1" s="1"/>
  <c r="AD97" i="1"/>
  <c r="Z97" i="1"/>
  <c r="AA97" i="1" s="1"/>
  <c r="AD852" i="1"/>
  <c r="Z852" i="1"/>
  <c r="AA852" i="1" s="1"/>
  <c r="AD303" i="1"/>
  <c r="Z303" i="1"/>
  <c r="AA303" i="1" s="1"/>
  <c r="AD576" i="1"/>
  <c r="Z576" i="1"/>
  <c r="AA576" i="1" s="1"/>
  <c r="AD679" i="1"/>
  <c r="Z679" i="1"/>
  <c r="AA679" i="1" s="1"/>
  <c r="AD658" i="1"/>
  <c r="Z658" i="1"/>
  <c r="AA658" i="1" s="1"/>
  <c r="AD188" i="1"/>
  <c r="Z188" i="1"/>
  <c r="AA188" i="1" s="1"/>
  <c r="AD389" i="1"/>
  <c r="Z389" i="1"/>
  <c r="AA389" i="1" s="1"/>
  <c r="AD534" i="1"/>
  <c r="Z534" i="1"/>
  <c r="AA534" i="1" s="1"/>
  <c r="AD232" i="1"/>
  <c r="Z232" i="1"/>
  <c r="AA232" i="1" s="1"/>
  <c r="AD121" i="1"/>
  <c r="Z121" i="1"/>
  <c r="AA121" i="1" s="1"/>
  <c r="AD62" i="1"/>
  <c r="Z62" i="1"/>
  <c r="AA62" i="1" s="1"/>
  <c r="AD21" i="1"/>
  <c r="Z21" i="1"/>
  <c r="AA21" i="1" s="1"/>
  <c r="AD267" i="1"/>
  <c r="Z267" i="1"/>
  <c r="AA267" i="1" s="1"/>
  <c r="AD71" i="1"/>
  <c r="Z71" i="1"/>
  <c r="AA71" i="1" s="1"/>
  <c r="AD380" i="1"/>
  <c r="Z380" i="1"/>
  <c r="AA380" i="1" s="1"/>
  <c r="AD494" i="1"/>
  <c r="Z494" i="1"/>
  <c r="AA494" i="1" s="1"/>
  <c r="AD376" i="1"/>
  <c r="Z376" i="1"/>
  <c r="AA376" i="1" s="1"/>
  <c r="AD95" i="1"/>
  <c r="Z95" i="1"/>
  <c r="AA95" i="1" s="1"/>
  <c r="AD152" i="1"/>
  <c r="Z152" i="1"/>
  <c r="AA152" i="1" s="1"/>
  <c r="AD726" i="1"/>
  <c r="Z726" i="1"/>
  <c r="AA726" i="1" s="1"/>
  <c r="AD583" i="1"/>
  <c r="Z583" i="1"/>
  <c r="AA583" i="1" s="1"/>
  <c r="AD111" i="1"/>
  <c r="Z111" i="1"/>
  <c r="AA111" i="1" s="1"/>
  <c r="AD360" i="1"/>
  <c r="Z360" i="1"/>
  <c r="AA360" i="1" s="1"/>
  <c r="AD492" i="1"/>
  <c r="Z492" i="1"/>
  <c r="AA492" i="1" s="1"/>
  <c r="AD755" i="1"/>
  <c r="Z755" i="1"/>
  <c r="AA755" i="1" s="1"/>
  <c r="AD316" i="1"/>
  <c r="Z316" i="1"/>
  <c r="AA316" i="1" s="1"/>
  <c r="AD739" i="1"/>
  <c r="Z739" i="1"/>
  <c r="AA739" i="1" s="1"/>
  <c r="AD562" i="1"/>
  <c r="Z562" i="1"/>
  <c r="AA562" i="1" s="1"/>
  <c r="AD32" i="1"/>
  <c r="Z32" i="1"/>
  <c r="AA32" i="1" s="1"/>
  <c r="AD1096" i="1"/>
  <c r="Z1096" i="1"/>
  <c r="AA1096" i="1" s="1"/>
  <c r="AD341" i="1"/>
  <c r="Z341" i="1"/>
  <c r="AA341" i="1" s="1"/>
  <c r="AD405" i="1"/>
  <c r="Z405" i="1"/>
  <c r="AA405" i="1" s="1"/>
  <c r="AD456" i="1"/>
  <c r="Z456" i="1"/>
  <c r="AA456" i="1" s="1"/>
  <c r="AD780" i="1"/>
  <c r="Z780" i="1"/>
  <c r="AA780" i="1" s="1"/>
  <c r="AD784" i="1"/>
  <c r="Z784" i="1"/>
  <c r="AA784" i="1" s="1"/>
  <c r="AD87" i="1"/>
  <c r="Z87" i="1"/>
  <c r="AA87" i="1" s="1"/>
  <c r="AD281" i="1"/>
  <c r="Z281" i="1"/>
  <c r="AA281" i="1" s="1"/>
  <c r="AD774" i="1"/>
  <c r="Z774" i="1"/>
  <c r="AA774" i="1" s="1"/>
  <c r="AD53" i="1"/>
  <c r="Z53" i="1"/>
  <c r="AA53" i="1" s="1"/>
  <c r="AD527" i="1"/>
  <c r="Z527" i="1"/>
  <c r="AA527" i="1" s="1"/>
  <c r="AD951" i="1"/>
  <c r="Z951" i="1"/>
  <c r="AA951" i="1" s="1"/>
  <c r="AD498" i="1"/>
  <c r="Z498" i="1"/>
  <c r="AA498" i="1" s="1"/>
  <c r="AD815" i="1"/>
  <c r="Z815" i="1"/>
  <c r="AA815" i="1" s="1"/>
  <c r="AD182" i="1"/>
  <c r="Z182" i="1"/>
  <c r="AA182" i="1" s="1"/>
  <c r="AD585" i="1"/>
  <c r="Z585" i="1"/>
  <c r="AA585" i="1" s="1"/>
  <c r="AD5" i="1"/>
  <c r="Z5" i="1"/>
  <c r="AA5" i="1" s="1"/>
  <c r="AD163" i="1"/>
  <c r="Z163" i="1"/>
  <c r="AA163" i="1" s="1"/>
  <c r="AD981" i="1"/>
  <c r="Z981" i="1"/>
  <c r="AA981" i="1" s="1"/>
  <c r="AD912" i="1"/>
  <c r="Z912" i="1"/>
  <c r="AA912" i="1" s="1"/>
  <c r="AD100" i="1"/>
  <c r="Z100" i="1"/>
  <c r="AA100" i="1" s="1"/>
  <c r="AD591" i="1"/>
  <c r="Z591" i="1"/>
  <c r="AA591" i="1" s="1"/>
  <c r="AD734" i="1"/>
  <c r="Z734" i="1"/>
  <c r="AA734" i="1" s="1"/>
  <c r="AD120" i="1"/>
  <c r="Z120" i="1"/>
  <c r="AA120" i="1" s="1"/>
  <c r="AD110" i="1"/>
  <c r="Z110" i="1"/>
  <c r="AA110" i="1" s="1"/>
  <c r="AD242" i="1"/>
  <c r="Z242" i="1"/>
  <c r="AA242" i="1" s="1"/>
  <c r="AD157" i="1"/>
  <c r="Z157" i="1"/>
  <c r="AA157" i="1" s="1"/>
  <c r="AD459" i="1"/>
  <c r="Z459" i="1"/>
  <c r="AA459" i="1" s="1"/>
  <c r="AD716" i="1"/>
  <c r="Z716" i="1"/>
  <c r="AA716" i="1" s="1"/>
  <c r="AD1044" i="1"/>
  <c r="Z1044" i="1"/>
  <c r="AA1044" i="1" s="1"/>
  <c r="AD171" i="1"/>
  <c r="Z171" i="1"/>
  <c r="AA171" i="1" s="1"/>
  <c r="AD915" i="1"/>
  <c r="Z915" i="1"/>
  <c r="AA915" i="1" s="1"/>
  <c r="AD199" i="1"/>
  <c r="Z199" i="1"/>
  <c r="AA199" i="1" s="1"/>
  <c r="AD172" i="1"/>
  <c r="Z172" i="1"/>
  <c r="AA172" i="1" s="1"/>
  <c r="AD584" i="1"/>
  <c r="Z584" i="1"/>
  <c r="AA584" i="1" s="1"/>
  <c r="AD44" i="1"/>
  <c r="Z44" i="1"/>
  <c r="AA44" i="1" s="1"/>
  <c r="AD105" i="1"/>
  <c r="Z105" i="1"/>
  <c r="AA105" i="1" s="1"/>
  <c r="AD162" i="1"/>
  <c r="Z162" i="1"/>
  <c r="AA162" i="1" s="1"/>
  <c r="AD796" i="1"/>
  <c r="Z796" i="1"/>
  <c r="AA796" i="1" s="1"/>
  <c r="AD610" i="1"/>
  <c r="Z610" i="1"/>
  <c r="AA610" i="1" s="1"/>
  <c r="AD482" i="1"/>
  <c r="Z482" i="1"/>
  <c r="AA482" i="1" s="1"/>
  <c r="AD484" i="1"/>
  <c r="Z484" i="1"/>
  <c r="AA484" i="1" s="1"/>
  <c r="AD411" i="1"/>
  <c r="Z411" i="1"/>
  <c r="AA411" i="1" s="1"/>
  <c r="AD351" i="1"/>
  <c r="Z351" i="1"/>
  <c r="AA351" i="1" s="1"/>
  <c r="AD49" i="1"/>
  <c r="Z49" i="1"/>
  <c r="AA49" i="1" s="1"/>
  <c r="AD877" i="1"/>
  <c r="Z877" i="1"/>
  <c r="AA877" i="1" s="1"/>
  <c r="AD446" i="1"/>
  <c r="Z446" i="1"/>
  <c r="AA446" i="1" s="1"/>
  <c r="AD1219" i="1"/>
  <c r="Z1219" i="1"/>
  <c r="AA1219" i="1" s="1"/>
  <c r="AD650" i="1"/>
  <c r="Z650" i="1"/>
  <c r="AA650" i="1" s="1"/>
  <c r="AD356" i="1"/>
  <c r="Z356" i="1"/>
  <c r="AA356" i="1" s="1"/>
  <c r="AD1141" i="1"/>
  <c r="Z1141" i="1"/>
  <c r="AA1141" i="1" s="1"/>
  <c r="AD223" i="1"/>
  <c r="Z223" i="1"/>
  <c r="AA223" i="1" s="1"/>
  <c r="AD558" i="1"/>
  <c r="Z558" i="1"/>
  <c r="AA558" i="1" s="1"/>
  <c r="AD418" i="1"/>
  <c r="Z418" i="1"/>
  <c r="AA418" i="1" s="1"/>
  <c r="AD104" i="1"/>
  <c r="Z104" i="1"/>
  <c r="AA104" i="1" s="1"/>
  <c r="AD419" i="1"/>
  <c r="Z419" i="1"/>
  <c r="AA419" i="1" s="1"/>
  <c r="AD1083" i="1"/>
  <c r="Z1083" i="1"/>
  <c r="AA1083" i="1" s="1"/>
  <c r="AD674" i="1"/>
  <c r="Z674" i="1"/>
  <c r="AA674" i="1" s="1"/>
  <c r="AD266" i="1"/>
  <c r="Z266" i="1"/>
  <c r="AA266" i="1" s="1"/>
  <c r="AD36" i="1"/>
  <c r="Z36" i="1"/>
  <c r="AA36" i="1" s="1"/>
  <c r="AD307" i="1"/>
  <c r="Z307" i="1"/>
  <c r="AA307" i="1" s="1"/>
  <c r="AD31" i="1"/>
  <c r="Z31" i="1"/>
  <c r="AA31" i="1" s="1"/>
  <c r="AD118" i="1"/>
  <c r="Z118" i="1"/>
  <c r="AA118" i="1" s="1"/>
  <c r="AD710" i="1"/>
  <c r="Z710" i="1"/>
  <c r="AA710" i="1" s="1"/>
  <c r="AD45" i="1"/>
  <c r="Z45" i="1"/>
  <c r="AA45" i="1" s="1"/>
  <c r="AD858" i="1"/>
  <c r="Z858" i="1"/>
  <c r="AA858" i="1" s="1"/>
  <c r="AD84" i="1"/>
  <c r="Z84" i="1"/>
  <c r="AA84" i="1" s="1"/>
  <c r="AD202" i="1"/>
  <c r="Z202" i="1"/>
  <c r="AA202" i="1" s="1"/>
  <c r="AD384" i="1"/>
  <c r="Z384" i="1"/>
  <c r="AA384" i="1" s="1"/>
  <c r="AD564" i="1"/>
  <c r="Z564" i="1"/>
  <c r="AA564" i="1" s="1"/>
  <c r="AD234" i="1"/>
  <c r="Z234" i="1"/>
  <c r="AA234" i="1" s="1"/>
  <c r="AD417" i="1"/>
  <c r="Z417" i="1"/>
  <c r="AA417" i="1" s="1"/>
  <c r="AD56" i="1"/>
  <c r="Z56" i="1"/>
  <c r="AA56" i="1" s="1"/>
  <c r="AD508" i="1"/>
  <c r="Z508" i="1"/>
  <c r="AA508" i="1" s="1"/>
  <c r="AD890" i="1"/>
  <c r="Z890" i="1"/>
  <c r="AA890" i="1" s="1"/>
  <c r="AD112" i="1"/>
  <c r="Z112" i="1"/>
  <c r="AA112" i="1" s="1"/>
  <c r="AD744" i="1"/>
  <c r="Z744" i="1"/>
  <c r="AA744" i="1" s="1"/>
  <c r="AD634" i="1"/>
  <c r="Z634" i="1"/>
  <c r="AA634" i="1" s="1"/>
  <c r="AD136" i="1"/>
  <c r="Z136" i="1"/>
  <c r="AA136" i="1" s="1"/>
  <c r="AD169" i="1"/>
  <c r="Z169" i="1"/>
  <c r="AA169" i="1" s="1"/>
  <c r="AD1295" i="1"/>
  <c r="Z1295" i="1"/>
  <c r="AA1295" i="1" s="1"/>
  <c r="AD372" i="1"/>
  <c r="Z372" i="1"/>
  <c r="AA372" i="1" s="1"/>
  <c r="AD69" i="1"/>
  <c r="Z69" i="1"/>
  <c r="AA69" i="1" s="1"/>
  <c r="AD420" i="1"/>
  <c r="Z420" i="1"/>
  <c r="AA420" i="1" s="1"/>
  <c r="AD717" i="1"/>
  <c r="Z717" i="1"/>
  <c r="AA717" i="1" s="1"/>
  <c r="AD222" i="1"/>
  <c r="Z222" i="1"/>
  <c r="AA222" i="1" s="1"/>
  <c r="AD275" i="1"/>
  <c r="Z275" i="1"/>
  <c r="AA275" i="1" s="1"/>
  <c r="AD86" i="1"/>
  <c r="Z86" i="1"/>
  <c r="AA86" i="1" s="1"/>
  <c r="AD170" i="1"/>
  <c r="Z170" i="1"/>
  <c r="AA170" i="1" s="1"/>
  <c r="AD212" i="1"/>
  <c r="Z212" i="1"/>
  <c r="AA212" i="1" s="1"/>
  <c r="AD219" i="1"/>
  <c r="Z219" i="1"/>
  <c r="AA219" i="1" s="1"/>
  <c r="AD74" i="1"/>
  <c r="Z74" i="1"/>
  <c r="AA74" i="1" s="1"/>
  <c r="AD289" i="1"/>
  <c r="Z289" i="1"/>
  <c r="AA289" i="1" s="1"/>
  <c r="AD206" i="1"/>
  <c r="Z206" i="1"/>
  <c r="AA206" i="1" s="1"/>
  <c r="AD1040" i="1"/>
  <c r="Z1040" i="1"/>
  <c r="AA1040" i="1" s="1"/>
  <c r="AD107" i="1"/>
  <c r="Z107" i="1"/>
  <c r="AA107" i="1" s="1"/>
  <c r="AD96" i="1"/>
  <c r="Z96" i="1"/>
  <c r="AA96" i="1" s="1"/>
  <c r="AD436" i="1"/>
  <c r="Z436" i="1"/>
  <c r="AA436" i="1" s="1"/>
  <c r="AD595" i="1"/>
  <c r="Z595" i="1"/>
  <c r="AA595" i="1" s="1"/>
  <c r="AD63" i="1"/>
  <c r="Z63" i="1"/>
  <c r="AA63" i="1" s="1"/>
  <c r="AD297" i="1"/>
  <c r="Z297" i="1"/>
  <c r="AA297" i="1" s="1"/>
  <c r="AD48" i="1"/>
  <c r="Z48" i="1"/>
  <c r="AA48" i="1" s="1"/>
  <c r="AD19" i="1"/>
  <c r="Z19" i="1"/>
  <c r="AA19" i="1" s="1"/>
  <c r="AD308" i="1"/>
  <c r="Z308" i="1"/>
  <c r="AA308" i="1" s="1"/>
  <c r="AD260" i="1"/>
  <c r="Z260" i="1"/>
  <c r="AA260" i="1" s="1"/>
  <c r="AD33" i="1"/>
  <c r="Z33" i="1"/>
  <c r="AA33" i="1" s="1"/>
  <c r="AD529" i="1"/>
  <c r="Z529" i="1"/>
  <c r="AA529" i="1" s="1"/>
  <c r="AD89" i="1"/>
  <c r="Z89" i="1"/>
  <c r="AA89" i="1" s="1"/>
  <c r="AD1356" i="1"/>
  <c r="Z1356" i="1"/>
  <c r="AA1356" i="1" s="1"/>
  <c r="AD22" i="1"/>
  <c r="Z22" i="1"/>
  <c r="AA22" i="1" s="1"/>
  <c r="AD675" i="1"/>
  <c r="Z675" i="1"/>
  <c r="AA675" i="1" s="1"/>
  <c r="AD99" i="1"/>
  <c r="Z99" i="1"/>
  <c r="AA99" i="1" s="1"/>
  <c r="AD15" i="1"/>
  <c r="Z15" i="1"/>
  <c r="AA15" i="1" s="1"/>
  <c r="AD367" i="1"/>
  <c r="Z367" i="1"/>
  <c r="AA367" i="1" s="1"/>
  <c r="AD224" i="1"/>
  <c r="Z224" i="1"/>
  <c r="AA224" i="1" s="1"/>
  <c r="AD37" i="1"/>
  <c r="Z37" i="1"/>
  <c r="AA37" i="1" s="1"/>
  <c r="AD8" i="1"/>
  <c r="Z8" i="1"/>
  <c r="AA8" i="1" s="1"/>
  <c r="AD995" i="1"/>
  <c r="Z995" i="1"/>
  <c r="AA995" i="1" s="1"/>
  <c r="AD746" i="1"/>
  <c r="Z746" i="1"/>
  <c r="AA746" i="1" s="1"/>
  <c r="AD349" i="1"/>
  <c r="Z349" i="1"/>
  <c r="AA349" i="1" s="1"/>
  <c r="AD216" i="1"/>
  <c r="Z216" i="1"/>
  <c r="AA216" i="1" s="1"/>
  <c r="AD1115" i="1"/>
  <c r="Z1115" i="1"/>
  <c r="AA1115" i="1" s="1"/>
  <c r="AD563" i="1"/>
  <c r="Z563" i="1"/>
  <c r="AA563" i="1" s="1"/>
  <c r="AD872" i="1"/>
  <c r="Z872" i="1"/>
  <c r="AA872" i="1" s="1"/>
  <c r="AD421" i="1"/>
  <c r="Z421" i="1"/>
  <c r="AA421" i="1" s="1"/>
  <c r="AD1290" i="1"/>
  <c r="Z1290" i="1"/>
  <c r="AA1290" i="1" s="1"/>
  <c r="AD373" i="1"/>
  <c r="Z373" i="1"/>
  <c r="AA373" i="1" s="1"/>
  <c r="AD205" i="1"/>
  <c r="Z205" i="1"/>
  <c r="AA205" i="1" s="1"/>
  <c r="AD1359" i="1"/>
  <c r="Z1359" i="1"/>
  <c r="AA1359" i="1" s="1"/>
  <c r="AD1181" i="1"/>
  <c r="Z1181" i="1"/>
  <c r="AA1181" i="1" s="1"/>
  <c r="AD1078" i="1"/>
  <c r="Z1078" i="1"/>
  <c r="AA1078" i="1" s="1"/>
  <c r="AD1216" i="1"/>
  <c r="Z1216" i="1"/>
  <c r="AA1216" i="1" s="1"/>
  <c r="AD228" i="1"/>
  <c r="Z228" i="1"/>
  <c r="AA228" i="1" s="1"/>
  <c r="AD1361" i="1"/>
  <c r="Z1361" i="1"/>
  <c r="AA1361" i="1" s="1"/>
  <c r="AD12" i="1"/>
  <c r="Z12" i="1"/>
  <c r="AA12" i="1" s="1"/>
  <c r="AD994" i="1"/>
  <c r="Z994" i="1"/>
  <c r="AA994" i="1" s="1"/>
  <c r="AD643" i="1"/>
  <c r="Z643" i="1"/>
  <c r="AA643" i="1" s="1"/>
  <c r="AD1031" i="1"/>
  <c r="Z1031" i="1"/>
  <c r="AA1031" i="1" s="1"/>
  <c r="AD325" i="1"/>
  <c r="Z325" i="1"/>
  <c r="AA325" i="1" s="1"/>
  <c r="AD1146" i="1"/>
  <c r="Z1146" i="1"/>
  <c r="AA1146" i="1" s="1"/>
  <c r="AD973" i="1"/>
  <c r="Z973" i="1"/>
  <c r="AA973" i="1" s="1"/>
  <c r="AD288" i="1"/>
  <c r="Z288" i="1"/>
  <c r="AA288" i="1" s="1"/>
  <c r="AD1049" i="1"/>
  <c r="Z1049" i="1"/>
  <c r="AA1049" i="1" s="1"/>
  <c r="AD1214" i="1"/>
  <c r="Z1214" i="1"/>
  <c r="AA1214" i="1" s="1"/>
  <c r="AD432" i="1"/>
  <c r="Z432" i="1"/>
  <c r="AA432" i="1" s="1"/>
  <c r="AD983" i="1"/>
  <c r="Z983" i="1"/>
  <c r="AA983" i="1" s="1"/>
  <c r="AD116" i="1"/>
  <c r="Z116" i="1"/>
  <c r="AA116" i="1" s="1"/>
  <c r="AD542" i="1"/>
  <c r="Z542" i="1"/>
  <c r="AA542" i="1" s="1"/>
  <c r="AD703" i="1"/>
  <c r="Z703" i="1"/>
  <c r="AA703" i="1" s="1"/>
  <c r="AD156" i="1"/>
  <c r="Z156" i="1"/>
  <c r="AA156" i="1" s="1"/>
  <c r="AD1438" i="1"/>
  <c r="Z1438" i="1"/>
  <c r="AA1438" i="1" s="1"/>
  <c r="AD1265" i="1"/>
  <c r="Z1265" i="1"/>
  <c r="AA1265" i="1" s="1"/>
  <c r="AD766" i="1"/>
  <c r="Z766" i="1"/>
  <c r="AA766" i="1" s="1"/>
  <c r="AD1260" i="1"/>
  <c r="Z1260" i="1"/>
  <c r="AA1260" i="1" s="1"/>
  <c r="AD1411" i="1"/>
  <c r="Z1411" i="1"/>
  <c r="AA1411" i="1" s="1"/>
  <c r="AD1463" i="1"/>
  <c r="Z1463" i="1"/>
  <c r="AA1463" i="1" s="1"/>
  <c r="AD604" i="1"/>
  <c r="Z604" i="1"/>
  <c r="AA604" i="1" s="1"/>
  <c r="AD600" i="1"/>
  <c r="Z600" i="1"/>
  <c r="AA600" i="1" s="1"/>
  <c r="AD783" i="1"/>
  <c r="Z783" i="1"/>
  <c r="AA783" i="1" s="1"/>
  <c r="AD1120" i="1"/>
  <c r="Z1120" i="1"/>
  <c r="AA1120" i="1" s="1"/>
  <c r="AD606" i="1"/>
  <c r="Z606" i="1"/>
  <c r="AA606" i="1" s="1"/>
  <c r="AD515" i="1"/>
  <c r="Z515" i="1"/>
  <c r="AA515" i="1" s="1"/>
  <c r="AD1412" i="1"/>
  <c r="Z1412" i="1"/>
  <c r="AA1412" i="1" s="1"/>
  <c r="AD91" i="1"/>
  <c r="Z91" i="1"/>
  <c r="AA91" i="1" s="1"/>
  <c r="AD51" i="1"/>
  <c r="Z51" i="1"/>
  <c r="AA51" i="1" s="1"/>
  <c r="AD150" i="1"/>
  <c r="Z150" i="1"/>
  <c r="AA150" i="1" s="1"/>
  <c r="AD440" i="1"/>
  <c r="Z440" i="1"/>
  <c r="AA440" i="1" s="1"/>
  <c r="AD861" i="1"/>
  <c r="Z861" i="1"/>
  <c r="AA861" i="1" s="1"/>
  <c r="AD186" i="1"/>
  <c r="Z186" i="1"/>
  <c r="AA186" i="1" s="1"/>
  <c r="AD613" i="1"/>
  <c r="Z613" i="1"/>
  <c r="AA613" i="1" s="1"/>
  <c r="AD687" i="1"/>
  <c r="Z687" i="1"/>
  <c r="AA687" i="1" s="1"/>
  <c r="AD1432" i="1"/>
  <c r="Z1432" i="1"/>
  <c r="AA1432" i="1" s="1"/>
  <c r="AD580" i="1"/>
  <c r="Z580" i="1"/>
  <c r="AA580" i="1" s="1"/>
  <c r="AD1057" i="1"/>
  <c r="Z1057" i="1"/>
  <c r="AA1057" i="1" s="1"/>
  <c r="AD1071" i="1"/>
  <c r="Z1071" i="1"/>
  <c r="AA1071" i="1" s="1"/>
  <c r="AD1340" i="1"/>
  <c r="Z1340" i="1"/>
  <c r="AA1340" i="1" s="1"/>
  <c r="AD941" i="1"/>
  <c r="Z941" i="1"/>
  <c r="AA941" i="1" s="1"/>
  <c r="AD190" i="1"/>
  <c r="Z190" i="1"/>
  <c r="AA190" i="1" s="1"/>
  <c r="AD988" i="1"/>
  <c r="Z988" i="1"/>
  <c r="AA988" i="1" s="1"/>
  <c r="AD975" i="1"/>
  <c r="Z975" i="1"/>
  <c r="AA975" i="1" s="1"/>
  <c r="AD1132" i="1"/>
  <c r="Z1132" i="1"/>
  <c r="AA1132" i="1" s="1"/>
  <c r="AD993" i="1"/>
  <c r="Z993" i="1"/>
  <c r="AA993" i="1" s="1"/>
  <c r="AD451" i="1"/>
  <c r="Z451" i="1"/>
  <c r="AA451" i="1" s="1"/>
  <c r="AD287" i="1"/>
  <c r="Z287" i="1"/>
  <c r="AA287" i="1" s="1"/>
  <c r="AD573" i="1"/>
  <c r="Z573" i="1"/>
  <c r="AA573" i="1" s="1"/>
  <c r="AD1262" i="1"/>
  <c r="Z1262" i="1"/>
  <c r="AA1262" i="1" s="1"/>
  <c r="AD265" i="1"/>
  <c r="Z265" i="1"/>
  <c r="AA265" i="1" s="1"/>
  <c r="AD1254" i="1"/>
  <c r="Z1254" i="1"/>
  <c r="AA1254" i="1" s="1"/>
  <c r="AD1259" i="1"/>
  <c r="Z1259" i="1"/>
  <c r="AA1259" i="1" s="1"/>
  <c r="AD185" i="1"/>
  <c r="Z185" i="1"/>
  <c r="AA185" i="1" s="1"/>
  <c r="AD67" i="1"/>
  <c r="Z67" i="1"/>
  <c r="AA67" i="1" s="1"/>
  <c r="AD115" i="1"/>
  <c r="Z115" i="1"/>
  <c r="AA115" i="1" s="1"/>
  <c r="AD225" i="1"/>
  <c r="Z225" i="1"/>
  <c r="AA225" i="1" s="1"/>
  <c r="AD90" i="1"/>
  <c r="Z90" i="1"/>
  <c r="AA90" i="1" s="1"/>
  <c r="AD829" i="1"/>
  <c r="Z829" i="1"/>
  <c r="AA829" i="1" s="1"/>
  <c r="AD832" i="1"/>
  <c r="Z832" i="1"/>
  <c r="AA832" i="1" s="1"/>
  <c r="AD1248" i="1"/>
  <c r="Z1248" i="1"/>
  <c r="AA1248" i="1" s="1"/>
  <c r="AD314" i="1"/>
  <c r="Z314" i="1"/>
  <c r="AA314" i="1" s="1"/>
  <c r="AD671" i="1"/>
  <c r="Z671" i="1"/>
  <c r="AA671" i="1" s="1"/>
  <c r="AD114" i="1"/>
  <c r="Z114" i="1"/>
  <c r="AA114" i="1" s="1"/>
  <c r="AD555" i="1"/>
  <c r="Z555" i="1"/>
  <c r="AA555" i="1" s="1"/>
  <c r="AD184" i="1"/>
  <c r="Z184" i="1"/>
  <c r="AA184" i="1" s="1"/>
  <c r="AD103" i="1"/>
  <c r="Z103" i="1"/>
  <c r="AA103" i="1" s="1"/>
  <c r="AD554" i="1"/>
  <c r="Z554" i="1"/>
  <c r="AA554" i="1" s="1"/>
  <c r="AD300" i="1"/>
  <c r="Z300" i="1"/>
  <c r="AA300" i="1" s="1"/>
  <c r="AD236" i="1"/>
  <c r="Z236" i="1"/>
  <c r="AA236" i="1" s="1"/>
  <c r="AD876" i="1"/>
  <c r="Z876" i="1"/>
  <c r="AA876" i="1" s="1"/>
  <c r="AD354" i="1"/>
  <c r="Z354" i="1"/>
  <c r="AA354" i="1" s="1"/>
  <c r="AD828" i="1"/>
  <c r="Z828" i="1"/>
  <c r="AA828" i="1" s="1"/>
  <c r="AD657" i="1"/>
  <c r="Z657" i="1"/>
  <c r="AA657" i="1" s="1"/>
  <c r="AD987" i="1"/>
  <c r="Z987" i="1"/>
  <c r="AA987" i="1" s="1"/>
  <c r="AD332" i="1"/>
  <c r="Z332" i="1"/>
  <c r="AA332" i="1" s="1"/>
  <c r="AD931" i="1"/>
  <c r="Z931" i="1"/>
  <c r="AA931" i="1" s="1"/>
  <c r="AD1447" i="1"/>
  <c r="Z1447" i="1"/>
  <c r="AA1447" i="1" s="1"/>
  <c r="AD575" i="1"/>
  <c r="Z575" i="1"/>
  <c r="AA575" i="1" s="1"/>
  <c r="AD974" i="1"/>
  <c r="Z974" i="1"/>
  <c r="AA974" i="1" s="1"/>
  <c r="AD213" i="1"/>
  <c r="Z213" i="1"/>
  <c r="AA213" i="1" s="1"/>
  <c r="AD295" i="1"/>
  <c r="Z295" i="1"/>
  <c r="AA295" i="1" s="1"/>
  <c r="AD392" i="1"/>
  <c r="Z392" i="1"/>
  <c r="AA392" i="1" s="1"/>
  <c r="AD348" i="1"/>
  <c r="Z348" i="1"/>
  <c r="AA348" i="1" s="1"/>
  <c r="AD391" i="1"/>
  <c r="Z391" i="1"/>
  <c r="AA391" i="1" s="1"/>
  <c r="AD18" i="1"/>
  <c r="Z18" i="1"/>
  <c r="AA18" i="1" s="1"/>
  <c r="AD574" i="1"/>
  <c r="Z574" i="1"/>
  <c r="AA574" i="1" s="1"/>
  <c r="AD902" i="1"/>
  <c r="Z902" i="1"/>
  <c r="AA902" i="1" s="1"/>
  <c r="AD215" i="1"/>
  <c r="Z215" i="1"/>
  <c r="AA215" i="1" s="1"/>
  <c r="AD914" i="1"/>
  <c r="Z914" i="1"/>
  <c r="AA914" i="1" s="1"/>
  <c r="AD317" i="1"/>
  <c r="Z317" i="1"/>
  <c r="AA317" i="1" s="1"/>
  <c r="AD11" i="1"/>
  <c r="Z11" i="1"/>
  <c r="AA11" i="1" s="1"/>
  <c r="AD470" i="1"/>
  <c r="Z470" i="1"/>
  <c r="AA470" i="1" s="1"/>
  <c r="AD904" i="1"/>
  <c r="Z904" i="1"/>
  <c r="AA904" i="1" s="1"/>
  <c r="AD135" i="1"/>
  <c r="Z135" i="1"/>
  <c r="AA135" i="1" s="1"/>
  <c r="AD1276" i="1"/>
  <c r="Z1276" i="1"/>
  <c r="AA1276" i="1" s="1"/>
  <c r="AD688" i="1"/>
  <c r="Z688" i="1"/>
  <c r="AA688" i="1" s="1"/>
  <c r="AD1095" i="1"/>
  <c r="Z1095" i="1"/>
  <c r="AA1095" i="1" s="1"/>
  <c r="AD189" i="1"/>
  <c r="Z189" i="1"/>
  <c r="AA189" i="1" s="1"/>
  <c r="AD306" i="1"/>
  <c r="Z306" i="1"/>
  <c r="AA306" i="1" s="1"/>
  <c r="AD340" i="1"/>
  <c r="Z340" i="1"/>
  <c r="AA340" i="1" s="1"/>
  <c r="AD827" i="1"/>
  <c r="Z827" i="1"/>
  <c r="AA827" i="1" s="1"/>
  <c r="AD1339" i="1"/>
  <c r="Z1339" i="1"/>
  <c r="AA1339" i="1" s="1"/>
  <c r="AD748" i="1"/>
  <c r="Z748" i="1"/>
  <c r="AA748" i="1" s="1"/>
  <c r="AD375" i="1"/>
  <c r="Z375" i="1"/>
  <c r="AA375" i="1" s="1"/>
  <c r="AD608" i="1"/>
  <c r="Z608" i="1"/>
  <c r="AA608" i="1" s="1"/>
  <c r="AD366" i="1"/>
  <c r="Z366" i="1"/>
  <c r="AA366" i="1" s="1"/>
  <c r="AD299" i="1"/>
  <c r="Z299" i="1"/>
  <c r="AA299" i="1" s="1"/>
  <c r="AD773" i="1"/>
  <c r="Z773" i="1"/>
  <c r="AA773" i="1" s="1"/>
  <c r="AD572" i="1"/>
  <c r="Z572" i="1"/>
  <c r="AA572" i="1" s="1"/>
  <c r="AD949" i="1"/>
  <c r="Z949" i="1"/>
  <c r="AA949" i="1" s="1"/>
  <c r="AD305" i="1"/>
  <c r="Z305" i="1"/>
  <c r="AA305" i="1" s="1"/>
  <c r="AD101" i="1"/>
  <c r="Z101" i="1"/>
  <c r="AA101" i="1" s="1"/>
  <c r="AD990" i="1"/>
  <c r="Z990" i="1"/>
  <c r="AA990" i="1" s="1"/>
  <c r="AD553" i="1"/>
  <c r="Z553" i="1"/>
  <c r="AA553" i="1" s="1"/>
  <c r="AD41" i="1"/>
  <c r="Z41" i="1"/>
  <c r="AA41" i="1" s="1"/>
  <c r="AD88" i="1"/>
  <c r="Z88" i="1"/>
  <c r="AA88" i="1" s="1"/>
  <c r="AD235" i="1"/>
  <c r="Z235" i="1"/>
  <c r="AA235" i="1" s="1"/>
  <c r="AD174" i="1"/>
  <c r="Z174" i="1"/>
  <c r="AA174" i="1" s="1"/>
  <c r="AD347" i="1"/>
  <c r="Z347" i="1"/>
  <c r="AA347" i="1" s="1"/>
  <c r="AD673" i="1"/>
  <c r="Z673" i="1"/>
  <c r="AA673" i="1" s="1"/>
  <c r="AD55" i="1"/>
  <c r="Z55" i="1"/>
  <c r="AA55" i="1" s="1"/>
  <c r="AD337" i="1"/>
  <c r="Z337" i="1"/>
  <c r="AA337" i="1" s="1"/>
  <c r="AD40" i="1"/>
  <c r="Z40" i="1"/>
  <c r="AA40" i="1" s="1"/>
  <c r="AD28" i="1"/>
  <c r="Z28" i="1"/>
  <c r="AA28" i="1" s="1"/>
  <c r="AD194" i="1"/>
  <c r="Z194" i="1"/>
  <c r="AA194" i="1" s="1"/>
  <c r="AD385" i="1"/>
  <c r="Z385" i="1"/>
  <c r="AA385" i="1" s="1"/>
  <c r="AD30" i="1"/>
  <c r="Z30" i="1"/>
  <c r="AA30" i="1" s="1"/>
  <c r="AD247" i="1"/>
  <c r="Z247" i="1"/>
  <c r="AA247" i="1" s="1"/>
  <c r="AD336" i="1"/>
  <c r="Z336" i="1"/>
  <c r="AA336" i="1" s="1"/>
  <c r="AD335" i="1"/>
  <c r="Z335" i="1"/>
  <c r="AA335" i="1" s="1"/>
  <c r="AD181" i="1"/>
  <c r="Z181" i="1"/>
  <c r="AA181" i="1" s="1"/>
  <c r="AD839" i="1"/>
  <c r="Z839" i="1"/>
  <c r="AA839" i="1" s="1"/>
  <c r="AD501" i="1"/>
  <c r="Z501" i="1"/>
  <c r="AA501" i="1" s="1"/>
  <c r="AD431" i="1"/>
  <c r="Z431" i="1"/>
  <c r="AA431" i="1" s="1"/>
  <c r="AD246" i="1"/>
  <c r="Z246" i="1"/>
  <c r="AA246" i="1" s="1"/>
  <c r="AD458" i="1"/>
  <c r="Z458" i="1"/>
  <c r="AA458" i="1" s="1"/>
  <c r="AD113" i="1"/>
  <c r="Z113" i="1"/>
  <c r="AA113" i="1" s="1"/>
  <c r="AD715" i="1"/>
  <c r="Z715" i="1"/>
  <c r="AA715" i="1" s="1"/>
  <c r="AD346" i="1"/>
  <c r="Z346" i="1"/>
  <c r="AA346" i="1" s="1"/>
  <c r="AD1068" i="1"/>
  <c r="Z1068" i="1"/>
  <c r="AA1068" i="1" s="1"/>
  <c r="AD134" i="1"/>
  <c r="Z134" i="1"/>
  <c r="AA134" i="1" s="1"/>
  <c r="AD198" i="1"/>
  <c r="Z198" i="1"/>
  <c r="AA198" i="1" s="1"/>
  <c r="AD370" i="1"/>
  <c r="Z370" i="1"/>
  <c r="AA370" i="1" s="1"/>
  <c r="AD119" i="1"/>
  <c r="Z119" i="1"/>
  <c r="AA119" i="1" s="1"/>
  <c r="AD345" i="1"/>
  <c r="Z345" i="1"/>
  <c r="AA345" i="1" s="1"/>
  <c r="AD410" i="1"/>
  <c r="Z410" i="1"/>
  <c r="AA410" i="1" s="1"/>
  <c r="AD350" i="1"/>
  <c r="Z350" i="1"/>
  <c r="AA350" i="1" s="1"/>
  <c r="AD35" i="1"/>
  <c r="Z35" i="1"/>
  <c r="AA35" i="1" s="1"/>
  <c r="AD72" i="1"/>
  <c r="Z72" i="1"/>
  <c r="AA72" i="1" s="1"/>
  <c r="AD39" i="1"/>
  <c r="Z39" i="1"/>
  <c r="AA39" i="1" s="1"/>
  <c r="AD672" i="1"/>
  <c r="Z672" i="1"/>
  <c r="AA672" i="1" s="1"/>
  <c r="AD1011" i="1"/>
  <c r="Z1011" i="1"/>
  <c r="AA1011" i="1" s="1"/>
  <c r="AD294" i="1"/>
  <c r="Z294" i="1"/>
  <c r="AA294" i="1" s="1"/>
  <c r="AD511" i="1"/>
  <c r="Z511" i="1"/>
  <c r="AA511" i="1" s="1"/>
  <c r="AD344" i="1"/>
  <c r="Z344" i="1"/>
  <c r="AA344" i="1" s="1"/>
  <c r="AD361" i="1"/>
  <c r="Z361" i="1"/>
  <c r="AA361" i="1" s="1"/>
  <c r="AD1082" i="1"/>
  <c r="Z1082" i="1"/>
  <c r="AA1082" i="1" s="1"/>
  <c r="AD364" i="1"/>
  <c r="Z364" i="1"/>
  <c r="AA364" i="1" s="1"/>
  <c r="AD795" i="1"/>
  <c r="Z795" i="1"/>
  <c r="AA795" i="1" s="1"/>
  <c r="AD141" i="1"/>
  <c r="Z141" i="1"/>
  <c r="AA141" i="1" s="1"/>
  <c r="AD264" i="1"/>
  <c r="Z264" i="1"/>
  <c r="AA264" i="1" s="1"/>
  <c r="AD1279" i="1"/>
  <c r="Z1279" i="1"/>
  <c r="AA1279" i="1" s="1"/>
  <c r="AD334" i="1"/>
  <c r="Z334" i="1"/>
  <c r="AA334" i="1" s="1"/>
  <c r="AD7" i="1"/>
  <c r="Z7" i="1"/>
  <c r="AA7" i="1" s="1"/>
  <c r="AD343" i="1"/>
  <c r="Z343" i="1"/>
  <c r="AA343" i="1" s="1"/>
  <c r="AD603" i="1"/>
  <c r="Z603" i="1"/>
  <c r="AA603" i="1" s="1"/>
  <c r="AD34" i="1"/>
  <c r="Z34" i="1"/>
  <c r="AA34" i="1" s="1"/>
  <c r="AD857" i="1"/>
  <c r="Z857" i="1"/>
  <c r="AA857" i="1" s="1"/>
  <c r="AD83" i="1"/>
  <c r="Z83" i="1"/>
  <c r="AA83" i="1" s="1"/>
  <c r="AD319" i="1"/>
  <c r="Z319" i="1"/>
  <c r="AA319" i="1" s="1"/>
  <c r="AD383" i="1"/>
  <c r="Z383" i="1"/>
  <c r="AA383" i="1" s="1"/>
  <c r="AD54" i="1"/>
  <c r="Z54" i="1"/>
  <c r="AA54" i="1" s="1"/>
  <c r="AD369" i="1"/>
  <c r="Z369" i="1"/>
  <c r="AA369" i="1" s="1"/>
  <c r="AD204" i="1"/>
  <c r="Z204" i="1"/>
  <c r="AA204" i="1" s="1"/>
  <c r="AD154" i="1"/>
  <c r="Z154" i="1"/>
  <c r="AA154" i="1" s="1"/>
  <c r="AD630" i="1"/>
  <c r="Z630" i="1"/>
  <c r="AA630" i="1" s="1"/>
  <c r="AD245" i="1"/>
  <c r="Z245" i="1"/>
  <c r="AA245" i="1" s="1"/>
  <c r="AD173" i="1"/>
  <c r="Z173" i="1"/>
  <c r="AA173" i="1" s="1"/>
  <c r="AD227" i="1"/>
  <c r="Z227" i="1"/>
  <c r="AA227" i="1" s="1"/>
  <c r="AD429" i="1"/>
  <c r="Z429" i="1"/>
  <c r="AA429" i="1" s="1"/>
  <c r="AD462" i="1"/>
  <c r="Z462" i="1"/>
  <c r="AA462" i="1" s="1"/>
  <c r="AD989" i="1"/>
  <c r="Z989" i="1"/>
  <c r="AA989" i="1" s="1"/>
  <c r="AD481" i="1"/>
  <c r="Z481" i="1"/>
  <c r="AA481" i="1" s="1"/>
  <c r="AD445" i="1"/>
  <c r="Z445" i="1"/>
  <c r="AA445" i="1" s="1"/>
  <c r="AD633" i="1"/>
  <c r="Z633" i="1"/>
  <c r="AA633" i="1" s="1"/>
  <c r="AD333" i="1"/>
  <c r="Z333" i="1"/>
  <c r="AA333" i="1" s="1"/>
  <c r="AD137" i="1"/>
  <c r="Z137" i="1"/>
  <c r="AA137" i="1" s="1"/>
  <c r="AD743" i="1"/>
  <c r="Z743" i="1"/>
  <c r="AA743" i="1" s="1"/>
  <c r="AD374" i="1"/>
  <c r="Z374" i="1"/>
  <c r="AA374" i="1" s="1"/>
  <c r="AD426" i="1"/>
  <c r="Z426" i="1"/>
  <c r="AA426" i="1" s="1"/>
  <c r="AD480" i="1"/>
  <c r="Z480" i="1"/>
  <c r="AA480" i="1" s="1"/>
  <c r="AD444" i="1"/>
  <c r="Z444" i="1"/>
  <c r="AA444" i="1" s="1"/>
  <c r="AD10" i="1"/>
  <c r="Z10" i="1"/>
  <c r="AA10" i="1" s="1"/>
  <c r="AD9" i="1"/>
  <c r="Z9" i="1"/>
  <c r="AA9" i="1" s="1"/>
  <c r="AD268" i="1"/>
  <c r="Z268" i="1"/>
  <c r="AA268" i="1" s="1"/>
  <c r="AD443" i="1"/>
  <c r="Z443" i="1"/>
  <c r="AA443" i="1" s="1"/>
  <c r="AD304" i="1"/>
  <c r="Z304" i="1"/>
  <c r="AA304" i="1" s="1"/>
  <c r="AD293" i="1"/>
  <c r="Z293" i="1"/>
  <c r="AA293" i="1" s="1"/>
  <c r="AD214" i="1"/>
  <c r="Z214" i="1"/>
  <c r="AA214" i="1" s="1"/>
  <c r="AD442" i="1"/>
  <c r="Z442" i="1"/>
  <c r="AA442" i="1" s="1"/>
  <c r="AD342" i="1"/>
  <c r="Z342" i="1"/>
  <c r="AA342" i="1" s="1"/>
  <c r="AD94" i="1"/>
  <c r="Z94" i="1"/>
  <c r="AA94" i="1" s="1"/>
  <c r="AD292" i="1"/>
  <c r="Z292" i="1"/>
  <c r="AA292" i="1" s="1"/>
  <c r="AD290" i="1"/>
  <c r="Z290" i="1"/>
  <c r="AA290" i="1" s="1"/>
  <c r="AD203" i="1"/>
  <c r="Z203" i="1"/>
  <c r="AA203" i="1" s="1"/>
  <c r="AD579" i="1"/>
  <c r="Z579" i="1"/>
  <c r="AA579" i="1" s="1"/>
  <c r="AD123" i="1"/>
  <c r="Z123" i="1"/>
  <c r="AA123" i="1" s="1"/>
  <c r="AD27" i="1"/>
  <c r="Z27" i="1"/>
  <c r="AA27" i="1" s="1"/>
  <c r="AD394" i="1"/>
  <c r="Z394" i="1"/>
  <c r="AA394" i="1" s="1"/>
  <c r="AD1275" i="1"/>
  <c r="Z1275" i="1"/>
  <c r="AA1275" i="1" s="1"/>
  <c r="AD93" i="1"/>
  <c r="Z93" i="1"/>
  <c r="AA93" i="1" s="1"/>
  <c r="AD6" i="1"/>
  <c r="Z6" i="1"/>
  <c r="AA6" i="1" s="1"/>
  <c r="AD437" i="1"/>
  <c r="Z437" i="1"/>
  <c r="AA437" i="1" s="1"/>
  <c r="AD479" i="1"/>
  <c r="Z479" i="1"/>
  <c r="AA479" i="1" s="1"/>
  <c r="AD102" i="1"/>
  <c r="Z102" i="1"/>
  <c r="AA102" i="1" s="1"/>
  <c r="AD1274" i="1"/>
  <c r="Z1274" i="1"/>
  <c r="AA1274" i="1" s="1"/>
  <c r="AD17" i="1"/>
  <c r="Z17" i="1"/>
  <c r="AA17" i="1" s="1"/>
  <c r="AD298" i="1"/>
  <c r="Z298" i="1"/>
  <c r="AA298" i="1" s="1"/>
  <c r="AD38" i="1"/>
  <c r="Z38" i="1"/>
  <c r="AA38" i="1" s="1"/>
  <c r="AD528" i="1"/>
  <c r="Z528" i="1"/>
  <c r="AA528" i="1" s="1"/>
  <c r="AD92" i="1"/>
  <c r="Z92" i="1"/>
  <c r="AA92" i="1" s="1"/>
  <c r="AD638" i="1"/>
  <c r="Z638" i="1"/>
  <c r="AA638" i="1" s="1"/>
  <c r="AD637" i="1"/>
  <c r="Z637" i="1"/>
  <c r="AA637" i="1" s="1"/>
  <c r="AD363" i="1"/>
  <c r="Z363" i="1"/>
  <c r="AA363" i="1" s="1"/>
  <c r="AD362" i="1"/>
  <c r="Z362" i="1"/>
  <c r="AA362" i="1" s="1"/>
  <c r="AD636" i="1"/>
  <c r="Z636" i="1"/>
  <c r="AA636" i="1" s="1"/>
  <c r="AD26" i="1"/>
  <c r="Z26" i="1"/>
  <c r="AA26" i="1" s="1"/>
  <c r="AD368" i="1"/>
  <c r="Z368" i="1"/>
  <c r="AA368" i="1" s="1"/>
  <c r="AD226" i="1"/>
  <c r="Z226" i="1"/>
  <c r="AA226" i="1" s="1"/>
  <c r="AD441" i="1"/>
  <c r="Z441" i="1"/>
  <c r="AA441" i="1" s="1"/>
  <c r="AD967" i="1"/>
  <c r="Z967" i="1"/>
  <c r="AA967" i="1" s="1"/>
  <c r="AD302" i="1"/>
  <c r="Z302" i="1"/>
  <c r="AA302" i="1" s="1"/>
  <c r="AD327" i="1"/>
  <c r="Z327" i="1"/>
  <c r="AA327" i="1" s="1"/>
  <c r="AD1242" i="1"/>
  <c r="Z1242" i="1"/>
  <c r="AA1242" i="1" s="1"/>
  <c r="AD1407" i="1"/>
  <c r="Z1407" i="1"/>
  <c r="AA1407" i="1" s="1"/>
  <c r="AD1122" i="1"/>
  <c r="Z1122" i="1"/>
  <c r="AA1122" i="1" s="1"/>
  <c r="AD1038" i="1"/>
  <c r="Z1038" i="1"/>
  <c r="AA1038" i="1" s="1"/>
  <c r="AD851" i="1"/>
  <c r="Z851" i="1"/>
  <c r="AA851" i="1" s="1"/>
  <c r="AD684" i="1"/>
  <c r="Z684" i="1"/>
  <c r="AA684" i="1" s="1"/>
  <c r="AD326" i="1"/>
  <c r="Z326" i="1"/>
  <c r="AA326" i="1" s="1"/>
  <c r="AD879" i="1"/>
  <c r="Z879" i="1"/>
  <c r="AA879" i="1" s="1"/>
  <c r="AD1090" i="1"/>
  <c r="Z1090" i="1"/>
  <c r="AA1090" i="1" s="1"/>
  <c r="AD229" i="1"/>
  <c r="Z229" i="1"/>
  <c r="AA229" i="1" s="1"/>
  <c r="AD1360" i="1"/>
  <c r="Z1360" i="1"/>
  <c r="AA1360" i="1" s="1"/>
  <c r="AD1318" i="1"/>
  <c r="Z1318" i="1"/>
  <c r="AA1318" i="1" s="1"/>
  <c r="AD1448" i="1"/>
  <c r="Z1448" i="1"/>
  <c r="AA1448" i="1" s="1"/>
  <c r="AD1378" i="1"/>
  <c r="Z1378" i="1"/>
  <c r="AA1378" i="1" s="1"/>
  <c r="AD1365" i="1"/>
  <c r="Z1365" i="1"/>
  <c r="AA1365" i="1" s="1"/>
  <c r="AD1316" i="1"/>
  <c r="Z1316" i="1"/>
  <c r="AA1316" i="1" s="1"/>
  <c r="AD1121" i="1"/>
  <c r="Z1121" i="1"/>
  <c r="AA1121" i="1" s="1"/>
  <c r="AD1309" i="1"/>
  <c r="Z1309" i="1"/>
  <c r="AA1309" i="1" s="1"/>
  <c r="AD1370" i="1"/>
  <c r="Z1370" i="1"/>
  <c r="AA1370" i="1" s="1"/>
  <c r="AD1194" i="1"/>
  <c r="Z1194" i="1"/>
  <c r="AA1194" i="1" s="1"/>
  <c r="AD179" i="1"/>
  <c r="Z179" i="1"/>
  <c r="AA179" i="1" s="1"/>
  <c r="AD865" i="1"/>
  <c r="Z865" i="1"/>
  <c r="AA865" i="1" s="1"/>
  <c r="AD1422" i="1"/>
  <c r="Z1422" i="1"/>
  <c r="AA1422" i="1" s="1"/>
  <c r="AD1296" i="1"/>
  <c r="Z1296" i="1"/>
  <c r="AA1296" i="1" s="1"/>
  <c r="AD1037" i="1"/>
  <c r="Z1037" i="1"/>
  <c r="AA1037" i="1" s="1"/>
  <c r="AD940" i="1"/>
  <c r="Z940" i="1"/>
  <c r="AA940" i="1" s="1"/>
  <c r="AD1302" i="1"/>
  <c r="Z1302" i="1"/>
  <c r="AA1302" i="1" s="1"/>
  <c r="AD1310" i="1"/>
  <c r="Z1310" i="1"/>
  <c r="AA1310" i="1" s="1"/>
  <c r="AD1348" i="1"/>
  <c r="Z1348" i="1"/>
  <c r="AA1348" i="1" s="1"/>
  <c r="AD490" i="1"/>
  <c r="Z490" i="1"/>
  <c r="AA490" i="1" s="1"/>
  <c r="AD1429" i="1"/>
  <c r="Z1429" i="1"/>
  <c r="AA1429" i="1" s="1"/>
  <c r="AD1267" i="1"/>
  <c r="Z1267" i="1"/>
  <c r="AA1267" i="1" s="1"/>
  <c r="AD1357" i="1"/>
  <c r="Z1357" i="1"/>
  <c r="AA1357" i="1" s="1"/>
  <c r="AD1374" i="1"/>
  <c r="Z1374" i="1"/>
  <c r="AA1374" i="1" s="1"/>
  <c r="AD1066" i="1"/>
  <c r="Z1066" i="1"/>
  <c r="AA1066" i="1" s="1"/>
  <c r="AD978" i="1"/>
  <c r="Z978" i="1"/>
  <c r="AA978" i="1" s="1"/>
  <c r="AD415" i="1"/>
  <c r="Z415" i="1"/>
  <c r="AA415" i="1" s="1"/>
  <c r="AD1342" i="1"/>
  <c r="Z1342" i="1"/>
  <c r="AA1342" i="1" s="1"/>
  <c r="AD1051" i="1"/>
  <c r="Z1051" i="1"/>
  <c r="AA1051" i="1" s="1"/>
  <c r="AD1067" i="1"/>
  <c r="Z1067" i="1"/>
  <c r="AA1067" i="1" s="1"/>
  <c r="AD1452" i="1"/>
  <c r="Z1452" i="1"/>
  <c r="AA1452" i="1" s="1"/>
  <c r="AD728" i="1"/>
  <c r="Z728" i="1"/>
  <c r="AA728" i="1" s="1"/>
  <c r="AD918" i="1"/>
  <c r="Z918" i="1"/>
  <c r="AA918" i="1" s="1"/>
  <c r="AD1293" i="1"/>
  <c r="Z1293" i="1"/>
  <c r="AA1293" i="1" s="1"/>
  <c r="AD1149" i="1"/>
  <c r="Z1149" i="1"/>
  <c r="AA1149" i="1" s="1"/>
  <c r="AD1157" i="1"/>
  <c r="Z1157" i="1"/>
  <c r="AA1157" i="1" s="1"/>
  <c r="AD1443" i="1"/>
  <c r="Z1443" i="1"/>
  <c r="AA1443" i="1" s="1"/>
  <c r="AD1048" i="1"/>
  <c r="Z1048" i="1"/>
  <c r="AA1048" i="1" s="1"/>
  <c r="AD284" i="1"/>
  <c r="Z284" i="1"/>
  <c r="AA284" i="1" s="1"/>
  <c r="AD1287" i="1"/>
  <c r="Z1287" i="1"/>
  <c r="AA1287" i="1" s="1"/>
  <c r="AD1002" i="1"/>
  <c r="Z1002" i="1"/>
  <c r="AA1002" i="1" s="1"/>
  <c r="AD1294" i="1"/>
  <c r="Z1294" i="1"/>
  <c r="AA1294" i="1" s="1"/>
  <c r="AD178" i="1"/>
  <c r="Z178" i="1"/>
  <c r="AA178" i="1" s="1"/>
  <c r="AD1418" i="1"/>
  <c r="Z1418" i="1"/>
  <c r="AA1418" i="1" s="1"/>
  <c r="AD664" i="1"/>
  <c r="Z664" i="1"/>
  <c r="AA664" i="1" s="1"/>
  <c r="AD1454" i="1"/>
  <c r="Z1454" i="1"/>
  <c r="AA1454" i="1" s="1"/>
  <c r="AD846" i="1"/>
  <c r="Z846" i="1"/>
  <c r="AA846" i="1" s="1"/>
  <c r="AD706" i="1"/>
  <c r="Z706" i="1"/>
  <c r="AA706" i="1" s="1"/>
  <c r="AD1118" i="1"/>
  <c r="Z1118" i="1"/>
  <c r="AA1118" i="1" s="1"/>
  <c r="AD1211" i="1"/>
  <c r="Z1211" i="1"/>
  <c r="AA1211" i="1" s="1"/>
  <c r="AD1008" i="1"/>
  <c r="Z1008" i="1"/>
  <c r="AA1008" i="1" s="1"/>
  <c r="AD1384" i="1"/>
  <c r="Z1384" i="1"/>
  <c r="AA1384" i="1" s="1"/>
  <c r="AD1170" i="1"/>
  <c r="Z1170" i="1"/>
  <c r="AA1170" i="1" s="1"/>
  <c r="AD159" i="1"/>
  <c r="Z159" i="1"/>
  <c r="AA159" i="1" s="1"/>
  <c r="AD1334" i="1"/>
  <c r="Z1334" i="1"/>
  <c r="AA1334" i="1" s="1"/>
  <c r="AD762" i="1"/>
  <c r="Z762" i="1"/>
  <c r="AA762" i="1" s="1"/>
  <c r="AD1206" i="1"/>
  <c r="Z1206" i="1"/>
  <c r="AA1206" i="1" s="1"/>
  <c r="AD1459" i="1"/>
  <c r="Z1459" i="1"/>
  <c r="AA1459" i="1" s="1"/>
  <c r="AD648" i="1"/>
  <c r="Z648" i="1"/>
  <c r="AA648" i="1" s="1"/>
  <c r="AD531" i="1"/>
  <c r="Z531" i="1"/>
  <c r="AA531" i="1" s="1"/>
  <c r="AD586" i="1"/>
  <c r="Z586" i="1"/>
  <c r="AA586" i="1" s="1"/>
  <c r="AD167" i="1"/>
  <c r="Z167" i="1"/>
  <c r="AA167" i="1" s="1"/>
  <c r="AD60" i="1"/>
  <c r="Z60" i="1"/>
  <c r="AA60" i="1" s="1"/>
  <c r="AD901" i="1"/>
  <c r="Z901" i="1"/>
  <c r="AA901" i="1" s="1"/>
  <c r="AD788" i="1"/>
  <c r="Z788" i="1"/>
  <c r="AA788" i="1" s="1"/>
  <c r="AD822" i="1"/>
  <c r="Z822" i="1"/>
  <c r="AA822" i="1" s="1"/>
  <c r="AD1081" i="1"/>
  <c r="Z1081" i="1"/>
  <c r="AA1081" i="1" s="1"/>
  <c r="AD571" i="1"/>
  <c r="Z571" i="1"/>
  <c r="AA571" i="1" s="1"/>
  <c r="AD962" i="1"/>
  <c r="Z962" i="1"/>
  <c r="AA962" i="1" s="1"/>
  <c r="AD1416" i="1"/>
  <c r="Z1416" i="1"/>
  <c r="AA1416" i="1" s="1"/>
  <c r="AD252" i="1"/>
  <c r="Z252" i="1"/>
  <c r="AA252" i="1" s="1"/>
  <c r="AD251" i="1"/>
  <c r="Z251" i="1"/>
  <c r="AA251" i="1" s="1"/>
  <c r="AD1353" i="1"/>
  <c r="Z1353" i="1"/>
  <c r="AA1353" i="1" s="1"/>
  <c r="AD210" i="1"/>
  <c r="Z210" i="1"/>
  <c r="AA210" i="1" s="1"/>
  <c r="AD1156" i="1"/>
  <c r="Z1156" i="1"/>
  <c r="AA1156" i="1" s="1"/>
  <c r="AD218" i="1"/>
  <c r="Z218" i="1"/>
  <c r="AA218" i="1" s="1"/>
  <c r="AD1394" i="1"/>
  <c r="Z1394" i="1"/>
  <c r="AA1394" i="1" s="1"/>
  <c r="AD1065" i="1"/>
  <c r="Z1065" i="1"/>
  <c r="AA1065" i="1" s="1"/>
  <c r="AD1107" i="1"/>
  <c r="Z1107" i="1"/>
  <c r="AA1107" i="1" s="1"/>
  <c r="AD696" i="1"/>
  <c r="Z696" i="1"/>
  <c r="AA696" i="1" s="1"/>
  <c r="AD1077" i="1"/>
  <c r="Z1077" i="1"/>
  <c r="AA1077" i="1" s="1"/>
  <c r="AD485" i="1"/>
  <c r="Z485" i="1"/>
  <c r="AA485" i="1" s="1"/>
  <c r="AD908" i="1"/>
  <c r="Z908" i="1"/>
  <c r="AA908" i="1" s="1"/>
  <c r="AD1343" i="1"/>
  <c r="Z1343" i="1"/>
  <c r="AA1343" i="1" s="1"/>
  <c r="AD1421" i="1"/>
  <c r="Z1421" i="1"/>
  <c r="AA1421" i="1" s="1"/>
  <c r="AD1159" i="1"/>
  <c r="Z1159" i="1"/>
  <c r="AA1159" i="1" s="1"/>
  <c r="AD1402" i="1"/>
  <c r="Z1402" i="1"/>
  <c r="AA1402" i="1" s="1"/>
  <c r="AD1398" i="1"/>
  <c r="Z1398" i="1"/>
  <c r="AA1398" i="1" s="1"/>
  <c r="AD1175" i="1"/>
  <c r="Z1175" i="1"/>
  <c r="AA1175" i="1" s="1"/>
  <c r="AD301" i="1"/>
  <c r="Z301" i="1"/>
  <c r="AA301" i="1" s="1"/>
  <c r="AD250" i="1"/>
  <c r="Z250" i="1"/>
  <c r="AA250" i="1" s="1"/>
  <c r="AD427" i="1"/>
  <c r="Z427" i="1"/>
  <c r="AA427" i="1" s="1"/>
  <c r="AD730" i="1"/>
  <c r="Z730" i="1"/>
  <c r="AA730" i="1" s="1"/>
  <c r="AD1127" i="1"/>
  <c r="Z1127" i="1"/>
  <c r="AA1127" i="1" s="1"/>
  <c r="AD1277" i="1"/>
  <c r="Z1277" i="1"/>
  <c r="AA1277" i="1" s="1"/>
  <c r="AD1404" i="1"/>
  <c r="Z1404" i="1"/>
  <c r="AA1404" i="1" s="1"/>
  <c r="AD628" i="1"/>
  <c r="Z628" i="1"/>
  <c r="AA628" i="1" s="1"/>
  <c r="AD1054" i="1"/>
  <c r="Z1054" i="1"/>
  <c r="AA1054" i="1" s="1"/>
  <c r="AD1106" i="1"/>
  <c r="Z1106" i="1"/>
  <c r="AA1106" i="1" s="1"/>
  <c r="AD1349" i="1"/>
  <c r="Z1349" i="1"/>
  <c r="AA1349" i="1" s="1"/>
  <c r="AD274" i="1"/>
  <c r="Z274" i="1"/>
  <c r="AA274" i="1" s="1"/>
  <c r="AD1338" i="1"/>
  <c r="Z1338" i="1"/>
  <c r="AA1338" i="1" s="1"/>
  <c r="AD338" i="1"/>
  <c r="Z338" i="1"/>
  <c r="AA338" i="1" s="1"/>
  <c r="AD1064" i="1"/>
  <c r="Z1064" i="1"/>
  <c r="AA1064" i="1" s="1"/>
  <c r="AD683" i="1"/>
  <c r="Z683" i="1"/>
  <c r="AA683" i="1" s="1"/>
  <c r="AD1413" i="1"/>
  <c r="Z1413" i="1"/>
  <c r="AA1413" i="1" s="1"/>
  <c r="AD1204" i="1"/>
  <c r="Z1204" i="1"/>
  <c r="AA1204" i="1" s="1"/>
  <c r="AD597" i="1"/>
  <c r="Z597" i="1"/>
  <c r="AA597" i="1" s="1"/>
  <c r="AD76" i="1"/>
  <c r="Z76" i="1"/>
  <c r="AA76" i="1" s="1"/>
  <c r="AD1435" i="1"/>
  <c r="Z1435" i="1"/>
  <c r="AA1435" i="1" s="1"/>
  <c r="AD1393" i="1"/>
  <c r="Z1393" i="1"/>
  <c r="AA1393" i="1" s="1"/>
  <c r="AD1406" i="1"/>
  <c r="Z1406" i="1"/>
  <c r="AA1406" i="1" s="1"/>
  <c r="AD1003" i="1"/>
  <c r="Z1003" i="1"/>
  <c r="AA1003" i="1" s="1"/>
  <c r="AD619" i="1"/>
  <c r="Z619" i="1"/>
  <c r="AA619" i="1" s="1"/>
  <c r="AD1337" i="1"/>
  <c r="Z1337" i="1"/>
  <c r="AA1337" i="1" s="1"/>
  <c r="AD875" i="1"/>
  <c r="Z875" i="1"/>
  <c r="AA875" i="1" s="1"/>
  <c r="AD130" i="1"/>
  <c r="Z130" i="1"/>
  <c r="AA130" i="1" s="1"/>
  <c r="AD1184" i="1"/>
  <c r="Z1184" i="1"/>
  <c r="AA1184" i="1" s="1"/>
  <c r="AD893" i="1"/>
  <c r="Z893" i="1"/>
  <c r="AA893" i="1" s="1"/>
  <c r="AD968" i="1"/>
  <c r="Z968" i="1"/>
  <c r="AA968" i="1" s="1"/>
  <c r="AD1213" i="1"/>
  <c r="Z1213" i="1"/>
  <c r="AA1213" i="1" s="1"/>
  <c r="AD1172" i="1"/>
  <c r="Z1172" i="1"/>
  <c r="AA1172" i="1" s="1"/>
  <c r="AD647" i="1"/>
  <c r="Z647" i="1"/>
  <c r="AA647" i="1" s="1"/>
  <c r="AD177" i="1"/>
  <c r="Z177" i="1"/>
  <c r="AA177" i="1" s="1"/>
  <c r="AD570" i="1"/>
  <c r="Z570" i="1"/>
  <c r="AA570" i="1" s="1"/>
  <c r="AD1401" i="1"/>
  <c r="Z1401" i="1"/>
  <c r="AA1401" i="1" s="1"/>
  <c r="AD1243" i="1"/>
  <c r="Z1243" i="1"/>
  <c r="AA1243" i="1" s="1"/>
  <c r="AD1355" i="1"/>
  <c r="Z1355" i="1"/>
  <c r="AA1355" i="1" s="1"/>
  <c r="AD663" i="1"/>
  <c r="Z663" i="1"/>
  <c r="AA663" i="1" s="1"/>
  <c r="AD29" i="1"/>
  <c r="Z29" i="1"/>
  <c r="AA29" i="1" s="1"/>
  <c r="AD808" i="1"/>
  <c r="Z808" i="1"/>
  <c r="AA808" i="1" s="1"/>
  <c r="AD208" i="1"/>
  <c r="Z208" i="1"/>
  <c r="AA208" i="1" s="1"/>
  <c r="AD1341" i="1"/>
  <c r="Z1341" i="1"/>
  <c r="AA1341" i="1" s="1"/>
  <c r="AD887" i="1"/>
  <c r="Z887" i="1"/>
  <c r="AA887" i="1" s="1"/>
  <c r="AD450" i="1"/>
  <c r="Z450" i="1"/>
  <c r="AA450" i="1" s="1"/>
  <c r="AD512" i="1"/>
  <c r="Z512" i="1"/>
  <c r="AA512" i="1" s="1"/>
  <c r="AD727" i="1"/>
  <c r="Z727" i="1"/>
  <c r="AA727" i="1" s="1"/>
  <c r="AD449" i="1"/>
  <c r="Z449" i="1"/>
  <c r="AA449" i="1" s="1"/>
  <c r="AD686" i="1"/>
  <c r="Z686" i="1"/>
  <c r="AA686" i="1" s="1"/>
  <c r="AD892" i="1"/>
  <c r="Z892" i="1"/>
  <c r="AA892" i="1" s="1"/>
  <c r="AD1375" i="1"/>
  <c r="Z1375" i="1"/>
  <c r="AA1375" i="1" s="1"/>
  <c r="AD1417" i="1"/>
  <c r="Z1417" i="1"/>
  <c r="AA1417" i="1" s="1"/>
  <c r="AD569" i="1"/>
  <c r="Z569" i="1"/>
  <c r="AA569" i="1" s="1"/>
  <c r="AD922" i="1"/>
  <c r="Z922" i="1"/>
  <c r="AA922" i="1" s="1"/>
  <c r="AD568" i="1"/>
  <c r="Z568" i="1"/>
  <c r="AA568" i="1" s="1"/>
  <c r="AD1325" i="1"/>
  <c r="Z1325" i="1"/>
  <c r="AA1325" i="1" s="1"/>
  <c r="AD1148" i="1"/>
  <c r="Z1148" i="1"/>
  <c r="AA1148" i="1" s="1"/>
  <c r="AD900" i="1"/>
  <c r="Z900" i="1"/>
  <c r="AA900" i="1" s="1"/>
  <c r="AD1076" i="1"/>
  <c r="Z1076" i="1"/>
  <c r="AA1076" i="1" s="1"/>
  <c r="AD761" i="1"/>
  <c r="Z761" i="1"/>
  <c r="AA761" i="1" s="1"/>
  <c r="AD278" i="1"/>
  <c r="Z278" i="1"/>
  <c r="AA278" i="1" s="1"/>
  <c r="AD694" i="1"/>
  <c r="Z694" i="1"/>
  <c r="AA694" i="1" s="1"/>
  <c r="AD1007" i="1"/>
  <c r="Z1007" i="1"/>
  <c r="AA1007" i="1" s="1"/>
  <c r="AD1315" i="1"/>
  <c r="Z1315" i="1"/>
  <c r="AA1315" i="1" s="1"/>
  <c r="AD464" i="1"/>
  <c r="Z464" i="1"/>
  <c r="AA464" i="1" s="1"/>
  <c r="AD1133" i="1"/>
  <c r="Z1133" i="1"/>
  <c r="AA1133" i="1" s="1"/>
  <c r="AD1136" i="1"/>
  <c r="Z1136" i="1"/>
  <c r="AA1136" i="1" s="1"/>
  <c r="AD1403" i="1"/>
  <c r="Z1403" i="1"/>
  <c r="AA1403" i="1" s="1"/>
  <c r="AD642" i="1"/>
  <c r="Z642" i="1"/>
  <c r="AA642" i="1" s="1"/>
  <c r="AD695" i="1"/>
  <c r="Z695" i="1"/>
  <c r="AA695" i="1" s="1"/>
  <c r="AD843" i="1"/>
  <c r="Z843" i="1"/>
  <c r="AA843" i="1" s="1"/>
  <c r="AD1364" i="1"/>
  <c r="Z1364" i="1"/>
  <c r="AA1364" i="1" s="1"/>
  <c r="AD1369" i="1"/>
  <c r="Z1369" i="1"/>
  <c r="AA1369" i="1" s="1"/>
  <c r="AD540" i="1"/>
  <c r="Z540" i="1"/>
  <c r="AA540" i="1" s="1"/>
  <c r="AD960" i="1"/>
  <c r="Z960" i="1"/>
  <c r="AA960" i="1" s="1"/>
  <c r="AD1327" i="1"/>
  <c r="Z1327" i="1"/>
  <c r="AA1327" i="1" s="1"/>
  <c r="AD814" i="1"/>
  <c r="Z814" i="1"/>
  <c r="AA814" i="1" s="1"/>
  <c r="AD197" i="1"/>
  <c r="Z197" i="1"/>
  <c r="AA197" i="1" s="1"/>
  <c r="AD388" i="1"/>
  <c r="Z388" i="1"/>
  <c r="AA388" i="1" s="1"/>
  <c r="AD1104" i="1"/>
  <c r="Z1104" i="1"/>
  <c r="AA1104" i="1" s="1"/>
  <c r="AD1328" i="1"/>
  <c r="Z1328" i="1"/>
  <c r="AA1328" i="1" s="1"/>
  <c r="AD1245" i="1"/>
  <c r="Z1245" i="1"/>
  <c r="AA1245" i="1" s="1"/>
  <c r="AD207" i="1"/>
  <c r="Z207" i="1"/>
  <c r="AA207" i="1" s="1"/>
  <c r="AD1125" i="1"/>
  <c r="Z1125" i="1"/>
  <c r="AA1125" i="1" s="1"/>
  <c r="AD720" i="1"/>
  <c r="Z720" i="1"/>
  <c r="AA720" i="1" s="1"/>
  <c r="AD1135" i="1"/>
  <c r="Z1135" i="1"/>
  <c r="AA1135" i="1" s="1"/>
  <c r="AD708" i="1"/>
  <c r="Z708" i="1"/>
  <c r="AA708" i="1" s="1"/>
  <c r="AD23" i="1"/>
  <c r="Z23" i="1"/>
  <c r="AA23" i="1" s="1"/>
  <c r="AD1450" i="1"/>
  <c r="Z1450" i="1"/>
  <c r="AA1450" i="1" s="1"/>
  <c r="AD258" i="1"/>
  <c r="Z258" i="1"/>
  <c r="AA258" i="1" s="1"/>
  <c r="AD921" i="1"/>
  <c r="Z921" i="1"/>
  <c r="AA921" i="1" s="1"/>
  <c r="AD313" i="1"/>
  <c r="Z313" i="1"/>
  <c r="AA313" i="1" s="1"/>
  <c r="AD1019" i="1"/>
  <c r="Z1019" i="1"/>
  <c r="AA1019" i="1" s="1"/>
  <c r="AD803" i="1"/>
  <c r="Z803" i="1"/>
  <c r="AA803" i="1" s="1"/>
  <c r="AD1155" i="1"/>
  <c r="Z1155" i="1"/>
  <c r="AA1155" i="1" s="1"/>
  <c r="AD1047" i="1"/>
  <c r="Z1047" i="1"/>
  <c r="AA1047" i="1" s="1"/>
  <c r="AD142" i="1"/>
  <c r="Z142" i="1"/>
  <c r="AA142" i="1" s="1"/>
  <c r="AD1397" i="1"/>
  <c r="Z1397" i="1"/>
  <c r="AA1397" i="1" s="1"/>
  <c r="AD867" i="1"/>
  <c r="Z867" i="1"/>
  <c r="AA867" i="1" s="1"/>
  <c r="AD886" i="1"/>
  <c r="Z886" i="1"/>
  <c r="AA886" i="1" s="1"/>
  <c r="AD760" i="1"/>
  <c r="Z760" i="1"/>
  <c r="AA760" i="1" s="1"/>
  <c r="AD82" i="1"/>
  <c r="Z82" i="1"/>
  <c r="AA82" i="1" s="1"/>
  <c r="AD1273" i="1"/>
  <c r="Z1273" i="1"/>
  <c r="AA1273" i="1" s="1"/>
  <c r="AD1073" i="1"/>
  <c r="Z1073" i="1"/>
  <c r="AA1073" i="1" s="1"/>
  <c r="AD471" i="1"/>
  <c r="Z471" i="1"/>
  <c r="AA471" i="1" s="1"/>
  <c r="AD221" i="1"/>
  <c r="Z221" i="1"/>
  <c r="AA221" i="1" s="1"/>
  <c r="AD126" i="1"/>
  <c r="Z126" i="1"/>
  <c r="AA126" i="1" s="1"/>
  <c r="AD1088" i="1"/>
  <c r="Z1088" i="1"/>
  <c r="AA1088" i="1" s="1"/>
  <c r="AD1171" i="1"/>
  <c r="Z1171" i="1"/>
  <c r="AA1171" i="1" s="1"/>
  <c r="AD1430" i="1"/>
  <c r="Z1430" i="1"/>
  <c r="AA1430" i="1" s="1"/>
  <c r="AD959" i="1"/>
  <c r="Z959" i="1"/>
  <c r="AA959" i="1" s="1"/>
  <c r="AD1409" i="1"/>
  <c r="Z1409" i="1"/>
  <c r="AA1409" i="1" s="1"/>
  <c r="AD1098" i="1"/>
  <c r="Z1098" i="1"/>
  <c r="AA1098" i="1" s="1"/>
  <c r="AD1237" i="1"/>
  <c r="Z1237" i="1"/>
  <c r="AA1237" i="1" s="1"/>
  <c r="AD1354" i="1"/>
  <c r="Z1354" i="1"/>
  <c r="AA1354" i="1" s="1"/>
  <c r="AD1022" i="1"/>
  <c r="Z1022" i="1"/>
  <c r="AA1022" i="1" s="1"/>
  <c r="AD1147" i="1"/>
  <c r="Z1147" i="1"/>
  <c r="AA1147" i="1" s="1"/>
  <c r="AD1013" i="1"/>
  <c r="Z1013" i="1"/>
  <c r="AA1013" i="1" s="1"/>
  <c r="AD1092" i="1"/>
  <c r="Z1092" i="1"/>
  <c r="AA1092" i="1" s="1"/>
  <c r="AD312" i="1"/>
  <c r="Z312" i="1"/>
  <c r="AA312" i="1" s="1"/>
  <c r="AD929" i="1"/>
  <c r="Z929" i="1"/>
  <c r="AA929" i="1" s="1"/>
  <c r="AD263" i="1"/>
  <c r="Z263" i="1"/>
  <c r="AA263" i="1" s="1"/>
  <c r="AD821" i="1"/>
  <c r="Z821" i="1"/>
  <c r="AA821" i="1" s="1"/>
  <c r="AD1138" i="1"/>
  <c r="Z1138" i="1"/>
  <c r="AA1138" i="1" s="1"/>
  <c r="AD273" i="1"/>
  <c r="Z273" i="1"/>
  <c r="AA273" i="1" s="1"/>
  <c r="AD885" i="1"/>
  <c r="Z885" i="1"/>
  <c r="AA885" i="1" s="1"/>
  <c r="AD463" i="1"/>
  <c r="Z463" i="1"/>
  <c r="AA463" i="1" s="1"/>
  <c r="AD176" i="1"/>
  <c r="Z176" i="1"/>
  <c r="AA176" i="1" s="1"/>
  <c r="AD1056" i="1"/>
  <c r="Z1056" i="1"/>
  <c r="AA1056" i="1" s="1"/>
  <c r="AD685" i="1"/>
  <c r="Z685" i="1"/>
  <c r="AA685" i="1" s="1"/>
  <c r="AD792" i="1"/>
  <c r="Z792" i="1"/>
  <c r="AA792" i="1" s="1"/>
  <c r="AD1117" i="1"/>
  <c r="Z1117" i="1"/>
  <c r="AA1117" i="1" s="1"/>
  <c r="AD285" i="1"/>
  <c r="Z285" i="1"/>
  <c r="AA285" i="1" s="1"/>
  <c r="AD1191" i="1"/>
  <c r="Z1191" i="1"/>
  <c r="AA1191" i="1" s="1"/>
  <c r="AD1173" i="1"/>
  <c r="Z1173" i="1"/>
  <c r="AA1173" i="1" s="1"/>
  <c r="AD1046" i="1"/>
  <c r="Z1046" i="1"/>
  <c r="AA1046" i="1" s="1"/>
  <c r="AD682" i="1"/>
  <c r="Z682" i="1"/>
  <c r="AA682" i="1" s="1"/>
  <c r="AD1263" i="1"/>
  <c r="Z1263" i="1"/>
  <c r="AA1263" i="1" s="1"/>
  <c r="AD59" i="1"/>
  <c r="Z59" i="1"/>
  <c r="AA59" i="1" s="1"/>
  <c r="AD166" i="1"/>
  <c r="Z166" i="1"/>
  <c r="AA166" i="1" s="1"/>
  <c r="AD556" i="1"/>
  <c r="Z556" i="1"/>
  <c r="AA556" i="1" s="1"/>
  <c r="AD272" i="1"/>
  <c r="Z272" i="1"/>
  <c r="AA272" i="1" s="1"/>
  <c r="AD1235" i="1"/>
  <c r="Z1235" i="1"/>
  <c r="AA1235" i="1" s="1"/>
  <c r="AD662" i="1"/>
  <c r="Z662" i="1"/>
  <c r="AA662" i="1" s="1"/>
  <c r="AD759" i="1"/>
  <c r="Z759" i="1"/>
  <c r="AA759" i="1" s="1"/>
  <c r="AD655" i="1"/>
  <c r="Z655" i="1"/>
  <c r="AA655" i="1" s="1"/>
  <c r="AD530" i="1"/>
  <c r="Z530" i="1"/>
  <c r="AA530" i="1" s="1"/>
  <c r="AD217" i="1"/>
  <c r="Z217" i="1"/>
  <c r="AA217" i="1" s="1"/>
  <c r="AD1333" i="1"/>
  <c r="Z1333" i="1"/>
  <c r="AA1333" i="1" s="1"/>
  <c r="AD567" i="1"/>
  <c r="Z567" i="1"/>
  <c r="AA567" i="1" s="1"/>
  <c r="AD271" i="1"/>
  <c r="Z271" i="1"/>
  <c r="AA271" i="1" s="1"/>
  <c r="AD1392" i="1"/>
  <c r="Z1392" i="1"/>
  <c r="AA1392" i="1" s="1"/>
  <c r="AD1285" i="1"/>
  <c r="Z1285" i="1"/>
  <c r="AA1285" i="1" s="1"/>
  <c r="AD1269" i="1"/>
  <c r="Z1269" i="1"/>
  <c r="AA1269" i="1" s="1"/>
  <c r="AD1075" i="1"/>
  <c r="Z1075" i="1"/>
  <c r="AA1075" i="1" s="1"/>
  <c r="AD1215" i="1"/>
  <c r="Z1215" i="1"/>
  <c r="AA1215" i="1" s="1"/>
  <c r="AD1012" i="1"/>
  <c r="Z1012" i="1"/>
  <c r="AA1012" i="1" s="1"/>
  <c r="AD641" i="1"/>
  <c r="Z641" i="1"/>
  <c r="AA641" i="1" s="1"/>
  <c r="AD125" i="1"/>
  <c r="Z125" i="1"/>
  <c r="AA125" i="1" s="1"/>
  <c r="AD1329" i="1"/>
  <c r="Z1329" i="1"/>
  <c r="AA1329" i="1" s="1"/>
  <c r="AD1232" i="1"/>
  <c r="Z1232" i="1"/>
  <c r="AA1232" i="1" s="1"/>
  <c r="AD323" i="1"/>
  <c r="Z323" i="1"/>
  <c r="AA323" i="1" s="1"/>
  <c r="AD905" i="1"/>
  <c r="Z905" i="1"/>
  <c r="AA905" i="1" s="1"/>
  <c r="AD1201" i="1"/>
  <c r="Z1201" i="1"/>
  <c r="AA1201" i="1" s="1"/>
  <c r="AD1256" i="1"/>
  <c r="Z1256" i="1"/>
  <c r="AA1256" i="1" s="1"/>
  <c r="AD4" i="1"/>
  <c r="Z4" i="1"/>
  <c r="AA4" i="1" s="1"/>
  <c r="AD124" i="1"/>
  <c r="Z124" i="1"/>
  <c r="AA124" i="1" s="1"/>
  <c r="AD209" i="1"/>
  <c r="Z209" i="1"/>
  <c r="AA209" i="1" s="1"/>
  <c r="AD1097" i="1"/>
  <c r="Z1097" i="1"/>
  <c r="AA1097" i="1" s="1"/>
  <c r="AD661" i="1"/>
  <c r="Z661" i="1"/>
  <c r="AA661" i="1" s="1"/>
  <c r="AD1010" i="1"/>
  <c r="Z1010" i="1"/>
  <c r="AA1010" i="1" s="1"/>
  <c r="AD665" i="1"/>
  <c r="Z665" i="1"/>
  <c r="AA665" i="1" s="1"/>
  <c r="AD1179" i="1"/>
  <c r="Z1179" i="1"/>
  <c r="AA1179" i="1" s="1"/>
  <c r="AD165" i="1"/>
  <c r="Z165" i="1"/>
  <c r="AA165" i="1" s="1"/>
  <c r="AD25" i="1"/>
  <c r="Z25" i="1"/>
  <c r="AA25" i="1" s="1"/>
  <c r="AD930" i="1"/>
  <c r="Z930" i="1"/>
  <c r="AA930" i="1" s="1"/>
  <c r="AD1291" i="1"/>
  <c r="Z1291" i="1"/>
  <c r="AA1291" i="1" s="1"/>
  <c r="AD807" i="1"/>
  <c r="Z807" i="1"/>
  <c r="AA807" i="1" s="1"/>
  <c r="AD605" i="1"/>
  <c r="Z605" i="1"/>
  <c r="AA605" i="1" s="1"/>
  <c r="AD65" i="1"/>
  <c r="Z65" i="1"/>
  <c r="AA65" i="1" s="1"/>
  <c r="AD257" i="1"/>
  <c r="Z257" i="1"/>
  <c r="AA257" i="1" s="1"/>
  <c r="AD64" i="1"/>
  <c r="Z64" i="1"/>
  <c r="AA64" i="1" s="1"/>
  <c r="AD1381" i="1"/>
  <c r="Z1381" i="1"/>
  <c r="AA1381" i="1" s="1"/>
  <c r="AD3" i="1"/>
  <c r="Z3" i="1"/>
  <c r="AA3" i="1" s="1"/>
  <c r="AD617" i="1"/>
  <c r="Z617" i="1"/>
  <c r="AA617" i="1" s="1"/>
  <c r="AD588" i="1"/>
  <c r="Z588" i="1"/>
  <c r="AA588" i="1" s="1"/>
  <c r="AD566" i="1"/>
  <c r="Z566" i="1"/>
  <c r="AA566" i="1" s="1"/>
  <c r="AD487" i="1"/>
  <c r="Z487" i="1"/>
  <c r="AA487" i="1" s="1"/>
  <c r="AD270" i="1"/>
  <c r="Z270" i="1"/>
  <c r="AA270" i="1" s="1"/>
  <c r="AD233" i="1"/>
  <c r="Z233" i="1"/>
  <c r="AA233" i="1" s="1"/>
  <c r="AB270" i="1"/>
  <c r="AD46" i="1"/>
  <c r="Z46" i="1"/>
  <c r="AA46" i="1" s="1"/>
  <c r="AD1225" i="1"/>
  <c r="Z1225" i="1"/>
  <c r="AA1225" i="1" s="1"/>
  <c r="AD654" i="1"/>
  <c r="Z654" i="1"/>
  <c r="AA654" i="1" s="1"/>
  <c r="AD1250" i="1"/>
  <c r="Z1250" i="1"/>
  <c r="AA1250" i="1" s="1"/>
  <c r="AD448" i="1"/>
  <c r="Z448" i="1"/>
  <c r="AA448" i="1" s="1"/>
  <c r="AD262" i="1"/>
  <c r="Z262" i="1"/>
  <c r="AA262" i="1" s="1"/>
  <c r="AD1154" i="1"/>
  <c r="Z1154" i="1"/>
  <c r="AA1154" i="1" s="1"/>
  <c r="AD1229" i="1"/>
  <c r="Z1229" i="1"/>
  <c r="AA1229" i="1" s="1"/>
  <c r="AD1103" i="1"/>
  <c r="Z1103" i="1"/>
  <c r="AA1103" i="1" s="1"/>
  <c r="AD1004" i="1"/>
  <c r="Z1004" i="1"/>
  <c r="AA1004" i="1" s="1"/>
  <c r="AD77" i="1"/>
  <c r="Z77" i="1"/>
  <c r="AA77" i="1" s="1"/>
  <c r="AD311" i="1"/>
  <c r="Z311" i="1"/>
  <c r="AA311" i="1" s="1"/>
  <c r="AD1247" i="1"/>
  <c r="Z1247" i="1"/>
  <c r="AA1247" i="1" s="1"/>
  <c r="AD924" i="1"/>
  <c r="Z924" i="1"/>
  <c r="AA924" i="1" s="1"/>
  <c r="AD164" i="1"/>
  <c r="Z164" i="1"/>
  <c r="AA164" i="1" s="1"/>
  <c r="AD489" i="1"/>
  <c r="Z489" i="1"/>
  <c r="AA489" i="1" s="1"/>
  <c r="AD758" i="1"/>
  <c r="Z758" i="1"/>
  <c r="AA758" i="1" s="1"/>
  <c r="AD565" i="1"/>
  <c r="Z565" i="1"/>
  <c r="AA565" i="1" s="1"/>
  <c r="AD387" i="1"/>
  <c r="Z387" i="1"/>
  <c r="AA387" i="1" s="1"/>
  <c r="AD533" i="1"/>
  <c r="Z533" i="1"/>
  <c r="AA533" i="1" s="1"/>
  <c r="AD1094" i="1"/>
  <c r="Z1094" i="1"/>
  <c r="AA1094" i="1" s="1"/>
  <c r="AD493" i="1"/>
  <c r="Z493" i="1"/>
  <c r="AA493" i="1" s="1"/>
  <c r="AD469" i="1"/>
  <c r="Z469" i="1"/>
  <c r="AA469" i="1" s="1"/>
  <c r="AD133" i="1"/>
  <c r="Z133" i="1"/>
  <c r="AA133" i="1" s="1"/>
  <c r="AD175" i="1"/>
  <c r="Z175" i="1"/>
  <c r="AA175" i="1" s="1"/>
  <c r="AD339" i="1"/>
  <c r="Z339" i="1"/>
  <c r="AA339" i="1" s="1"/>
  <c r="AD772" i="1"/>
  <c r="Z772" i="1"/>
  <c r="AA772" i="1" s="1"/>
  <c r="AD950" i="1"/>
  <c r="Z950" i="1"/>
  <c r="AA950" i="1" s="1"/>
  <c r="AD2" i="1"/>
  <c r="AD58" i="1"/>
  <c r="Z58" i="1"/>
  <c r="AA58" i="1" s="1"/>
  <c r="AD457" i="1"/>
  <c r="Z457" i="1"/>
  <c r="AA457" i="1" s="1"/>
  <c r="AD132" i="1"/>
  <c r="Z132" i="1"/>
  <c r="AA132" i="1" s="1"/>
  <c r="AD24" i="1"/>
  <c r="Z24" i="1"/>
  <c r="AA24" i="1" s="1"/>
  <c r="AD196" i="1"/>
  <c r="Z196" i="1"/>
  <c r="AA196" i="1" s="1"/>
  <c r="AD412" i="1"/>
  <c r="Z412" i="1"/>
  <c r="AA412" i="1" s="1"/>
  <c r="AD261" i="1"/>
  <c r="Z261" i="1"/>
  <c r="AA261" i="1" s="1"/>
  <c r="AD382" i="1"/>
  <c r="Z382" i="1"/>
  <c r="AA382" i="1" s="1"/>
  <c r="AD57" i="1"/>
  <c r="Z57" i="1"/>
  <c r="AA57" i="1" s="1"/>
  <c r="AD632" i="1"/>
  <c r="Z632" i="1"/>
  <c r="AA632" i="1" s="1"/>
  <c r="AD131" i="1"/>
  <c r="Z131" i="1"/>
  <c r="AA131" i="1" s="1"/>
  <c r="AB1047" i="1" l="1"/>
  <c r="AB869" i="1"/>
  <c r="AB1272" i="1"/>
  <c r="AB504" i="1"/>
  <c r="AB1112" i="1"/>
  <c r="AB457" i="1"/>
  <c r="AB859" i="1"/>
  <c r="AB466" i="1"/>
  <c r="AB193" i="1"/>
  <c r="AB732" i="1"/>
  <c r="AB514" i="1"/>
  <c r="AB782" i="1"/>
  <c r="AB387" i="1"/>
  <c r="AB1088" i="1"/>
  <c r="AB188" i="1"/>
  <c r="AB1446" i="1"/>
  <c r="AB873" i="1"/>
  <c r="AB377" i="1"/>
  <c r="AB845" i="1"/>
  <c r="AB785" i="1"/>
  <c r="AB1040" i="1"/>
  <c r="AB1266" i="1"/>
  <c r="AB1285" i="1"/>
  <c r="AB1465" i="1"/>
  <c r="AB1086" i="1"/>
  <c r="AB1189" i="1"/>
  <c r="AB1069" i="1"/>
  <c r="AB425" i="1"/>
  <c r="AB413" i="1"/>
  <c r="AB1023" i="1"/>
  <c r="AB549" i="1"/>
  <c r="AB151" i="1"/>
  <c r="AB740" i="1"/>
  <c r="AB1105" i="1"/>
  <c r="AB84" i="1"/>
  <c r="AB1432" i="1"/>
  <c r="AB1127" i="1"/>
  <c r="AB58" i="1"/>
  <c r="AB1165" i="1"/>
  <c r="AB1195" i="1"/>
  <c r="AB1449" i="1"/>
  <c r="AB1314" i="1"/>
  <c r="AB653" i="1"/>
  <c r="AB1399" i="1"/>
  <c r="AB816" i="1"/>
  <c r="AB1177" i="1"/>
  <c r="AB1114" i="1"/>
  <c r="AB1331" i="1"/>
  <c r="AB811" i="1"/>
  <c r="AB1437" i="1"/>
  <c r="AB971" i="1"/>
  <c r="AB1456" i="1"/>
  <c r="AB557" i="1"/>
  <c r="AB128" i="1"/>
  <c r="AB584" i="1"/>
  <c r="AB1462" i="1"/>
  <c r="AB189" i="1"/>
  <c r="AB362" i="1"/>
  <c r="AB1121" i="1"/>
  <c r="AB908" i="1"/>
  <c r="AB1081" i="1"/>
  <c r="AB1204" i="1"/>
  <c r="AB1327" i="1"/>
  <c r="AB1138" i="1"/>
  <c r="AB1179" i="1"/>
  <c r="AB487" i="1"/>
  <c r="AB164" i="1"/>
  <c r="AB878" i="1"/>
  <c r="AB329" i="1"/>
  <c r="AB612" i="1"/>
  <c r="AB411" i="1"/>
  <c r="AB190" i="1"/>
  <c r="AB1201" i="1"/>
  <c r="AC1145" i="1"/>
  <c r="AC1325" i="1"/>
  <c r="AC1273" i="1"/>
  <c r="AC1159" i="1"/>
  <c r="AC1206" i="1"/>
  <c r="AC1389" i="1"/>
  <c r="AC1321" i="1"/>
  <c r="AC1464" i="1"/>
  <c r="AC1247" i="1"/>
  <c r="AC1272" i="1"/>
  <c r="AC1209" i="1"/>
  <c r="AC1166" i="1"/>
  <c r="AC1328" i="1"/>
  <c r="AC1401" i="1"/>
  <c r="AC1347" i="1"/>
  <c r="AC1199" i="1"/>
  <c r="AC1459" i="1"/>
  <c r="AC1270" i="1"/>
  <c r="AC1087" i="1"/>
  <c r="AC1282" i="1"/>
  <c r="AC1153" i="1"/>
  <c r="AC1165" i="1"/>
  <c r="AC1192" i="1"/>
  <c r="AC1277" i="1"/>
  <c r="AC1113" i="1"/>
  <c r="AC979" i="1"/>
  <c r="AC1438" i="1"/>
  <c r="AC1214" i="1"/>
  <c r="AB1227" i="1"/>
  <c r="AB414" i="1"/>
  <c r="AB1304" i="1"/>
  <c r="AB527" i="1"/>
  <c r="AB104" i="1"/>
  <c r="AB136" i="1"/>
  <c r="AB563" i="1"/>
  <c r="AB217" i="1"/>
  <c r="AC1334" i="1"/>
  <c r="AC1434" i="1"/>
  <c r="AC1413" i="1"/>
  <c r="AC1188" i="1"/>
  <c r="AC1371" i="1"/>
  <c r="AC1238" i="1"/>
  <c r="AC1131" i="1"/>
  <c r="AC1314" i="1"/>
  <c r="AC1392" i="1"/>
  <c r="AC1361" i="1"/>
  <c r="AC1140" i="1"/>
  <c r="AC1298" i="1"/>
  <c r="AC1302" i="1"/>
  <c r="AC1011" i="1"/>
  <c r="AC1219" i="1"/>
  <c r="AC1445" i="1"/>
  <c r="AC1418" i="1"/>
  <c r="AC1163" i="1"/>
  <c r="AC961" i="1"/>
  <c r="AC1046" i="1"/>
  <c r="AC1235" i="1"/>
  <c r="AC1181" i="1"/>
  <c r="AC1072" i="1"/>
  <c r="AC1409" i="1"/>
  <c r="AC1310" i="1"/>
  <c r="AC1135" i="1"/>
  <c r="AC945" i="1"/>
  <c r="AC1051" i="1"/>
  <c r="AC1106" i="1"/>
  <c r="AC1203" i="1"/>
  <c r="AC1419" i="1"/>
  <c r="AB797" i="1"/>
  <c r="AB1056" i="1"/>
  <c r="AC1296" i="1"/>
  <c r="AC1304" i="1"/>
  <c r="AC1267" i="1"/>
  <c r="AC1308" i="1"/>
  <c r="AC1059" i="1"/>
  <c r="AC1061" i="1"/>
  <c r="AC1422" i="1"/>
  <c r="AC1007" i="1"/>
  <c r="AC1372" i="1"/>
  <c r="AC1398" i="1"/>
  <c r="AC1115" i="1"/>
  <c r="AC1042" i="1"/>
  <c r="AC1029" i="1"/>
  <c r="AC1279" i="1"/>
  <c r="AC1103" i="1"/>
  <c r="AC1198" i="1"/>
  <c r="AC1437" i="1"/>
  <c r="AC1189" i="1"/>
  <c r="AC958" i="1"/>
  <c r="AC1335" i="1"/>
  <c r="AC1137" i="1"/>
  <c r="AC1194" i="1"/>
  <c r="AC1404" i="1"/>
  <c r="AC1297" i="1"/>
  <c r="AC1024" i="1"/>
  <c r="AC1171" i="1"/>
  <c r="AC1161" i="1"/>
  <c r="AC1455" i="1"/>
  <c r="AC1423" i="1"/>
  <c r="AC1376" i="1"/>
  <c r="AC1170" i="1"/>
  <c r="AC1337" i="1"/>
  <c r="AC1043" i="1"/>
  <c r="AC993" i="1"/>
  <c r="AC1375" i="1"/>
  <c r="AC1094" i="1"/>
  <c r="AC1309" i="1"/>
  <c r="AC1158" i="1"/>
  <c r="AC1403" i="1"/>
  <c r="AC1315" i="1"/>
  <c r="AC1360" i="1"/>
  <c r="AC1110" i="1"/>
  <c r="AC1410" i="1"/>
  <c r="AC970" i="1"/>
  <c r="AC1380" i="1"/>
  <c r="AC1026" i="1"/>
  <c r="AC1356" i="1"/>
  <c r="AC1124" i="1"/>
  <c r="AC1436" i="1"/>
  <c r="AC977" i="1"/>
  <c r="AC1112" i="1"/>
  <c r="AC1079" i="1"/>
  <c r="AC1034" i="1"/>
  <c r="AC972" i="1"/>
  <c r="AC1207" i="1"/>
  <c r="AC1285" i="1"/>
  <c r="AC1435" i="1"/>
  <c r="AC1071" i="1"/>
  <c r="AC1173" i="1"/>
  <c r="AC1405" i="1"/>
  <c r="AC1313" i="1"/>
  <c r="AC1353" i="1"/>
  <c r="AC1136" i="1"/>
  <c r="AC1162" i="1"/>
  <c r="AC1224" i="1"/>
  <c r="AC1151" i="1"/>
  <c r="AC1326" i="1"/>
  <c r="AC1157" i="1"/>
  <c r="AC1402" i="1"/>
  <c r="AC1440" i="1"/>
  <c r="AC1222" i="1"/>
  <c r="AC1155" i="1"/>
  <c r="AC1150" i="1"/>
  <c r="AC1146" i="1"/>
  <c r="AC1414" i="1"/>
  <c r="AC1205" i="1"/>
  <c r="AC1261" i="1"/>
  <c r="AC1009" i="1"/>
  <c r="AC1305" i="1"/>
  <c r="AC1100" i="1"/>
  <c r="AC1035" i="1"/>
  <c r="AC1101" i="1"/>
  <c r="AC1109" i="1"/>
  <c r="AC1426" i="1"/>
  <c r="AC1327" i="1"/>
  <c r="AC1387" i="1"/>
  <c r="AC1466" i="1"/>
  <c r="AC1293" i="1"/>
  <c r="AC1266" i="1"/>
  <c r="AC1251" i="1"/>
  <c r="AC1290" i="1"/>
  <c r="AC1406" i="1"/>
  <c r="AC967" i="1"/>
  <c r="AC1395" i="1"/>
  <c r="AC1256" i="1"/>
  <c r="AC1460" i="1"/>
  <c r="AC1447" i="1"/>
  <c r="AC1220" i="1"/>
  <c r="AC1320" i="1"/>
  <c r="AC1164" i="1"/>
  <c r="AC1148" i="1"/>
  <c r="AC1265" i="1"/>
  <c r="AC1311" i="1"/>
  <c r="AC1345" i="1"/>
  <c r="AC1441" i="1"/>
  <c r="AC1450" i="1"/>
  <c r="AC1316" i="1"/>
  <c r="AC1367" i="1"/>
  <c r="AC1342" i="1"/>
  <c r="AC1128" i="1"/>
  <c r="AC1382" i="1"/>
  <c r="AC1433" i="1"/>
  <c r="AC1341" i="1"/>
  <c r="AC1408" i="1"/>
  <c r="AC1359" i="1"/>
  <c r="AC1144" i="1"/>
  <c r="AC1154" i="1"/>
  <c r="AC1397" i="1"/>
  <c r="AC1312" i="1"/>
  <c r="AC1070" i="1"/>
  <c r="AC1183" i="1"/>
  <c r="AC1225" i="1"/>
  <c r="AC1060" i="1"/>
  <c r="AC1263" i="1"/>
  <c r="AC990" i="1"/>
  <c r="AC994" i="1"/>
  <c r="AC1394" i="1"/>
  <c r="AC1415" i="1"/>
  <c r="AC1446" i="1"/>
  <c r="AC1156" i="1"/>
  <c r="AC1306" i="1"/>
  <c r="AC1262" i="1"/>
  <c r="AC1429" i="1"/>
  <c r="AC953" i="1"/>
  <c r="AC1412" i="1"/>
  <c r="AC1288" i="1"/>
  <c r="AC1175" i="1"/>
  <c r="AC1020" i="1"/>
  <c r="AC1358" i="1"/>
  <c r="AC1284" i="1"/>
  <c r="AC1121" i="1"/>
  <c r="AC1077" i="1"/>
  <c r="AC1098" i="1"/>
  <c r="AC1047" i="1"/>
  <c r="AC1000" i="1"/>
  <c r="AC1031" i="1"/>
  <c r="AC1231" i="1"/>
  <c r="AC1242" i="1"/>
  <c r="AC1384" i="1"/>
  <c r="AC954" i="1"/>
  <c r="AC1344" i="1"/>
  <c r="AC1167" i="1"/>
  <c r="AC978" i="1"/>
  <c r="AC1132" i="1"/>
  <c r="AC1134" i="1"/>
  <c r="AC1462" i="1"/>
  <c r="AC1442" i="1"/>
  <c r="AC1294" i="1"/>
  <c r="AC991" i="1"/>
  <c r="AC1149" i="1"/>
  <c r="AC1278" i="1"/>
  <c r="AC1322" i="1"/>
  <c r="AC1169" i="1"/>
  <c r="AC1204" i="1"/>
  <c r="AC1160" i="1"/>
  <c r="AC966" i="1"/>
  <c r="AC1033" i="1"/>
  <c r="AC1211" i="1"/>
  <c r="AC1229" i="1"/>
  <c r="AC1084" i="1"/>
  <c r="AC974" i="1"/>
  <c r="AC1286" i="1"/>
  <c r="AC1111" i="1"/>
  <c r="AC1120" i="1"/>
  <c r="AC1350" i="1"/>
  <c r="AC1057" i="1"/>
  <c r="AC1215" i="1"/>
  <c r="AC1130" i="1"/>
  <c r="AC1232" i="1"/>
  <c r="AC1184" i="1"/>
  <c r="AC1030" i="1"/>
  <c r="AC1005" i="1"/>
  <c r="AC1374" i="1"/>
  <c r="AC1355" i="1"/>
  <c r="AC1352" i="1"/>
  <c r="AC1218" i="1"/>
  <c r="AC1191" i="1"/>
  <c r="AC1444" i="1"/>
  <c r="AC1378" i="1"/>
  <c r="AC1064" i="1"/>
  <c r="AC992" i="1"/>
  <c r="AC1015" i="1"/>
  <c r="AC1295" i="1"/>
  <c r="AC1324" i="1"/>
  <c r="AC1217" i="1"/>
  <c r="AC1212" i="1"/>
  <c r="AC1363" i="1"/>
  <c r="AC1271" i="1"/>
  <c r="AC1083" i="1"/>
  <c r="AC1307" i="1"/>
  <c r="AC1078" i="1"/>
  <c r="AC1348" i="1"/>
  <c r="AC1420" i="1"/>
  <c r="AC1099" i="1"/>
  <c r="AC1076" i="1"/>
  <c r="AC1417" i="1"/>
  <c r="AC1237" i="1"/>
  <c r="AC1196" i="1"/>
  <c r="AC1092" i="1"/>
  <c r="AC1439" i="1"/>
  <c r="AC1125" i="1"/>
  <c r="AC1369" i="1"/>
  <c r="AC1291" i="1"/>
  <c r="AC1055" i="1"/>
  <c r="AC1002" i="1"/>
  <c r="AC1053" i="1"/>
  <c r="AC1074" i="1"/>
  <c r="AC1255" i="1"/>
  <c r="AC1258" i="1"/>
  <c r="AC1281" i="1"/>
  <c r="AC1044" i="1"/>
  <c r="AC1340" i="1"/>
  <c r="AC1119" i="1"/>
  <c r="AC1329" i="1"/>
  <c r="AC1023" i="1"/>
  <c r="AC1349" i="1"/>
  <c r="AC1330" i="1"/>
  <c r="AC1339" i="1"/>
  <c r="AC1354" i="1"/>
  <c r="AC971" i="1"/>
  <c r="AC1228" i="1"/>
  <c r="AC1333" i="1"/>
  <c r="AC1332" i="1"/>
  <c r="AC975" i="1"/>
  <c r="AC1097" i="1"/>
  <c r="AC1127" i="1"/>
  <c r="AC1274" i="1"/>
  <c r="AC1226" i="1"/>
  <c r="AC1052" i="1"/>
  <c r="AC1379" i="1"/>
  <c r="AC983" i="1"/>
  <c r="AC1370" i="1"/>
  <c r="AC1063" i="1"/>
  <c r="AC1178" i="1"/>
  <c r="AC1364" i="1"/>
  <c r="AC1050" i="1"/>
  <c r="AC1453" i="1"/>
  <c r="AC1210" i="1"/>
  <c r="AC1424" i="1"/>
  <c r="AC1093" i="1"/>
  <c r="AC1022" i="1"/>
  <c r="AC1366" i="1"/>
  <c r="AC1416" i="1"/>
  <c r="AC1117" i="1"/>
  <c r="AC1179" i="1"/>
  <c r="AC1264" i="1"/>
  <c r="AC1086" i="1"/>
  <c r="AC1088" i="1"/>
  <c r="AC1365" i="1"/>
  <c r="AC1012" i="1"/>
  <c r="AC1018" i="1"/>
  <c r="AC1108" i="1"/>
  <c r="AC1449" i="1"/>
  <c r="AC1091" i="1"/>
  <c r="AC1118" i="1"/>
  <c r="AC1013" i="1"/>
  <c r="AC1260" i="1"/>
  <c r="AC1385" i="1"/>
  <c r="AC1253" i="1"/>
  <c r="AC1227" i="1"/>
  <c r="AC1102" i="1"/>
  <c r="AC1190" i="1"/>
  <c r="AC1373" i="1"/>
  <c r="AC1259" i="1"/>
  <c r="AC1004" i="1"/>
  <c r="AC1275" i="1"/>
  <c r="AC1319" i="1"/>
  <c r="AC1368" i="1"/>
  <c r="AC944" i="1"/>
  <c r="AC1234" i="1"/>
  <c r="AC1287" i="1"/>
  <c r="AC1075" i="1"/>
  <c r="AC1338" i="1"/>
  <c r="AC985" i="1"/>
  <c r="AC1082" i="1"/>
  <c r="AC1400" i="1"/>
  <c r="AC1239" i="1"/>
  <c r="AC1463" i="1"/>
  <c r="AC1176" i="1"/>
  <c r="AC1107" i="1"/>
  <c r="AC1008" i="1"/>
  <c r="AC1388" i="1"/>
  <c r="AC1451" i="1"/>
  <c r="AC1317" i="1"/>
  <c r="AC1142" i="1"/>
  <c r="AC1138" i="1"/>
  <c r="AC1452" i="1"/>
  <c r="AC1116" i="1"/>
  <c r="AC1058" i="1"/>
  <c r="AC1421" i="1"/>
  <c r="AC1172" i="1"/>
  <c r="AC1096" i="1"/>
  <c r="AC1323" i="1"/>
  <c r="AC1233" i="1"/>
  <c r="AC1336" i="1"/>
  <c r="AC1021" i="1"/>
  <c r="AC1269" i="1"/>
  <c r="AC1056" i="1"/>
  <c r="AC1114" i="1"/>
  <c r="AC1069" i="1"/>
  <c r="AC1244" i="1"/>
  <c r="AC1216" i="1"/>
  <c r="AC1292" i="1"/>
  <c r="AC1280" i="1"/>
  <c r="AC1152" i="1"/>
  <c r="AC1001" i="1"/>
  <c r="AC1177" i="1"/>
  <c r="AC1036" i="1"/>
  <c r="AC1243" i="1"/>
  <c r="AC1276" i="1"/>
  <c r="AC1461" i="1"/>
  <c r="AC1391" i="1"/>
  <c r="AC1396" i="1"/>
  <c r="AC1129" i="1"/>
  <c r="AC1246" i="1"/>
  <c r="AC1187" i="1"/>
  <c r="AC1202" i="1"/>
  <c r="AC959" i="1"/>
  <c r="AC1241" i="1"/>
  <c r="AC1213" i="1"/>
  <c r="AC1427" i="1"/>
  <c r="AC1283" i="1"/>
  <c r="AC1245" i="1"/>
  <c r="AC962" i="1"/>
  <c r="AC989" i="1"/>
  <c r="AC1346" i="1"/>
  <c r="AC1186" i="1"/>
  <c r="AC1432" i="1"/>
  <c r="AC1049" i="1"/>
  <c r="AC1193" i="1"/>
  <c r="AC1104" i="1"/>
  <c r="AC1141" i="1"/>
  <c r="AC1301" i="1"/>
  <c r="AC1028" i="1"/>
  <c r="AC1357" i="1"/>
  <c r="AC1045" i="1"/>
  <c r="AC999" i="1"/>
  <c r="AC1039" i="1"/>
  <c r="AC1362" i="1"/>
  <c r="AC1318" i="1"/>
  <c r="AC1390" i="1"/>
  <c r="AC996" i="1"/>
  <c r="AC1143" i="1"/>
  <c r="AC1250" i="1"/>
  <c r="AC1236" i="1"/>
  <c r="AC1095" i="1"/>
  <c r="AC1443" i="1"/>
  <c r="AC1343" i="1"/>
  <c r="AC1428" i="1"/>
  <c r="AC1393" i="1"/>
  <c r="AC1014" i="1"/>
  <c r="AC1351" i="1"/>
  <c r="AC1257" i="1"/>
  <c r="AC995" i="1"/>
  <c r="AC1041" i="1"/>
  <c r="AC1168" i="1"/>
  <c r="AC1197" i="1"/>
  <c r="AC1065" i="1"/>
  <c r="AC1407" i="1"/>
  <c r="AC1080" i="1"/>
  <c r="AC1139" i="1"/>
  <c r="AC976" i="1"/>
  <c r="AC1303" i="1"/>
  <c r="AC1054" i="1"/>
  <c r="AC1038" i="1"/>
  <c r="AC1068" i="1"/>
  <c r="AC1147" i="1"/>
  <c r="AC1066" i="1"/>
  <c r="AC1252" i="1"/>
  <c r="AC1085" i="1"/>
  <c r="AC1180" i="1"/>
  <c r="AC1399" i="1"/>
  <c r="AC1200" i="1"/>
  <c r="AC1431" i="1"/>
  <c r="AC982" i="1"/>
  <c r="AC1126" i="1"/>
  <c r="AC1174" i="1"/>
  <c r="AC1223" i="1"/>
  <c r="AC1090" i="1"/>
  <c r="AC1081" i="1"/>
  <c r="AC1133" i="1"/>
  <c r="AC1016" i="1"/>
  <c r="AC1299" i="1"/>
  <c r="AC1458" i="1"/>
  <c r="AC1456" i="1"/>
  <c r="AC1123" i="1"/>
  <c r="AC1230" i="1"/>
  <c r="AC1185" i="1"/>
  <c r="AC965" i="1"/>
  <c r="AC981" i="1"/>
  <c r="AC1377" i="1"/>
  <c r="AC1249" i="1"/>
  <c r="AC964" i="1"/>
  <c r="AC1248" i="1"/>
  <c r="AC1383" i="1"/>
  <c r="AC1240" i="1"/>
  <c r="AC1411" i="1"/>
  <c r="AC1073" i="1"/>
  <c r="AC1300" i="1"/>
  <c r="AC1331" i="1"/>
  <c r="AC1457" i="1"/>
  <c r="AC1208" i="1"/>
  <c r="AC1425" i="1"/>
  <c r="AC1122" i="1"/>
  <c r="AC1032" i="1"/>
  <c r="AC1268" i="1"/>
  <c r="AC1105" i="1"/>
  <c r="AC1254" i="1"/>
  <c r="AC1221" i="1"/>
  <c r="AC1448" i="1"/>
  <c r="AC1201" i="1"/>
  <c r="AC1089" i="1"/>
  <c r="AC1067" i="1"/>
  <c r="AC1465" i="1"/>
  <c r="AC1195" i="1"/>
  <c r="AC1019" i="1"/>
  <c r="AC1289" i="1"/>
  <c r="AC1430" i="1"/>
  <c r="AC1386" i="1"/>
  <c r="AC1381" i="1"/>
  <c r="AC1182" i="1"/>
  <c r="AC1454" i="1"/>
  <c r="AC984" i="1"/>
  <c r="AC1006" i="1"/>
  <c r="AC1027" i="1"/>
  <c r="AC960" i="1"/>
  <c r="AC1040" i="1"/>
  <c r="AC1048" i="1"/>
  <c r="AC1037" i="1"/>
  <c r="AB1009" i="1"/>
  <c r="AB1152" i="1"/>
  <c r="AB1336" i="1"/>
  <c r="AB1209" i="1"/>
  <c r="AB934" i="1"/>
  <c r="AB998" i="1"/>
  <c r="AB860" i="1"/>
  <c r="AB296" i="1"/>
  <c r="AB689" i="1"/>
  <c r="AB674" i="1"/>
  <c r="AB275" i="1"/>
  <c r="AB1025" i="1"/>
  <c r="AB1345" i="1"/>
  <c r="AB721" i="1"/>
  <c r="AB677" i="1"/>
  <c r="AB819" i="1"/>
  <c r="AB812" i="1"/>
  <c r="AB1280" i="1"/>
  <c r="AB629" i="1"/>
  <c r="AB791" i="1"/>
  <c r="AB982" i="1"/>
  <c r="AB709" i="1"/>
  <c r="AB1453" i="1"/>
  <c r="AB180" i="1"/>
  <c r="AB455" i="1"/>
  <c r="AB310" i="1"/>
  <c r="AB467" i="1"/>
  <c r="AB623" i="1"/>
  <c r="AB734" i="1"/>
  <c r="AB981" i="1"/>
  <c r="AB118" i="1"/>
  <c r="AB224" i="1"/>
  <c r="AB1031" i="1"/>
  <c r="AB440" i="1"/>
  <c r="AB657" i="1"/>
  <c r="AB574" i="1"/>
  <c r="AB9" i="1"/>
  <c r="AB989" i="1"/>
  <c r="AB437" i="1"/>
  <c r="AB102" i="1"/>
  <c r="AB298" i="1"/>
  <c r="AB1448" i="1"/>
  <c r="AB1048" i="1"/>
  <c r="AB159" i="1"/>
  <c r="AB1156" i="1"/>
  <c r="AB1054" i="1"/>
  <c r="AB893" i="1"/>
  <c r="AB29" i="1"/>
  <c r="AB1145" i="1"/>
  <c r="AB814" i="1"/>
  <c r="AB1256" i="1"/>
  <c r="AB469" i="1"/>
  <c r="AB909" i="1"/>
  <c r="AB1186" i="1"/>
  <c r="AB1270" i="1"/>
  <c r="AB1200" i="1"/>
  <c r="AB358" i="1"/>
  <c r="AB805" i="1"/>
  <c r="AB1236" i="1"/>
  <c r="AB947" i="1"/>
  <c r="AB242" i="1"/>
  <c r="AB219" i="1"/>
  <c r="AB325" i="1"/>
  <c r="AB1290" i="1"/>
  <c r="AB515" i="1"/>
  <c r="AB226" i="1"/>
  <c r="AB1149" i="1"/>
  <c r="AB1008" i="1"/>
  <c r="AB822" i="1"/>
  <c r="AB1416" i="1"/>
  <c r="AB1337" i="1"/>
  <c r="AB686" i="1"/>
  <c r="AB464" i="1"/>
  <c r="AB1435" i="1"/>
  <c r="AB1022" i="1"/>
  <c r="AB1117" i="1"/>
  <c r="AB759" i="1"/>
  <c r="AB930" i="1"/>
  <c r="AB565" i="1"/>
  <c r="AB1154" i="1"/>
  <c r="AB5" i="1"/>
  <c r="AB1367" i="1"/>
  <c r="AB446" i="1"/>
  <c r="AB1334" i="1"/>
  <c r="AB1108" i="1"/>
  <c r="AB680" i="1"/>
  <c r="AB1261" i="1"/>
  <c r="AB833" i="1"/>
  <c r="AB1326" i="1"/>
  <c r="AB1100" i="1"/>
  <c r="AB1436" i="1"/>
  <c r="AB659" i="1"/>
  <c r="AB731" i="1"/>
  <c r="AB1423" i="1"/>
  <c r="AB923" i="1"/>
  <c r="AB539" i="1"/>
  <c r="AB656" i="1"/>
  <c r="AB1144" i="1"/>
  <c r="AB966" i="1"/>
  <c r="AB1389" i="1"/>
  <c r="AB1410" i="1"/>
  <c r="AB1391" i="1"/>
  <c r="AB863" i="1"/>
  <c r="AB140" i="1"/>
  <c r="AB1426" i="1"/>
  <c r="AB1089" i="1"/>
  <c r="AB1102" i="1"/>
  <c r="AB399" i="1"/>
  <c r="AB889" i="1"/>
  <c r="AB1087" i="1"/>
  <c r="AB736" i="1"/>
  <c r="AB936" i="1"/>
  <c r="AB880" i="1"/>
  <c r="AB1180" i="1"/>
  <c r="AB763" i="1"/>
  <c r="AB158" i="1"/>
  <c r="AB259" i="1"/>
  <c r="AB1281" i="1"/>
  <c r="AB899" i="1"/>
  <c r="AB1382" i="1"/>
  <c r="AB192" i="1"/>
  <c r="AB266" i="1"/>
  <c r="AB31" i="1"/>
  <c r="AB169" i="1"/>
  <c r="AB212" i="1"/>
  <c r="AB995" i="1"/>
  <c r="AB872" i="1"/>
  <c r="AB746" i="1"/>
  <c r="AB150" i="1"/>
  <c r="AB1340" i="1"/>
  <c r="AB90" i="1"/>
  <c r="AB554" i="1"/>
  <c r="AB553" i="1"/>
  <c r="AB350" i="1"/>
  <c r="AB319" i="1"/>
  <c r="AB333" i="1"/>
  <c r="AB426" i="1"/>
  <c r="AB17" i="1"/>
  <c r="AB394" i="1"/>
  <c r="AB967" i="1"/>
  <c r="AB1360" i="1"/>
  <c r="AB1296" i="1"/>
  <c r="AB415" i="1"/>
  <c r="AB1370" i="1"/>
  <c r="AB1384" i="1"/>
  <c r="AB648" i="1"/>
  <c r="AB1107" i="1"/>
  <c r="AB1404" i="1"/>
  <c r="AB1406" i="1"/>
  <c r="AB1184" i="1"/>
  <c r="AB512" i="1"/>
  <c r="AB642" i="1"/>
  <c r="AB1125" i="1"/>
  <c r="AB1328" i="1"/>
  <c r="AB1019" i="1"/>
  <c r="AB142" i="1"/>
  <c r="AB1073" i="1"/>
  <c r="AB273" i="1"/>
  <c r="AB682" i="1"/>
  <c r="AB655" i="1"/>
  <c r="AB1232" i="1"/>
  <c r="AB1229" i="1"/>
  <c r="AB489" i="1"/>
  <c r="AB77" i="1"/>
  <c r="AB1363" i="1"/>
  <c r="AB1052" i="1"/>
  <c r="AB714" i="1"/>
  <c r="AB1320" i="1"/>
  <c r="AB1202" i="1"/>
  <c r="AB985" i="1"/>
  <c r="AB1140" i="1"/>
  <c r="AB1308" i="1"/>
  <c r="AB952" i="1"/>
  <c r="AB737" i="1"/>
  <c r="AB1099" i="1"/>
  <c r="AB1163" i="1"/>
  <c r="AB452" i="1"/>
  <c r="AB234" i="1"/>
  <c r="AB206" i="1"/>
  <c r="AB418" i="1"/>
  <c r="AB675" i="1"/>
  <c r="AB1115" i="1"/>
  <c r="AB890" i="1"/>
  <c r="AB373" i="1"/>
  <c r="AB783" i="1"/>
  <c r="AB687" i="1"/>
  <c r="AB988" i="1"/>
  <c r="AB174" i="1"/>
  <c r="AB335" i="1"/>
  <c r="AB511" i="1"/>
  <c r="AB173" i="1"/>
  <c r="AB1452" i="1"/>
  <c r="AB846" i="1"/>
  <c r="AB962" i="1"/>
  <c r="AB1065" i="1"/>
  <c r="AB929" i="1"/>
  <c r="AB257" i="1"/>
  <c r="AB924" i="1"/>
  <c r="AB1450" i="1"/>
  <c r="AB984" i="1"/>
  <c r="AB546" i="1"/>
  <c r="AB353" i="1"/>
  <c r="AB80" i="1"/>
  <c r="AB397" i="1"/>
  <c r="AB722" i="1"/>
  <c r="AB1028" i="1"/>
  <c r="AB1017" i="1"/>
  <c r="AB240" i="1"/>
  <c r="AB182" i="1"/>
  <c r="AB796" i="1"/>
  <c r="AB69" i="1"/>
  <c r="AB12" i="1"/>
  <c r="AB1411" i="1"/>
  <c r="AB374" i="1"/>
  <c r="AB94" i="1"/>
  <c r="AB851" i="1"/>
  <c r="AB1310" i="1"/>
  <c r="AB250" i="1"/>
  <c r="AB1277" i="1"/>
  <c r="AB647" i="1"/>
  <c r="AB662" i="1"/>
  <c r="AB617" i="1"/>
  <c r="AB278" i="1"/>
  <c r="AB1044" i="1"/>
  <c r="AB1459" i="1"/>
  <c r="AB1358" i="1"/>
  <c r="AB431" i="1"/>
  <c r="AB1291" i="1"/>
  <c r="AE1456" i="1"/>
  <c r="AB926" i="1"/>
  <c r="AE1333" i="1"/>
  <c r="AB720" i="1"/>
  <c r="AB1413" i="1"/>
  <c r="AB993" i="1"/>
  <c r="AE759" i="1"/>
  <c r="AB1147" i="1"/>
  <c r="AB167" i="1"/>
  <c r="AB178" i="1"/>
  <c r="AE1283" i="1"/>
  <c r="AB57" i="1"/>
  <c r="AE772" i="1"/>
  <c r="AB886" i="1"/>
  <c r="AE338" i="1"/>
  <c r="AE1106" i="1"/>
  <c r="AE648" i="1"/>
  <c r="AB575" i="1"/>
  <c r="AE135" i="1"/>
  <c r="AB658" i="1"/>
  <c r="AB220" i="1"/>
  <c r="AE986" i="1"/>
  <c r="AB603" i="1"/>
  <c r="AB654" i="1"/>
  <c r="AB1106" i="1"/>
  <c r="AB1067" i="1"/>
  <c r="AB1097" i="1"/>
  <c r="AB592" i="1"/>
  <c r="AB338" i="1"/>
  <c r="AB1392" i="1"/>
  <c r="AB285" i="1"/>
  <c r="AB312" i="1"/>
  <c r="AB1037" i="1"/>
  <c r="AB265" i="1"/>
  <c r="AB1038" i="1"/>
  <c r="AB556" i="1"/>
  <c r="AB1318" i="1"/>
  <c r="AB1242" i="1"/>
  <c r="AB1168" i="1"/>
  <c r="AB1385" i="1"/>
  <c r="AB222" i="1"/>
  <c r="AB1046" i="1"/>
  <c r="AB932" i="1"/>
  <c r="AB380" i="1"/>
  <c r="AB293" i="1"/>
  <c r="AB435" i="1"/>
  <c r="AB304" i="1"/>
  <c r="AB1403" i="1"/>
  <c r="AB291" i="1"/>
  <c r="AB991" i="1"/>
  <c r="AB1012" i="1"/>
  <c r="AB1454" i="1"/>
  <c r="AB840" i="1"/>
  <c r="AB1372" i="1"/>
  <c r="AB92" i="1"/>
  <c r="AB1267" i="1"/>
  <c r="AB1124" i="1"/>
  <c r="AB825" i="1"/>
  <c r="AB879" i="1"/>
  <c r="AB1293" i="1"/>
  <c r="AB1460" i="1"/>
  <c r="AB1059" i="1"/>
  <c r="AB1457" i="1"/>
  <c r="AB772" i="1"/>
  <c r="AB591" i="1"/>
  <c r="AE471" i="1"/>
  <c r="AB1369" i="1"/>
  <c r="AE1402" i="1"/>
  <c r="AB624" i="1"/>
  <c r="AB1228" i="1"/>
  <c r="AB3" i="1"/>
  <c r="AB632" i="1"/>
  <c r="AB1338" i="1"/>
  <c r="AB625" i="1"/>
  <c r="AB953" i="1"/>
  <c r="AB1126" i="1"/>
  <c r="AB434" i="1"/>
  <c r="AB327" i="1"/>
  <c r="AE286" i="1"/>
  <c r="AE865" i="1"/>
  <c r="AB767" i="1"/>
  <c r="AB1141" i="1"/>
  <c r="AB547" i="1"/>
  <c r="AB1151" i="1"/>
  <c r="AB882" i="1"/>
  <c r="AB171" i="1"/>
  <c r="AB1113" i="1"/>
  <c r="AB62" i="1"/>
  <c r="AB385" i="1"/>
  <c r="AE637" i="1"/>
  <c r="AB987" i="1"/>
  <c r="AB745" i="1"/>
  <c r="AB204" i="1"/>
  <c r="AB1440" i="1"/>
  <c r="AE1042" i="1"/>
  <c r="AE395" i="1"/>
  <c r="AE1150" i="1"/>
  <c r="AB1412" i="1"/>
  <c r="AB1057" i="1"/>
  <c r="AB622" i="1"/>
  <c r="AB1061" i="1"/>
  <c r="AB862" i="1"/>
  <c r="AB715" i="1"/>
  <c r="AB366" i="1"/>
  <c r="AB410" i="1"/>
  <c r="AB579" i="1"/>
  <c r="AB1393" i="1"/>
  <c r="AB1139" i="1"/>
  <c r="AB543" i="1"/>
  <c r="AB964" i="1"/>
  <c r="AB854" i="1"/>
  <c r="AB817" i="1"/>
  <c r="AB407" i="1"/>
  <c r="AB468" i="1"/>
  <c r="AB699" i="1"/>
  <c r="AB912" i="1"/>
  <c r="AB37" i="1"/>
  <c r="AB861" i="1"/>
  <c r="AB41" i="1"/>
  <c r="AB795" i="1"/>
  <c r="AB214" i="1"/>
  <c r="AB490" i="1"/>
  <c r="AB1287" i="1"/>
  <c r="AB706" i="1"/>
  <c r="AB696" i="1"/>
  <c r="AB685" i="1"/>
  <c r="AB1400" i="1"/>
  <c r="AB868" i="1"/>
  <c r="AB1433" i="1"/>
  <c r="AB1387" i="1"/>
  <c r="AB733" i="1"/>
  <c r="AB1176" i="1"/>
  <c r="AB505" i="1"/>
  <c r="AB1032" i="1"/>
  <c r="AB422" i="1"/>
  <c r="AB1116" i="1"/>
  <c r="AB1043" i="1"/>
  <c r="AB602" i="1"/>
  <c r="AB47" i="1"/>
  <c r="AB321" i="1"/>
  <c r="AB168" i="1"/>
  <c r="AB146" i="1"/>
  <c r="AB752" i="1"/>
  <c r="AB253" i="1"/>
  <c r="AB13" i="1"/>
  <c r="AB85" i="1"/>
  <c r="AB43" i="1"/>
  <c r="AB303" i="1"/>
  <c r="AB121" i="1"/>
  <c r="AB110" i="1"/>
  <c r="AB650" i="1"/>
  <c r="AB307" i="1"/>
  <c r="AB170" i="1"/>
  <c r="AB216" i="1"/>
  <c r="AB228" i="1"/>
  <c r="AB432" i="1"/>
  <c r="AB703" i="1"/>
  <c r="AB51" i="1"/>
  <c r="AB941" i="1"/>
  <c r="AB225" i="1"/>
  <c r="AB300" i="1"/>
  <c r="AB213" i="1"/>
  <c r="AB215" i="1"/>
  <c r="AB688" i="1"/>
  <c r="AB119" i="1"/>
  <c r="AB1011" i="1"/>
  <c r="AB7" i="1"/>
  <c r="AB1206" i="1"/>
  <c r="AB1175" i="1"/>
  <c r="AB730" i="1"/>
  <c r="AB683" i="1"/>
  <c r="AB388" i="1"/>
  <c r="AB959" i="1"/>
  <c r="AB821" i="1"/>
  <c r="AB463" i="1"/>
  <c r="AB792" i="1"/>
  <c r="AB124" i="1"/>
  <c r="AB1010" i="1"/>
  <c r="AB1247" i="1"/>
  <c r="AB1316" i="1"/>
  <c r="AB471" i="1"/>
  <c r="AB1279" i="1"/>
  <c r="AE346" i="1"/>
  <c r="AE488" i="1"/>
  <c r="AB1246" i="1"/>
  <c r="AB1130" i="1"/>
  <c r="AB497" i="1"/>
  <c r="AB1377" i="1"/>
  <c r="AB1283" i="1"/>
  <c r="AB203" i="1"/>
  <c r="AB978" i="1"/>
  <c r="AB209" i="1"/>
  <c r="AB1171" i="1"/>
  <c r="AB1172" i="1"/>
  <c r="AB1215" i="1"/>
  <c r="AB1329" i="1"/>
  <c r="AB262" i="1"/>
  <c r="AB135" i="1"/>
  <c r="AB1194" i="1"/>
  <c r="AB342" i="1"/>
  <c r="AE672" i="1"/>
  <c r="AB848" i="1"/>
  <c r="AE277" i="1"/>
  <c r="AB764" i="1"/>
  <c r="AB1348" i="1"/>
  <c r="AE350" i="1"/>
  <c r="AE975" i="1"/>
  <c r="AB891" i="1"/>
  <c r="AB389" i="1"/>
  <c r="AE332" i="1"/>
  <c r="AB1131" i="1"/>
  <c r="AB887" i="1"/>
  <c r="AB1364" i="1"/>
  <c r="AB65" i="1"/>
  <c r="AB820" i="1"/>
  <c r="AB1301" i="1"/>
  <c r="AB1024" i="1"/>
  <c r="AB1192" i="1"/>
  <c r="AB1390" i="1"/>
  <c r="AB749" i="1"/>
  <c r="AB928" i="1"/>
  <c r="AB768" i="1"/>
  <c r="AB1021" i="1"/>
  <c r="AB16" i="1"/>
  <c r="AB667" i="1"/>
  <c r="AB1158" i="1"/>
  <c r="AB522" i="1"/>
  <c r="AB365" i="1"/>
  <c r="AB81" i="1"/>
  <c r="AB853" i="1"/>
  <c r="AB596" i="1"/>
  <c r="AB724" i="1"/>
  <c r="AB498" i="1"/>
  <c r="AB482" i="1"/>
  <c r="AB45" i="1"/>
  <c r="AB384" i="1"/>
  <c r="AB289" i="1"/>
  <c r="AB260" i="1"/>
  <c r="AB643" i="1"/>
  <c r="AB766" i="1"/>
  <c r="AB604" i="1"/>
  <c r="AB1132" i="1"/>
  <c r="AB1259" i="1"/>
  <c r="AB1248" i="1"/>
  <c r="AB88" i="1"/>
  <c r="AB429" i="1"/>
  <c r="AB445" i="1"/>
  <c r="AB1213" i="1"/>
  <c r="AB1381" i="1"/>
  <c r="AB24" i="1"/>
  <c r="AB1294" i="1"/>
  <c r="AB1159" i="1"/>
  <c r="AB761" i="1"/>
  <c r="AB665" i="1"/>
  <c r="AB1004" i="1"/>
  <c r="AB339" i="1"/>
  <c r="AB269" i="1"/>
  <c r="AB606" i="1"/>
  <c r="AB1434" i="1"/>
  <c r="AB957" i="1"/>
  <c r="AB649" i="1"/>
  <c r="AB1169" i="1"/>
  <c r="AB1060" i="1"/>
  <c r="AB1053" i="1"/>
  <c r="AB1464" i="1"/>
  <c r="AB525" i="1"/>
  <c r="AB1380" i="1"/>
  <c r="AB818" i="1"/>
  <c r="AB1119" i="1"/>
  <c r="AB1234" i="1"/>
  <c r="AB1405" i="1"/>
  <c r="AB955" i="1"/>
  <c r="AB1188" i="1"/>
  <c r="AB461" i="1"/>
  <c r="AB1431" i="1"/>
  <c r="AB1271" i="1"/>
  <c r="AB1458" i="1"/>
  <c r="AB615" i="1"/>
  <c r="AB243" i="1"/>
  <c r="AB122" i="1"/>
  <c r="AB560" i="1"/>
  <c r="AB378" i="1"/>
  <c r="AB138" i="1"/>
  <c r="AB277" i="1"/>
  <c r="AB279" i="1"/>
  <c r="AB191" i="1"/>
  <c r="AB835" i="1"/>
  <c r="AB255" i="1"/>
  <c r="AB996" i="1"/>
  <c r="AB919" i="1"/>
  <c r="AB770" i="1"/>
  <c r="AB939" i="1"/>
  <c r="AB707" i="1"/>
  <c r="AB916" i="1"/>
  <c r="AB1014" i="1"/>
  <c r="AB1324" i="1"/>
  <c r="AB1351" i="1"/>
  <c r="AB1441" i="1"/>
  <c r="AB771" i="1"/>
  <c r="AB578" i="1"/>
  <c r="AB1307" i="1"/>
  <c r="AB838" i="1"/>
  <c r="AB944" i="1"/>
  <c r="AB1231" i="1"/>
  <c r="AB1419" i="1"/>
  <c r="AB523" i="1"/>
  <c r="AB1414" i="1"/>
  <c r="AB1093" i="1"/>
  <c r="AB403" i="1"/>
  <c r="AB148" i="1"/>
  <c r="AB149" i="1"/>
  <c r="AB769" i="1"/>
  <c r="AB1137" i="1"/>
  <c r="AB509" i="1"/>
  <c r="AB1251" i="1"/>
  <c r="AB609" i="1"/>
  <c r="AB692" i="1"/>
  <c r="AB1221" i="1"/>
  <c r="AB330" i="1"/>
  <c r="AB1249" i="1"/>
  <c r="AB238" i="1"/>
  <c r="AB980" i="1"/>
  <c r="AB925" i="1"/>
  <c r="AB416" i="1"/>
  <c r="AB393" i="1"/>
  <c r="AB71" i="1"/>
  <c r="AB95" i="1"/>
  <c r="AB111" i="1"/>
  <c r="AB316" i="1"/>
  <c r="AB1096" i="1"/>
  <c r="AB780" i="1"/>
  <c r="AB774" i="1"/>
  <c r="AB100" i="1"/>
  <c r="AB716" i="1"/>
  <c r="AB199" i="1"/>
  <c r="AB105" i="1"/>
  <c r="AB558" i="1"/>
  <c r="AB56" i="1"/>
  <c r="AB744" i="1"/>
  <c r="AB1295" i="1"/>
  <c r="AB717" i="1"/>
  <c r="AB96" i="1"/>
  <c r="AB297" i="1"/>
  <c r="AB1356" i="1"/>
  <c r="AB15" i="1"/>
  <c r="AB8" i="1"/>
  <c r="AB421" i="1"/>
  <c r="AB1359" i="1"/>
  <c r="AB973" i="1"/>
  <c r="AB186" i="1"/>
  <c r="AB580" i="1"/>
  <c r="AB573" i="1"/>
  <c r="AB555" i="1"/>
  <c r="AB391" i="1"/>
  <c r="AB340" i="1"/>
  <c r="AB101" i="1"/>
  <c r="AB673" i="1"/>
  <c r="AB247" i="1"/>
  <c r="AB839" i="1"/>
  <c r="AB458" i="1"/>
  <c r="AB35" i="1"/>
  <c r="AB141" i="1"/>
  <c r="AB857" i="1"/>
  <c r="AB630" i="1"/>
  <c r="AB368" i="1"/>
  <c r="AB586" i="1"/>
  <c r="AB1421" i="1"/>
  <c r="AB130" i="1"/>
  <c r="AB570" i="1"/>
  <c r="AB727" i="1"/>
  <c r="AB1076" i="1"/>
  <c r="AB1007" i="1"/>
  <c r="AB1136" i="1"/>
  <c r="AB921" i="1"/>
  <c r="AB1155" i="1"/>
  <c r="AB1235" i="1"/>
  <c r="AB1103" i="1"/>
  <c r="AB758" i="1"/>
  <c r="AB175" i="1"/>
  <c r="AB2" i="1"/>
  <c r="AB753" i="1"/>
  <c r="AB50" i="1"/>
  <c r="AB423" i="1"/>
  <c r="AB195" i="1"/>
  <c r="AB1330" i="1"/>
  <c r="AB127" i="1"/>
  <c r="AB201" i="1"/>
  <c r="AB1050" i="1"/>
  <c r="AB286" i="1"/>
  <c r="AB798" i="1"/>
  <c r="AB729" i="1"/>
  <c r="AB503" i="1"/>
  <c r="AB381" i="1"/>
  <c r="AB395" i="1"/>
  <c r="AB841" i="1"/>
  <c r="AB521" i="1"/>
  <c r="AB917" i="1"/>
  <c r="AB538" i="1"/>
  <c r="AB66" i="1"/>
  <c r="AB618" i="1"/>
  <c r="AB519" i="1"/>
  <c r="AB544" i="1"/>
  <c r="AB844" i="1"/>
  <c r="AB545" i="1"/>
  <c r="AB68" i="1"/>
  <c r="AB852" i="1"/>
  <c r="AB267" i="1"/>
  <c r="AB456" i="1"/>
  <c r="AB281" i="1"/>
  <c r="AB585" i="1"/>
  <c r="AB1219" i="1"/>
  <c r="AB420" i="1"/>
  <c r="AB99" i="1"/>
  <c r="AB349" i="1"/>
  <c r="AB1463" i="1"/>
  <c r="AB1120" i="1"/>
  <c r="AB975" i="1"/>
  <c r="AB287" i="1"/>
  <c r="AB1254" i="1"/>
  <c r="AB115" i="1"/>
  <c r="AB832" i="1"/>
  <c r="AB348" i="1"/>
  <c r="AB1276" i="1"/>
  <c r="AB306" i="1"/>
  <c r="AB748" i="1"/>
  <c r="AB30" i="1"/>
  <c r="AB34" i="1"/>
  <c r="AB227" i="1"/>
  <c r="AB480" i="1"/>
  <c r="AB123" i="1"/>
  <c r="AB93" i="1"/>
  <c r="AB38" i="1"/>
  <c r="AB637" i="1"/>
  <c r="AB26" i="1"/>
  <c r="AB684" i="1"/>
  <c r="AB1378" i="1"/>
  <c r="AB1309" i="1"/>
  <c r="AB865" i="1"/>
  <c r="AB940" i="1"/>
  <c r="AB1374" i="1"/>
  <c r="AB1342" i="1"/>
  <c r="AB1157" i="1"/>
  <c r="AB531" i="1"/>
  <c r="AB901" i="1"/>
  <c r="AB1398" i="1"/>
  <c r="AB1349" i="1"/>
  <c r="AB177" i="1"/>
  <c r="AB1355" i="1"/>
  <c r="AB922" i="1"/>
  <c r="AB1133" i="1"/>
  <c r="AB695" i="1"/>
  <c r="AB1135" i="1"/>
  <c r="AB258" i="1"/>
  <c r="AB221" i="1"/>
  <c r="AB1237" i="1"/>
  <c r="AB1013" i="1"/>
  <c r="AB885" i="1"/>
  <c r="AB1191" i="1"/>
  <c r="AB1263" i="1"/>
  <c r="AB567" i="1"/>
  <c r="AB641" i="1"/>
  <c r="AB807" i="1"/>
  <c r="AB233" i="1"/>
  <c r="AB533" i="1"/>
  <c r="AB132" i="1"/>
  <c r="AE662" i="1"/>
  <c r="AE167" i="1"/>
  <c r="AB263" i="1"/>
  <c r="AE1092" i="1"/>
  <c r="AE688" i="1"/>
  <c r="AB459" i="1"/>
  <c r="AE628" i="1"/>
  <c r="AB728" i="1"/>
  <c r="AE522" i="1"/>
  <c r="AE1433" i="1"/>
  <c r="AB1430" i="1"/>
  <c r="AE126" i="1"/>
  <c r="AB997" i="1"/>
  <c r="AE141" i="1"/>
  <c r="AE391" i="1"/>
  <c r="AB332" i="1"/>
  <c r="AB855" i="1"/>
  <c r="AE216" i="1"/>
  <c r="AE1003" i="1"/>
  <c r="AE100" i="1"/>
  <c r="AB359" i="1"/>
  <c r="AB131" i="1"/>
  <c r="AB571" i="1"/>
  <c r="AE788" i="1"/>
  <c r="AE586" i="1"/>
  <c r="AE8" i="1"/>
  <c r="AE747" i="1"/>
  <c r="AE340" i="1"/>
  <c r="AB1094" i="1"/>
  <c r="AB1170" i="1"/>
  <c r="AB566" i="1"/>
  <c r="AB6" i="1"/>
  <c r="AE226" i="1"/>
  <c r="AB1075" i="1"/>
  <c r="AE196" i="1"/>
  <c r="AE565" i="1"/>
  <c r="AE3" i="1"/>
  <c r="AB143" i="1"/>
  <c r="AE416" i="1"/>
  <c r="AB223" i="1"/>
  <c r="AE558" i="1"/>
  <c r="AE45" i="1"/>
  <c r="AB710" i="1"/>
  <c r="AE1359" i="1"/>
  <c r="AB205" i="1"/>
  <c r="AB246" i="1"/>
  <c r="AE458" i="1"/>
  <c r="AE290" i="1"/>
  <c r="AB292" i="1"/>
  <c r="AE1353" i="1"/>
  <c r="AB251" i="1"/>
  <c r="AB427" i="1"/>
  <c r="AE730" i="1"/>
  <c r="AE1155" i="1"/>
  <c r="AB803" i="1"/>
  <c r="AB82" i="1"/>
  <c r="AE1273" i="1"/>
  <c r="AB950" i="1"/>
  <c r="AE271" i="1"/>
  <c r="AE727" i="1"/>
  <c r="AB1064" i="1"/>
  <c r="AE1066" i="1"/>
  <c r="AE421" i="1"/>
  <c r="AE717" i="1"/>
  <c r="AE596" i="1"/>
  <c r="AB867" i="1"/>
  <c r="AE886" i="1"/>
  <c r="AE1088" i="1"/>
  <c r="AB126" i="1"/>
  <c r="AE1196" i="1"/>
  <c r="AB1383" i="1"/>
  <c r="AE1043" i="1"/>
  <c r="AB309" i="1"/>
  <c r="AE1083" i="1"/>
  <c r="AB419" i="1"/>
  <c r="AE76" i="1"/>
  <c r="AB597" i="1"/>
  <c r="AB1397" i="1"/>
  <c r="AE867" i="1"/>
  <c r="AB1269" i="1"/>
  <c r="AE463" i="1"/>
  <c r="AE1354" i="1"/>
  <c r="AE274" i="1"/>
  <c r="AB1343" i="1"/>
  <c r="AB107" i="1"/>
  <c r="AB200" i="1"/>
  <c r="AB631" i="1"/>
  <c r="AB1396" i="1"/>
  <c r="AE1175" i="1"/>
  <c r="AE530" i="1"/>
  <c r="AE921" i="1"/>
  <c r="AB875" i="1"/>
  <c r="AB1003" i="1"/>
  <c r="AB1394" i="1"/>
  <c r="AB218" i="1"/>
  <c r="AE1370" i="1"/>
  <c r="AE368" i="1"/>
  <c r="AE6" i="1"/>
  <c r="AE35" i="1"/>
  <c r="AE15" i="1"/>
  <c r="AB915" i="1"/>
  <c r="AB120" i="1"/>
  <c r="AE5" i="1"/>
  <c r="AE749" i="1"/>
  <c r="AE1464" i="1"/>
  <c r="AE453" i="1"/>
  <c r="AE1302" i="1"/>
  <c r="AE602" i="1"/>
  <c r="AB589" i="1"/>
  <c r="AB856" i="1"/>
  <c r="AE85" i="1"/>
  <c r="AB36" i="1"/>
  <c r="AE307" i="1"/>
  <c r="AB74" i="1"/>
  <c r="AE289" i="1"/>
  <c r="AE1068" i="1"/>
  <c r="AB346" i="1"/>
  <c r="AE7" i="1"/>
  <c r="AB334" i="1"/>
  <c r="AB661" i="1"/>
  <c r="AB311" i="1"/>
  <c r="AE1103" i="1"/>
  <c r="AB588" i="1"/>
  <c r="AE792" i="1"/>
  <c r="AB274" i="1"/>
  <c r="AE1077" i="1"/>
  <c r="AB762" i="1"/>
  <c r="AE1170" i="1"/>
  <c r="AB1407" i="1"/>
  <c r="AB86" i="1"/>
  <c r="AE1295" i="1"/>
  <c r="AE650" i="1"/>
  <c r="AE667" i="1"/>
  <c r="AE1137" i="1"/>
  <c r="AE1454" i="1"/>
  <c r="AB664" i="1"/>
  <c r="AE1211" i="1"/>
  <c r="AB1118" i="1"/>
  <c r="AB46" i="1"/>
  <c r="AB125" i="1"/>
  <c r="AE313" i="1"/>
  <c r="AE1131" i="1"/>
  <c r="AB1223" i="1"/>
  <c r="AB447" i="1"/>
  <c r="AE296" i="1"/>
  <c r="AE704" i="1"/>
  <c r="AB438" i="1"/>
  <c r="AE764" i="1"/>
  <c r="AB1371" i="1"/>
  <c r="AB1353" i="1"/>
  <c r="AE210" i="1"/>
  <c r="AB271" i="1"/>
  <c r="AB59" i="1"/>
  <c r="AE1127" i="1"/>
  <c r="AB1002" i="1"/>
  <c r="AE665" i="1"/>
  <c r="AE209" i="1"/>
  <c r="AE1401" i="1"/>
  <c r="AE1413" i="1"/>
  <c r="AB1386" i="1"/>
  <c r="AE806" i="1"/>
  <c r="AB793" i="1"/>
  <c r="AE1431" i="1"/>
  <c r="AE466" i="1"/>
  <c r="AB1415" i="1"/>
  <c r="AE1161" i="1"/>
  <c r="AB1312" i="1"/>
  <c r="AB526" i="1"/>
  <c r="AE1180" i="1"/>
  <c r="AE521" i="1"/>
  <c r="AB607" i="1"/>
  <c r="AB786" i="1"/>
  <c r="AE590" i="1"/>
  <c r="AB794" i="1"/>
  <c r="AE582" i="1"/>
  <c r="AB986" i="1"/>
  <c r="AE454" i="1"/>
  <c r="AE545" i="1"/>
  <c r="AB371" i="1"/>
  <c r="AB392" i="1"/>
  <c r="AE348" i="1"/>
  <c r="AB317" i="1"/>
  <c r="AE11" i="1"/>
  <c r="AB1339" i="1"/>
  <c r="AE748" i="1"/>
  <c r="AE305" i="1"/>
  <c r="AB949" i="1"/>
  <c r="AB337" i="1"/>
  <c r="AE40" i="1"/>
  <c r="AE370" i="1"/>
  <c r="AB198" i="1"/>
  <c r="AB1275" i="1"/>
  <c r="AE93" i="1"/>
  <c r="AB479" i="1"/>
  <c r="AE102" i="1"/>
  <c r="AB636" i="1"/>
  <c r="AE26" i="1"/>
  <c r="AB441" i="1"/>
  <c r="AE967" i="1"/>
  <c r="AE229" i="1"/>
  <c r="AB1090" i="1"/>
  <c r="AB1357" i="1"/>
  <c r="AE1374" i="1"/>
  <c r="AB284" i="1"/>
  <c r="AE1287" i="1"/>
  <c r="AB605" i="1"/>
  <c r="AE1117" i="1"/>
  <c r="AB1092" i="1"/>
  <c r="AE761" i="1"/>
  <c r="AE449" i="1"/>
  <c r="AE1184" i="1"/>
  <c r="AB382" i="1"/>
  <c r="AE1104" i="1"/>
  <c r="AB568" i="1"/>
  <c r="AB1375" i="1"/>
  <c r="AB76" i="1"/>
  <c r="AB1077" i="1"/>
  <c r="AE58" i="1"/>
  <c r="AE339" i="1"/>
  <c r="AE924" i="1"/>
  <c r="AB448" i="1"/>
  <c r="AB25" i="1"/>
  <c r="AB905" i="1"/>
  <c r="AB530" i="1"/>
  <c r="AE1138" i="1"/>
  <c r="AB1354" i="1"/>
  <c r="AE1409" i="1"/>
  <c r="AB708" i="1"/>
  <c r="AB207" i="1"/>
  <c r="AB960" i="1"/>
  <c r="AE1403" i="1"/>
  <c r="AB1341" i="1"/>
  <c r="AE1159" i="1"/>
  <c r="AB918" i="1"/>
  <c r="AE373" i="1"/>
  <c r="AE541" i="1"/>
  <c r="AE151" i="1"/>
  <c r="AE1050" i="1"/>
  <c r="AE1014" i="1"/>
  <c r="AB532" i="1"/>
  <c r="AE996" i="1"/>
  <c r="AE1069" i="1"/>
  <c r="AE219" i="1"/>
  <c r="AE275" i="1"/>
  <c r="AE171" i="1"/>
  <c r="AE157" i="1"/>
  <c r="AE734" i="1"/>
  <c r="AE942" i="1"/>
  <c r="AE283" i="1"/>
  <c r="AE240" i="1"/>
  <c r="AB754" i="1"/>
  <c r="AB826" i="1"/>
  <c r="AE1112" i="1"/>
  <c r="AB906" i="1"/>
  <c r="AE1455" i="1"/>
  <c r="AB1395" i="1"/>
  <c r="AE1323" i="1"/>
  <c r="AE1388" i="1"/>
  <c r="AB1461" i="1"/>
  <c r="AB1424" i="1"/>
  <c r="AE897" i="1"/>
  <c r="AE1072" i="1"/>
  <c r="AB1036" i="1"/>
  <c r="AB535" i="1"/>
  <c r="AE1289" i="1"/>
  <c r="AE1185" i="1"/>
  <c r="AB1190" i="1"/>
  <c r="AB1306" i="1"/>
  <c r="AE864" i="1"/>
  <c r="AB1197" i="1"/>
  <c r="AE713" i="1"/>
  <c r="AE1434" i="1"/>
  <c r="AB810" i="1"/>
  <c r="AB1299" i="1"/>
  <c r="AE820" i="1"/>
  <c r="AB948" i="1"/>
  <c r="AE957" i="1"/>
  <c r="AB881" i="1"/>
  <c r="AE1400" i="1"/>
  <c r="AE649" i="1"/>
  <c r="AB1174" i="1"/>
  <c r="AB1187" i="1"/>
  <c r="AE868" i="1"/>
  <c r="AE1301" i="1"/>
  <c r="AB1445" i="1"/>
  <c r="AB676" i="1"/>
  <c r="AE1024" i="1"/>
  <c r="AE1169" i="1"/>
  <c r="AB691" i="1"/>
  <c r="AB1110" i="1"/>
  <c r="AE1192" i="1"/>
  <c r="AB1193" i="1"/>
  <c r="AE1060" i="1"/>
  <c r="AB1282" i="1"/>
  <c r="AE1053" i="1"/>
  <c r="AE1390" i="1"/>
  <c r="AB1205" i="1"/>
  <c r="AB711" i="1"/>
  <c r="AE1380" i="1"/>
  <c r="AB513" i="1"/>
  <c r="AE1119" i="1"/>
  <c r="AB1162" i="1"/>
  <c r="AE1324" i="1"/>
  <c r="AB1466" i="1"/>
  <c r="AE1441" i="1"/>
  <c r="AB1298" i="1"/>
  <c r="AE578" i="1"/>
  <c r="AE1307" i="1"/>
  <c r="AB871" i="1"/>
  <c r="AE733" i="1"/>
  <c r="AB1208" i="1"/>
  <c r="AB1350" i="1"/>
  <c r="AE778" i="1"/>
  <c r="AB1352" i="1"/>
  <c r="AE768" i="1"/>
  <c r="AE640" i="1"/>
  <c r="AB400" i="1"/>
  <c r="AE1039" i="1"/>
  <c r="AB883" i="1"/>
  <c r="AE1021" i="1"/>
  <c r="AB911" i="1"/>
  <c r="AB483" i="1"/>
  <c r="AE1045" i="1"/>
  <c r="AB903" i="1"/>
  <c r="AE1006" i="1"/>
  <c r="AB475" i="1"/>
  <c r="AE969" i="1"/>
  <c r="AB559" i="1"/>
  <c r="AE1278" i="1"/>
  <c r="AB799" i="1"/>
  <c r="AE1084" i="1"/>
  <c r="AB1379" i="1"/>
  <c r="AE1264" i="1"/>
  <c r="AE1029" i="1"/>
  <c r="AB1442" i="1"/>
  <c r="AB789" i="1"/>
  <c r="AE1258" i="1"/>
  <c r="AB108" i="1"/>
  <c r="AE472" i="1"/>
  <c r="AE155" i="1"/>
  <c r="AB700" i="1"/>
  <c r="AB318" i="1"/>
  <c r="AE1091" i="1"/>
  <c r="AB488" i="1"/>
  <c r="AE769" i="1"/>
  <c r="AE16" i="1"/>
  <c r="AB590" i="1"/>
  <c r="AE692" i="1"/>
  <c r="AB1109" i="1"/>
  <c r="AE1221" i="1"/>
  <c r="AB581" i="1"/>
  <c r="AB506" i="1"/>
  <c r="AE330" i="1"/>
  <c r="AB230" i="1"/>
  <c r="AE502" i="1"/>
  <c r="AB428" i="1"/>
  <c r="AE81" i="1"/>
  <c r="AB1160" i="1"/>
  <c r="AE253" i="1"/>
  <c r="AB1042" i="1"/>
  <c r="AE980" i="1"/>
  <c r="AB719" i="1"/>
  <c r="AE73" i="1"/>
  <c r="AE13" i="1"/>
  <c r="AB802" i="1"/>
  <c r="AB1150" i="1"/>
  <c r="AE393" i="1"/>
  <c r="AB583" i="1"/>
  <c r="AE111" i="1"/>
  <c r="AB951" i="1"/>
  <c r="AE498" i="1"/>
  <c r="AB44" i="1"/>
  <c r="AE105" i="1"/>
  <c r="AB351" i="1"/>
  <c r="AE49" i="1"/>
  <c r="AE56" i="1"/>
  <c r="AB417" i="1"/>
  <c r="AB112" i="1"/>
  <c r="AE744" i="1"/>
  <c r="AE260" i="1"/>
  <c r="AB308" i="1"/>
  <c r="AB1216" i="1"/>
  <c r="AE228" i="1"/>
  <c r="AE643" i="1"/>
  <c r="AB994" i="1"/>
  <c r="AB1214" i="1"/>
  <c r="AE432" i="1"/>
  <c r="AB1265" i="1"/>
  <c r="AE766" i="1"/>
  <c r="AE213" i="1"/>
  <c r="AB974" i="1"/>
  <c r="AB902" i="1"/>
  <c r="AE215" i="1"/>
  <c r="AB305" i="1"/>
  <c r="AE101" i="1"/>
  <c r="AB154" i="1"/>
  <c r="AE630" i="1"/>
  <c r="AB481" i="1"/>
  <c r="AE445" i="1"/>
  <c r="AE1040" i="1"/>
  <c r="AE926" i="1"/>
  <c r="AB465" i="1"/>
  <c r="AB593" i="1"/>
  <c r="AB847" i="1"/>
  <c r="AE1387" i="1"/>
  <c r="AB1111" i="1"/>
  <c r="AE928" i="1"/>
  <c r="AE818" i="1"/>
  <c r="AB787" i="1"/>
  <c r="AE1234" i="1"/>
  <c r="AB496" i="1"/>
  <c r="AE1351" i="1"/>
  <c r="AB1347" i="1"/>
  <c r="AE771" i="1"/>
  <c r="AB775" i="1"/>
  <c r="AE1451" i="1"/>
  <c r="AB1240" i="1"/>
  <c r="AB626" i="1"/>
  <c r="AE1176" i="1"/>
  <c r="AE1332" i="1"/>
  <c r="AB1344" i="1"/>
  <c r="AE1178" i="1"/>
  <c r="AB1167" i="1"/>
  <c r="AB956" i="1"/>
  <c r="AE646" i="1"/>
  <c r="AB639" i="1"/>
  <c r="AE830" i="1"/>
  <c r="AE577" i="1"/>
  <c r="AB1203" i="1"/>
  <c r="AE1142" i="1"/>
  <c r="AB837" i="1"/>
  <c r="AB460" i="1"/>
  <c r="AE601" i="1"/>
  <c r="AB1368" i="1"/>
  <c r="AE958" i="1"/>
  <c r="AB1427" i="1"/>
  <c r="AE1153" i="1"/>
  <c r="AB1311" i="1"/>
  <c r="AE944" i="1"/>
  <c r="AE1222" i="1"/>
  <c r="AB804" i="1"/>
  <c r="AE1288" i="1"/>
  <c r="AB550" i="1"/>
  <c r="AB524" i="1"/>
  <c r="AE790" i="1"/>
  <c r="AB765" i="1"/>
  <c r="AE1419" i="1"/>
  <c r="AE813" i="1"/>
  <c r="AB1220" i="1"/>
  <c r="AB927" i="1"/>
  <c r="AE874" i="1"/>
  <c r="AB510" i="1"/>
  <c r="AE47" i="1"/>
  <c r="AE509" i="1"/>
  <c r="AB582" i="1"/>
  <c r="AB454" i="1"/>
  <c r="AE1158" i="1"/>
  <c r="AE609" i="1"/>
  <c r="AB1230" i="1"/>
  <c r="AB690" i="1"/>
  <c r="AE168" i="1"/>
  <c r="AB599" i="1"/>
  <c r="AE365" i="1"/>
  <c r="AB938" i="1"/>
  <c r="AE146" i="1"/>
  <c r="AE752" i="1"/>
  <c r="AB79" i="1"/>
  <c r="AE1249" i="1"/>
  <c r="AB430" i="1"/>
  <c r="AE238" i="1"/>
  <c r="AB402" i="1"/>
  <c r="AB598" i="1"/>
  <c r="AE925" i="1"/>
  <c r="AE43" i="1"/>
  <c r="AB652" i="1"/>
  <c r="AB249" i="1"/>
  <c r="AE724" i="1"/>
  <c r="AE316" i="1"/>
  <c r="AB755" i="1"/>
  <c r="AB32" i="1"/>
  <c r="AE1096" i="1"/>
  <c r="AE482" i="1"/>
  <c r="AB610" i="1"/>
  <c r="AB202" i="1"/>
  <c r="AE384" i="1"/>
  <c r="AB63" i="1"/>
  <c r="AE297" i="1"/>
  <c r="AB89" i="1"/>
  <c r="AE1356" i="1"/>
  <c r="AE703" i="1"/>
  <c r="AB542" i="1"/>
  <c r="AE555" i="1"/>
  <c r="AB114" i="1"/>
  <c r="AE828" i="1"/>
  <c r="AB354" i="1"/>
  <c r="AE470" i="1"/>
  <c r="AB11" i="1"/>
  <c r="AB347" i="1"/>
  <c r="AE673" i="1"/>
  <c r="AE28" i="1"/>
  <c r="AB40" i="1"/>
  <c r="AE119" i="1"/>
  <c r="AB370" i="1"/>
  <c r="AB672" i="1"/>
  <c r="AE1011" i="1"/>
  <c r="AE361" i="1"/>
  <c r="AB344" i="1"/>
  <c r="AE743" i="1"/>
  <c r="AB137" i="1"/>
  <c r="AB268" i="1"/>
  <c r="AE443" i="1"/>
  <c r="AB261" i="1"/>
  <c r="AE24" i="1"/>
  <c r="AE457" i="1"/>
  <c r="AB133" i="1"/>
  <c r="AE758" i="1"/>
  <c r="AB1250" i="1"/>
  <c r="AE46" i="1"/>
  <c r="AE270" i="1"/>
  <c r="AB64" i="1"/>
  <c r="AE605" i="1"/>
  <c r="AE1291" i="1"/>
  <c r="AB165" i="1"/>
  <c r="AE1256" i="1"/>
  <c r="AB323" i="1"/>
  <c r="AE125" i="1"/>
  <c r="AE1012" i="1"/>
  <c r="AB272" i="1"/>
  <c r="AE59" i="1"/>
  <c r="AE682" i="1"/>
  <c r="AE708" i="1"/>
  <c r="AB1104" i="1"/>
  <c r="AE814" i="1"/>
  <c r="AB540" i="1"/>
  <c r="AE843" i="1"/>
  <c r="AE1136" i="1"/>
  <c r="AE278" i="1"/>
  <c r="AE568" i="1"/>
  <c r="AE450" i="1"/>
  <c r="AB208" i="1"/>
  <c r="AE663" i="1"/>
  <c r="AE570" i="1"/>
  <c r="AB968" i="1"/>
  <c r="AB1418" i="1"/>
  <c r="AB229" i="1"/>
  <c r="AE528" i="1"/>
  <c r="AE429" i="1"/>
  <c r="AE857" i="1"/>
  <c r="AE247" i="1"/>
  <c r="AB299" i="1"/>
  <c r="AE300" i="1"/>
  <c r="AE225" i="1"/>
  <c r="AB1262" i="1"/>
  <c r="AE451" i="1"/>
  <c r="AE1132" i="1"/>
  <c r="AE988" i="1"/>
  <c r="AE941" i="1"/>
  <c r="AE186" i="1"/>
  <c r="AB91" i="1"/>
  <c r="AE606" i="1"/>
  <c r="AE325" i="1"/>
  <c r="AE774" i="1"/>
  <c r="AE494" i="1"/>
  <c r="AE21" i="1"/>
  <c r="AE534" i="1"/>
  <c r="AE303" i="1"/>
  <c r="AB537" i="1"/>
  <c r="AB1143" i="1"/>
  <c r="AE1099" i="1"/>
  <c r="AB129" i="1"/>
  <c r="AB1166" i="1"/>
  <c r="AE1231" i="1"/>
  <c r="AE1061" i="1"/>
  <c r="AE838" i="1"/>
  <c r="AB702" i="1"/>
  <c r="AE889" i="1"/>
  <c r="AB935" i="1"/>
  <c r="AE1457" i="1"/>
  <c r="AB1420" i="1"/>
  <c r="AE923" i="1"/>
  <c r="AB1055" i="1"/>
  <c r="AE1200" i="1"/>
  <c r="AB1444" i="1"/>
  <c r="AE934" i="1"/>
  <c r="AB781" i="1"/>
  <c r="AE1124" i="1"/>
  <c r="AB1362" i="1"/>
  <c r="AE1209" i="1"/>
  <c r="AE1462" i="1"/>
  <c r="AB408" i="1"/>
  <c r="AB1183" i="1"/>
  <c r="AE1410" i="1"/>
  <c r="AB738" i="1"/>
  <c r="AE1389" i="1"/>
  <c r="AB776" i="1"/>
  <c r="AE1391" i="1"/>
  <c r="AE985" i="1"/>
  <c r="AB979" i="1"/>
  <c r="AB561" i="1"/>
  <c r="AE998" i="1"/>
  <c r="AE882" i="1"/>
  <c r="AB1070" i="1"/>
  <c r="AB614" i="1"/>
  <c r="AE220" i="1"/>
  <c r="AB742" i="1"/>
  <c r="AE1140" i="1"/>
  <c r="AB499" i="1"/>
  <c r="AE140" i="1"/>
  <c r="AE353" i="1"/>
  <c r="AB1164" i="1"/>
  <c r="AE180" i="1"/>
  <c r="AB379" i="1"/>
  <c r="AE399" i="1"/>
  <c r="AB161" i="1"/>
  <c r="AB401" i="1"/>
  <c r="AE1415" i="1"/>
  <c r="AB160" i="1"/>
  <c r="AE1312" i="1"/>
  <c r="AE276" i="1"/>
  <c r="AB145" i="1"/>
  <c r="AE697" i="1"/>
  <c r="AB495" i="1"/>
  <c r="AE532" i="1"/>
  <c r="AB751" i="1"/>
  <c r="AE736" i="1"/>
  <c r="AB1212" i="1"/>
  <c r="AE991" i="1"/>
  <c r="AB757" i="1"/>
  <c r="AE1385" i="1"/>
  <c r="AB1233" i="1"/>
  <c r="AB970" i="1"/>
  <c r="AE310" i="1"/>
  <c r="AB433" i="1"/>
  <c r="AE825" i="1"/>
  <c r="AE891" i="1"/>
  <c r="AB1198" i="1"/>
  <c r="AB1080" i="1"/>
  <c r="AE1163" i="1"/>
  <c r="AE722" i="1"/>
  <c r="AB1253" i="1"/>
  <c r="AB254" i="1"/>
  <c r="AE1005" i="1"/>
  <c r="AB1085" i="1"/>
  <c r="AE61" i="1"/>
  <c r="AB248" i="1"/>
  <c r="AE78" i="1"/>
  <c r="AB954" i="1"/>
  <c r="AE320" i="1"/>
  <c r="AB409" i="1"/>
  <c r="AE1035" i="1"/>
  <c r="AB907" i="1"/>
  <c r="AE611" i="1"/>
  <c r="AB315" i="1"/>
  <c r="AE678" i="1"/>
  <c r="AB231" i="1"/>
  <c r="AE870" i="1"/>
  <c r="AB328" i="1"/>
  <c r="AE1101" i="1"/>
  <c r="AB1268" i="1"/>
  <c r="AE1063" i="1"/>
  <c r="AB976" i="1"/>
  <c r="AE106" i="1"/>
  <c r="AB576" i="1"/>
  <c r="AE679" i="1"/>
  <c r="AB152" i="1"/>
  <c r="AE726" i="1"/>
  <c r="AB163" i="1"/>
  <c r="AE981" i="1"/>
  <c r="AB162" i="1"/>
  <c r="AE796" i="1"/>
  <c r="AB877" i="1"/>
  <c r="AE446" i="1"/>
  <c r="AB564" i="1"/>
  <c r="AE234" i="1"/>
  <c r="AB634" i="1"/>
  <c r="AE136" i="1"/>
  <c r="AB436" i="1"/>
  <c r="AE595" i="1"/>
  <c r="AB48" i="1"/>
  <c r="AE19" i="1"/>
  <c r="AB22" i="1"/>
  <c r="AE675" i="1"/>
  <c r="AB367" i="1"/>
  <c r="AE224" i="1"/>
  <c r="AB1181" i="1"/>
  <c r="AE1078" i="1"/>
  <c r="AB1361" i="1"/>
  <c r="AE12" i="1"/>
  <c r="AB288" i="1"/>
  <c r="AE1049" i="1"/>
  <c r="AB983" i="1"/>
  <c r="AE116" i="1"/>
  <c r="AB156" i="1"/>
  <c r="AE1438" i="1"/>
  <c r="AB1260" i="1"/>
  <c r="AE1411" i="1"/>
  <c r="AB600" i="1"/>
  <c r="AE783" i="1"/>
  <c r="AB185" i="1"/>
  <c r="AE67" i="1"/>
  <c r="AB314" i="1"/>
  <c r="AE671" i="1"/>
  <c r="AB184" i="1"/>
  <c r="AE103" i="1"/>
  <c r="AB236" i="1"/>
  <c r="AE876" i="1"/>
  <c r="AB1211" i="1"/>
  <c r="AE1008" i="1"/>
  <c r="AB210" i="1"/>
  <c r="AE1156" i="1"/>
  <c r="AB485" i="1"/>
  <c r="AE908" i="1"/>
  <c r="AB301" i="1"/>
  <c r="AE250" i="1"/>
  <c r="AB619" i="1"/>
  <c r="AE1337" i="1"/>
  <c r="AB449" i="1"/>
  <c r="AE686" i="1"/>
  <c r="AB1325" i="1"/>
  <c r="AE1148" i="1"/>
  <c r="AB1315" i="1"/>
  <c r="AE464" i="1"/>
  <c r="AB23" i="1"/>
  <c r="AE1450" i="1"/>
  <c r="AB1409" i="1"/>
  <c r="AE1098" i="1"/>
  <c r="AB493" i="1"/>
  <c r="AE469" i="1"/>
  <c r="AB1313" i="1"/>
  <c r="AE840" i="1"/>
  <c r="AB1058" i="1"/>
  <c r="AE1363" i="1"/>
  <c r="AB406" i="1"/>
  <c r="AE984" i="1"/>
  <c r="AB1317" i="1"/>
  <c r="AE745" i="1"/>
  <c r="AB725" i="1"/>
  <c r="AE656" i="1"/>
  <c r="AE1399" i="1"/>
  <c r="AB1297" i="1"/>
  <c r="AB895" i="1"/>
  <c r="AE816" i="1"/>
  <c r="AB1252" i="1"/>
  <c r="AE1228" i="1"/>
  <c r="AB1062" i="1"/>
  <c r="AE504" i="1"/>
  <c r="AB836" i="1"/>
  <c r="AE1114" i="1"/>
  <c r="AE961" i="1"/>
  <c r="AB712" i="1"/>
  <c r="AB779" i="1"/>
  <c r="AE1453" i="1"/>
  <c r="AB1428" i="1"/>
  <c r="AE358" i="1"/>
  <c r="AB1199" i="1"/>
  <c r="AE709" i="1"/>
  <c r="AE805" i="1"/>
  <c r="AB520" i="1"/>
  <c r="AE549" i="1"/>
  <c r="AB1000" i="1"/>
  <c r="AE767" i="1"/>
  <c r="AB439" i="1"/>
  <c r="AB70" i="1"/>
  <c r="AE1322" i="1"/>
  <c r="AB1182" i="1"/>
  <c r="AE660" i="1"/>
  <c r="AB884" i="1"/>
  <c r="AE390" i="1"/>
  <c r="AB933" i="1"/>
  <c r="AE936" i="1"/>
  <c r="AB920" i="1"/>
  <c r="AE1113" i="1"/>
  <c r="AB894" i="1"/>
  <c r="AE526" i="1"/>
  <c r="AB548" i="1"/>
  <c r="AE397" i="1"/>
  <c r="AE128" i="1"/>
  <c r="AB616" i="1"/>
  <c r="AB1026" i="1"/>
  <c r="AE689" i="1"/>
  <c r="AB517" i="1"/>
  <c r="AE259" i="1"/>
  <c r="AE785" i="1"/>
  <c r="AB139" i="1"/>
  <c r="AB486" i="1"/>
  <c r="AE786" i="1"/>
  <c r="AB1226" i="1"/>
  <c r="AE794" i="1"/>
  <c r="AE1382" i="1"/>
  <c r="AB147" i="1"/>
  <c r="AB183" i="1"/>
  <c r="AE352" i="1"/>
  <c r="AE371" i="1"/>
  <c r="AB681" i="1"/>
  <c r="AB117" i="1"/>
  <c r="AE1074" i="1"/>
  <c r="AB1015" i="1"/>
  <c r="AE357" i="1"/>
  <c r="AB280" i="1"/>
  <c r="AE1255" i="1"/>
  <c r="AB241" i="1"/>
  <c r="AE842" i="1"/>
  <c r="AB1284" i="1"/>
  <c r="AE718" i="1"/>
  <c r="AB999" i="1"/>
  <c r="AE237" i="1"/>
  <c r="AB244" i="1"/>
  <c r="AE1129" i="1"/>
  <c r="AB398" i="1"/>
  <c r="AE913" i="1"/>
  <c r="AB587" i="1"/>
  <c r="AE322" i="1"/>
  <c r="AB491" i="1"/>
  <c r="AE97" i="1"/>
  <c r="AB360" i="1"/>
  <c r="AE492" i="1"/>
  <c r="AB739" i="1"/>
  <c r="AE562" i="1"/>
  <c r="AB341" i="1"/>
  <c r="AE405" i="1"/>
  <c r="AB784" i="1"/>
  <c r="AE87" i="1"/>
  <c r="AB815" i="1"/>
  <c r="AE182" i="1"/>
  <c r="AB172" i="1"/>
  <c r="AE584" i="1"/>
  <c r="AB484" i="1"/>
  <c r="AE411" i="1"/>
  <c r="AB356" i="1"/>
  <c r="AE1141" i="1"/>
  <c r="AB858" i="1"/>
  <c r="AE84" i="1"/>
  <c r="AB508" i="1"/>
  <c r="AE890" i="1"/>
  <c r="AB372" i="1"/>
  <c r="AE69" i="1"/>
  <c r="AB33" i="1"/>
  <c r="AE529" i="1"/>
  <c r="AB176" i="1"/>
  <c r="AE1056" i="1"/>
  <c r="AE632" i="1"/>
  <c r="AB196" i="1"/>
  <c r="AE1094" i="1"/>
  <c r="AE1154" i="1"/>
  <c r="AB1225" i="1"/>
  <c r="AE257" i="1"/>
  <c r="AE1179" i="1"/>
  <c r="AB4" i="1"/>
  <c r="AE1232" i="1"/>
  <c r="AE556" i="1"/>
  <c r="AE1173" i="1"/>
  <c r="AB1245" i="1"/>
  <c r="AB197" i="1"/>
  <c r="AE1369" i="1"/>
  <c r="AE642" i="1"/>
  <c r="AB694" i="1"/>
  <c r="AB900" i="1"/>
  <c r="AB892" i="1"/>
  <c r="AE808" i="1"/>
  <c r="AB1401" i="1"/>
  <c r="AE647" i="1"/>
  <c r="AE893" i="1"/>
  <c r="AE1393" i="1"/>
  <c r="AE1107" i="1"/>
  <c r="AE1118" i="1"/>
  <c r="AE1002" i="1"/>
  <c r="AB383" i="1"/>
  <c r="AB181" i="1"/>
  <c r="AE88" i="1"/>
  <c r="AE375" i="1"/>
  <c r="AE987" i="1"/>
  <c r="AE829" i="1"/>
  <c r="AE573" i="1"/>
  <c r="AE1071" i="1"/>
  <c r="AE580" i="1"/>
  <c r="AB613" i="1"/>
  <c r="AE440" i="1"/>
  <c r="AE1412" i="1"/>
  <c r="AE604" i="1"/>
  <c r="AB1146" i="1"/>
  <c r="AB53" i="1"/>
  <c r="AE780" i="1"/>
  <c r="AB376" i="1"/>
  <c r="AE71" i="1"/>
  <c r="AB232" i="1"/>
  <c r="AE188" i="1"/>
  <c r="AE467" i="1"/>
  <c r="AE324" i="1"/>
  <c r="AB98" i="1"/>
  <c r="AE1335" i="1"/>
  <c r="AB668" i="1"/>
  <c r="AB1303" i="1"/>
  <c r="AE793" i="1"/>
  <c r="AE519" i="1"/>
  <c r="AE763" i="1"/>
  <c r="AE841" i="1"/>
  <c r="AE423" i="1"/>
  <c r="AE732" i="1"/>
  <c r="AB1034" i="1"/>
  <c r="AE560" i="1"/>
  <c r="AB239" i="1"/>
  <c r="AB1302" i="1"/>
  <c r="AB1122" i="1"/>
  <c r="AB528" i="1"/>
  <c r="AB290" i="1"/>
  <c r="AB743" i="1"/>
  <c r="AE245" i="1"/>
  <c r="AB54" i="1"/>
  <c r="AE264" i="1"/>
  <c r="AB361" i="1"/>
  <c r="AE345" i="1"/>
  <c r="AB1068" i="1"/>
  <c r="AE336" i="1"/>
  <c r="AB28" i="1"/>
  <c r="AE990" i="1"/>
  <c r="AB773" i="1"/>
  <c r="AE1095" i="1"/>
  <c r="AB470" i="1"/>
  <c r="AE295" i="1"/>
  <c r="AB931" i="1"/>
  <c r="AB1173" i="1"/>
  <c r="AE176" i="1"/>
  <c r="AB1273" i="1"/>
  <c r="AE1047" i="1"/>
  <c r="AB843" i="1"/>
  <c r="AE1315" i="1"/>
  <c r="AB663" i="1"/>
  <c r="AE1172" i="1"/>
  <c r="AB628" i="1"/>
  <c r="AE301" i="1"/>
  <c r="AB788" i="1"/>
  <c r="AE1459" i="1"/>
  <c r="AB1066" i="1"/>
  <c r="AE462" i="1"/>
  <c r="AE343" i="1"/>
  <c r="AE72" i="1"/>
  <c r="AE501" i="1"/>
  <c r="AE235" i="1"/>
  <c r="AE827" i="1"/>
  <c r="AE18" i="1"/>
  <c r="AE812" i="1"/>
  <c r="AE833" i="1"/>
  <c r="AB443" i="1"/>
  <c r="AE408" i="1"/>
  <c r="AE633" i="1"/>
  <c r="AE83" i="1"/>
  <c r="AE294" i="1"/>
  <c r="AE113" i="1"/>
  <c r="AE55" i="1"/>
  <c r="AE608" i="1"/>
  <c r="AE914" i="1"/>
  <c r="AB20" i="1"/>
  <c r="AE520" i="1"/>
  <c r="AE1189" i="1"/>
  <c r="AE1423" i="1"/>
  <c r="AE1186" i="1"/>
  <c r="AE1439" i="1"/>
  <c r="AE1100" i="1"/>
  <c r="AE1009" i="1"/>
  <c r="AE1239" i="1"/>
  <c r="AE909" i="1"/>
  <c r="AE1345" i="1"/>
  <c r="AB1373" i="1"/>
  <c r="AE1025" i="1"/>
  <c r="AE1366" i="1"/>
  <c r="AE1386" i="1"/>
  <c r="AE782" i="1"/>
  <c r="AB75" i="1"/>
  <c r="AB1222" i="1"/>
  <c r="AE1319" i="1"/>
  <c r="AE943" i="1"/>
  <c r="AE1425" i="1"/>
  <c r="AE866" i="1"/>
  <c r="AE1027" i="1"/>
  <c r="AE331" i="1"/>
  <c r="AE735" i="1"/>
  <c r="AE963" i="1"/>
  <c r="AE1346" i="1"/>
  <c r="AE800" i="1"/>
  <c r="AE1266" i="1"/>
  <c r="AE1331" i="1"/>
  <c r="AE539" i="1"/>
  <c r="AE653" i="1"/>
  <c r="AE377" i="1"/>
  <c r="AE1246" i="1"/>
  <c r="AE1270" i="1"/>
  <c r="AE622" i="1"/>
  <c r="AE1052" i="1"/>
  <c r="AE1314" i="1"/>
  <c r="AE435" i="1"/>
  <c r="AE932" i="1"/>
  <c r="AE1449" i="1"/>
  <c r="AE731" i="1"/>
  <c r="AE659" i="1"/>
  <c r="AE497" i="1"/>
  <c r="AE845" i="1"/>
  <c r="AE1033" i="1"/>
  <c r="AE547" i="1"/>
  <c r="AE714" i="1"/>
  <c r="AE1195" i="1"/>
  <c r="AE1130" i="1"/>
  <c r="AB778" i="1"/>
  <c r="AE1281" i="1"/>
  <c r="AB646" i="1"/>
  <c r="AE791" i="1"/>
  <c r="AE1183" i="1"/>
  <c r="AB830" i="1"/>
  <c r="AE1303" i="1"/>
  <c r="AB577" i="1"/>
  <c r="AB937" i="1"/>
  <c r="AE1062" i="1"/>
  <c r="AB1142" i="1"/>
  <c r="AE836" i="1"/>
  <c r="AE1465" i="1"/>
  <c r="AB640" i="1"/>
  <c r="AB958" i="1"/>
  <c r="AE712" i="1"/>
  <c r="AB1006" i="1"/>
  <c r="AE776" i="1"/>
  <c r="AE979" i="1"/>
  <c r="AB969" i="1"/>
  <c r="AB1278" i="1"/>
  <c r="AE561" i="1"/>
  <c r="AE1377" i="1"/>
  <c r="AB1084" i="1"/>
  <c r="AB874" i="1"/>
  <c r="AE414" i="1"/>
  <c r="AE811" i="1"/>
  <c r="AB1335" i="1"/>
  <c r="AE593" i="1"/>
  <c r="AB472" i="1"/>
  <c r="AB1224" i="1"/>
  <c r="AE145" i="1"/>
  <c r="AE447" i="1"/>
  <c r="AB693" i="1"/>
  <c r="AB898" i="1"/>
  <c r="AE495" i="1"/>
  <c r="AE439" i="1"/>
  <c r="AB645" i="1"/>
  <c r="AB109" i="1"/>
  <c r="AE98" i="1"/>
  <c r="AE129" i="1"/>
  <c r="AB14" i="1"/>
  <c r="AB355" i="1"/>
  <c r="AE478" i="1"/>
  <c r="AB1018" i="1"/>
  <c r="AE557" i="1"/>
  <c r="AB945" i="1"/>
  <c r="AE751" i="1"/>
  <c r="AB977" i="1"/>
  <c r="AE1212" i="1"/>
  <c r="AB282" i="1"/>
  <c r="AE757" i="1"/>
  <c r="AE933" i="1"/>
  <c r="AB1218" i="1"/>
  <c r="AB552" i="1"/>
  <c r="AE644" i="1"/>
  <c r="AB910" i="1"/>
  <c r="AE1233" i="1"/>
  <c r="AE970" i="1"/>
  <c r="AB669" i="1"/>
  <c r="AB1257" i="1"/>
  <c r="AE621" i="1"/>
  <c r="AB507" i="1"/>
  <c r="AE438" i="1"/>
  <c r="AE920" i="1"/>
  <c r="AB474" i="1"/>
  <c r="AB777" i="1"/>
  <c r="AE635" i="1"/>
  <c r="AB824" i="1"/>
  <c r="AE1198" i="1"/>
  <c r="AE947" i="1"/>
  <c r="AB1321" i="1"/>
  <c r="AB741" i="1"/>
  <c r="AE144" i="1"/>
  <c r="AB1020" i="1"/>
  <c r="AE1143" i="1"/>
  <c r="AE548" i="1"/>
  <c r="AB396" i="1"/>
  <c r="AB1300" i="1"/>
  <c r="AE834" i="1"/>
  <c r="AB477" i="1"/>
  <c r="AE616" i="1"/>
  <c r="AE1026" i="1"/>
  <c r="AB1292" i="1"/>
  <c r="AB536" i="1"/>
  <c r="AE187" i="1"/>
  <c r="AB1210" i="1"/>
  <c r="AE537" i="1"/>
  <c r="AE1080" i="1"/>
  <c r="AB850" i="1"/>
  <c r="AB516" i="1"/>
  <c r="AE705" i="1"/>
  <c r="AB723" i="1"/>
  <c r="AE139" i="1"/>
  <c r="AB666" i="1"/>
  <c r="AB1079" i="1"/>
  <c r="AB756" i="1"/>
  <c r="AE434" i="1"/>
  <c r="AB1241" i="1"/>
  <c r="AE1102" i="1"/>
  <c r="AB500" i="1"/>
  <c r="AE329" i="1"/>
  <c r="AB404" i="1"/>
  <c r="AE612" i="1"/>
  <c r="AB473" i="1"/>
  <c r="AE860" i="1"/>
  <c r="AB790" i="1"/>
  <c r="AB1045" i="1"/>
  <c r="AE1428" i="1"/>
  <c r="AE668" i="1"/>
  <c r="AE1252" i="1"/>
  <c r="AE1297" i="1"/>
  <c r="AB651" i="1"/>
  <c r="AB888" i="1"/>
  <c r="AB1286" i="1"/>
  <c r="AB1039" i="1"/>
  <c r="AE953" i="1"/>
  <c r="AB1451" i="1"/>
  <c r="AB701" i="1"/>
  <c r="AB518" i="1"/>
  <c r="AB849" i="1"/>
  <c r="AB620" i="1"/>
  <c r="AE737" i="1"/>
  <c r="AB256" i="1"/>
  <c r="AE1372" i="1"/>
  <c r="AB424" i="1"/>
  <c r="AE455" i="1"/>
  <c r="AB1041" i="1"/>
  <c r="AE848" i="1"/>
  <c r="AB809" i="1"/>
  <c r="AE1207" i="1"/>
  <c r="AB1091" i="1"/>
  <c r="AE465" i="1"/>
  <c r="AB1258" i="1"/>
  <c r="AE614" i="1"/>
  <c r="AB1264" i="1"/>
  <c r="AE546" i="1"/>
  <c r="AB1153" i="1"/>
  <c r="AB1332" i="1"/>
  <c r="AE131" i="1"/>
  <c r="AE132" i="1"/>
  <c r="AE950" i="1"/>
  <c r="AE133" i="1"/>
  <c r="AE533" i="1"/>
  <c r="AE489" i="1"/>
  <c r="AE311" i="1"/>
  <c r="AE1229" i="1"/>
  <c r="AE1250" i="1"/>
  <c r="AE588" i="1"/>
  <c r="AE64" i="1"/>
  <c r="AE807" i="1"/>
  <c r="AE165" i="1"/>
  <c r="AE4" i="1"/>
  <c r="AE323" i="1"/>
  <c r="AE641" i="1"/>
  <c r="AE1269" i="1"/>
  <c r="AE567" i="1"/>
  <c r="AE655" i="1"/>
  <c r="AE272" i="1"/>
  <c r="AE1191" i="1"/>
  <c r="AE685" i="1"/>
  <c r="AE263" i="1"/>
  <c r="AE1237" i="1"/>
  <c r="AE1430" i="1"/>
  <c r="AE221" i="1"/>
  <c r="AE1397" i="1"/>
  <c r="AE803" i="1"/>
  <c r="AE1245" i="1"/>
  <c r="AE197" i="1"/>
  <c r="AE540" i="1"/>
  <c r="AE695" i="1"/>
  <c r="AE1133" i="1"/>
  <c r="AE694" i="1"/>
  <c r="AE900" i="1"/>
  <c r="AE922" i="1"/>
  <c r="AE208" i="1"/>
  <c r="AE1355" i="1"/>
  <c r="AE968" i="1"/>
  <c r="AE875" i="1"/>
  <c r="AE1406" i="1"/>
  <c r="AE597" i="1"/>
  <c r="AE1064" i="1"/>
  <c r="AE1349" i="1"/>
  <c r="AE427" i="1"/>
  <c r="AE251" i="1"/>
  <c r="AE571" i="1"/>
  <c r="AE901" i="1"/>
  <c r="AE531" i="1"/>
  <c r="AE1384" i="1"/>
  <c r="AE233" i="1"/>
  <c r="AE661" i="1"/>
  <c r="AE1263" i="1"/>
  <c r="AE1013" i="1"/>
  <c r="AE1135" i="1"/>
  <c r="AE177" i="1"/>
  <c r="AE1398" i="1"/>
  <c r="AE1343" i="1"/>
  <c r="AE696" i="1"/>
  <c r="AE218" i="1"/>
  <c r="AE706" i="1"/>
  <c r="AE1418" i="1"/>
  <c r="AE1443" i="1"/>
  <c r="AE1422" i="1"/>
  <c r="AE326" i="1"/>
  <c r="AE302" i="1"/>
  <c r="AE442" i="1"/>
  <c r="AE236" i="1"/>
  <c r="AE389" i="1"/>
  <c r="AE623" i="1"/>
  <c r="AE254" i="1"/>
  <c r="AB476" i="1"/>
  <c r="AE66" i="1"/>
  <c r="AE1149" i="1"/>
  <c r="AE415" i="1"/>
  <c r="AE1348" i="1"/>
  <c r="AE179" i="1"/>
  <c r="AE1448" i="1"/>
  <c r="AE441" i="1"/>
  <c r="AE638" i="1"/>
  <c r="AE579" i="1"/>
  <c r="AE293" i="1"/>
  <c r="AE993" i="1"/>
  <c r="AE62" i="1"/>
  <c r="AE328" i="1"/>
  <c r="AE1284" i="1"/>
  <c r="AE117" i="1"/>
  <c r="AB1443" i="1"/>
  <c r="AB1051" i="1"/>
  <c r="AB1429" i="1"/>
  <c r="AB1422" i="1"/>
  <c r="AB1365" i="1"/>
  <c r="AB326" i="1"/>
  <c r="AB302" i="1"/>
  <c r="AB363" i="1"/>
  <c r="AB1274" i="1"/>
  <c r="AB27" i="1"/>
  <c r="AB442" i="1"/>
  <c r="AB444" i="1"/>
  <c r="AB829" i="1"/>
  <c r="AE185" i="1"/>
  <c r="AE1259" i="1"/>
  <c r="AE360" i="1"/>
  <c r="AE587" i="1"/>
  <c r="AE315" i="1"/>
  <c r="AE248" i="1"/>
  <c r="AB52" i="1"/>
  <c r="AE381" i="1"/>
  <c r="AB698" i="1"/>
  <c r="AE753" i="1"/>
  <c r="AE261" i="1"/>
  <c r="AE885" i="1"/>
  <c r="AE82" i="1"/>
  <c r="AE258" i="1"/>
  <c r="AE892" i="1"/>
  <c r="AE512" i="1"/>
  <c r="AE1404" i="1"/>
  <c r="AE762" i="1"/>
  <c r="AE1051" i="1"/>
  <c r="AE1429" i="1"/>
  <c r="AE1365" i="1"/>
  <c r="AE363" i="1"/>
  <c r="AE1274" i="1"/>
  <c r="AE27" i="1"/>
  <c r="AE444" i="1"/>
  <c r="AE1057" i="1"/>
  <c r="AE409" i="1"/>
  <c r="AB1238" i="1"/>
  <c r="AE699" i="1"/>
  <c r="AE178" i="1"/>
  <c r="AE851" i="1"/>
  <c r="AE479" i="1"/>
  <c r="AE426" i="1"/>
  <c r="AE284" i="1"/>
  <c r="AE1452" i="1"/>
  <c r="AE1357" i="1"/>
  <c r="AE1037" i="1"/>
  <c r="AE1121" i="1"/>
  <c r="AE1090" i="1"/>
  <c r="AE1242" i="1"/>
  <c r="AE636" i="1"/>
  <c r="AE298" i="1"/>
  <c r="AE1275" i="1"/>
  <c r="AE94" i="1"/>
  <c r="AE9" i="1"/>
  <c r="AE314" i="1"/>
  <c r="AE1248" i="1"/>
  <c r="AE739" i="1"/>
  <c r="AE976" i="1"/>
  <c r="AE999" i="1"/>
  <c r="AE280" i="1"/>
  <c r="AB633" i="1"/>
  <c r="AB462" i="1"/>
  <c r="AB245" i="1"/>
  <c r="AB369" i="1"/>
  <c r="AB83" i="1"/>
  <c r="AB343" i="1"/>
  <c r="AB264" i="1"/>
  <c r="AB1082" i="1"/>
  <c r="AB294" i="1"/>
  <c r="AB72" i="1"/>
  <c r="AB345" i="1"/>
  <c r="AB134" i="1"/>
  <c r="AB113" i="1"/>
  <c r="AB501" i="1"/>
  <c r="AB336" i="1"/>
  <c r="AB194" i="1"/>
  <c r="AB55" i="1"/>
  <c r="AB235" i="1"/>
  <c r="AB990" i="1"/>
  <c r="AB572" i="1"/>
  <c r="AB608" i="1"/>
  <c r="AB827" i="1"/>
  <c r="AB1095" i="1"/>
  <c r="AB904" i="1"/>
  <c r="AB914" i="1"/>
  <c r="AB18" i="1"/>
  <c r="AB295" i="1"/>
  <c r="AB1447" i="1"/>
  <c r="AE657" i="1"/>
  <c r="AB876" i="1"/>
  <c r="AE184" i="1"/>
  <c r="AB671" i="1"/>
  <c r="AE90" i="1"/>
  <c r="AB67" i="1"/>
  <c r="AE1262" i="1"/>
  <c r="AB451" i="1"/>
  <c r="AE190" i="1"/>
  <c r="AB1071" i="1"/>
  <c r="AE613" i="1"/>
  <c r="AE341" i="1"/>
  <c r="AE380" i="1"/>
  <c r="AE491" i="1"/>
  <c r="AE398" i="1"/>
  <c r="AE231" i="1"/>
  <c r="AE907" i="1"/>
  <c r="AE954" i="1"/>
  <c r="AE1085" i="1"/>
  <c r="AE516" i="1"/>
  <c r="AE831" i="1"/>
  <c r="AB187" i="1"/>
  <c r="AE1300" i="1"/>
  <c r="AE1305" i="1"/>
  <c r="AB144" i="1"/>
  <c r="AE777" i="1"/>
  <c r="AE386" i="1"/>
  <c r="AB621" i="1"/>
  <c r="AE552" i="1"/>
  <c r="AB823" i="1"/>
  <c r="AE1217" i="1"/>
  <c r="AE1373" i="1"/>
  <c r="AB478" i="1"/>
  <c r="AE42" i="1"/>
  <c r="AB1161" i="1"/>
  <c r="AE1224" i="1"/>
  <c r="AE193" i="1"/>
  <c r="AB1319" i="1"/>
  <c r="AE854" i="1"/>
  <c r="AB1425" i="1"/>
  <c r="AE615" i="1"/>
  <c r="AB1027" i="1"/>
  <c r="AE543" i="1"/>
  <c r="AB735" i="1"/>
  <c r="AE1426" i="1"/>
  <c r="AB1346" i="1"/>
  <c r="AB1123" i="1"/>
  <c r="AE1367" i="1"/>
  <c r="AB1001" i="1"/>
  <c r="AE878" i="1"/>
  <c r="AE861" i="1"/>
  <c r="AE150" i="1"/>
  <c r="AE91" i="1"/>
  <c r="AE515" i="1"/>
  <c r="AE1120" i="1"/>
  <c r="AE600" i="1"/>
  <c r="AE1463" i="1"/>
  <c r="AE1260" i="1"/>
  <c r="AE1265" i="1"/>
  <c r="AE156" i="1"/>
  <c r="AE542" i="1"/>
  <c r="AE983" i="1"/>
  <c r="AE1214" i="1"/>
  <c r="AE288" i="1"/>
  <c r="AE1146" i="1"/>
  <c r="AE1031" i="1"/>
  <c r="AE994" i="1"/>
  <c r="AE1361" i="1"/>
  <c r="AE1216" i="1"/>
  <c r="AE1181" i="1"/>
  <c r="AE205" i="1"/>
  <c r="AE1290" i="1"/>
  <c r="AE872" i="1"/>
  <c r="AE1115" i="1"/>
  <c r="AE349" i="1"/>
  <c r="AE995" i="1"/>
  <c r="AE37" i="1"/>
  <c r="AE367" i="1"/>
  <c r="AE99" i="1"/>
  <c r="AE22" i="1"/>
  <c r="AE89" i="1"/>
  <c r="AE33" i="1"/>
  <c r="AE308" i="1"/>
  <c r="AE48" i="1"/>
  <c r="AE63" i="1"/>
  <c r="AE436" i="1"/>
  <c r="AE107" i="1"/>
  <c r="AE206" i="1"/>
  <c r="AE74" i="1"/>
  <c r="AE212" i="1"/>
  <c r="AE86" i="1"/>
  <c r="AE222" i="1"/>
  <c r="AE420" i="1"/>
  <c r="AE372" i="1"/>
  <c r="AE169" i="1"/>
  <c r="AE634" i="1"/>
  <c r="AE112" i="1"/>
  <c r="AE508" i="1"/>
  <c r="AE417" i="1"/>
  <c r="AE564" i="1"/>
  <c r="AE202" i="1"/>
  <c r="AE858" i="1"/>
  <c r="AE710" i="1"/>
  <c r="AE31" i="1"/>
  <c r="AE36" i="1"/>
  <c r="AE674" i="1"/>
  <c r="AE419" i="1"/>
  <c r="AE418" i="1"/>
  <c r="AE223" i="1"/>
  <c r="AE356" i="1"/>
  <c r="AE1219" i="1"/>
  <c r="AE877" i="1"/>
  <c r="AE351" i="1"/>
  <c r="AE484" i="1"/>
  <c r="AE610" i="1"/>
  <c r="AE162" i="1"/>
  <c r="AE44" i="1"/>
  <c r="AE172" i="1"/>
  <c r="AE915" i="1"/>
  <c r="AE1044" i="1"/>
  <c r="AE459" i="1"/>
  <c r="AE242" i="1"/>
  <c r="AE120" i="1"/>
  <c r="AE591" i="1"/>
  <c r="AE912" i="1"/>
  <c r="AE163" i="1"/>
  <c r="AE585" i="1"/>
  <c r="AE815" i="1"/>
  <c r="AE951" i="1"/>
  <c r="AE53" i="1"/>
  <c r="AE281" i="1"/>
  <c r="AE784" i="1"/>
  <c r="AE152" i="1"/>
  <c r="AE576" i="1"/>
  <c r="AE1268" i="1"/>
  <c r="AE244" i="1"/>
  <c r="AE1145" i="1"/>
  <c r="AE241" i="1"/>
  <c r="AE1015" i="1"/>
  <c r="AE1105" i="1"/>
  <c r="AE192" i="1"/>
  <c r="AE681" i="1"/>
  <c r="AE183" i="1"/>
  <c r="AE452" i="1"/>
  <c r="AE1028" i="1"/>
  <c r="AE147" i="1"/>
  <c r="AE1226" i="1"/>
  <c r="AE754" i="1"/>
  <c r="AE1304" i="1"/>
  <c r="AE1253" i="1"/>
  <c r="AE486" i="1"/>
  <c r="AE1371" i="1"/>
  <c r="AE899" i="1"/>
  <c r="AB453" i="1"/>
  <c r="AB831" i="1"/>
  <c r="AE158" i="1"/>
  <c r="AB1305" i="1"/>
  <c r="AE798" i="1"/>
  <c r="AB386" i="1"/>
  <c r="AE195" i="1"/>
  <c r="AE627" i="1"/>
  <c r="AB1288" i="1"/>
  <c r="AE476" i="1"/>
  <c r="AB705" i="1"/>
  <c r="AE536" i="1"/>
  <c r="AE52" i="1"/>
  <c r="AB834" i="1"/>
  <c r="AE741" i="1"/>
  <c r="AE1238" i="1"/>
  <c r="AB635" i="1"/>
  <c r="AE1257" i="1"/>
  <c r="AE698" i="1"/>
  <c r="AB644" i="1"/>
  <c r="AE468" i="1"/>
  <c r="AB390" i="1"/>
  <c r="AE191" i="1"/>
  <c r="AB946" i="1"/>
  <c r="AB405" i="1"/>
  <c r="AB562" i="1"/>
  <c r="AB492" i="1"/>
  <c r="AB726" i="1"/>
  <c r="AB494" i="1"/>
  <c r="AB21" i="1"/>
  <c r="AB534" i="1"/>
  <c r="AB679" i="1"/>
  <c r="AB97" i="1"/>
  <c r="AB106" i="1"/>
  <c r="AB322" i="1"/>
  <c r="AB1063" i="1"/>
  <c r="AB913" i="1"/>
  <c r="AB1101" i="1"/>
  <c r="AB541" i="1"/>
  <c r="AB1129" i="1"/>
  <c r="AB870" i="1"/>
  <c r="AB237" i="1"/>
  <c r="AB678" i="1"/>
  <c r="AB942" i="1"/>
  <c r="AB611" i="1"/>
  <c r="AB718" i="1"/>
  <c r="AB1035" i="1"/>
  <c r="AB842" i="1"/>
  <c r="AB320" i="1"/>
  <c r="AB1255" i="1"/>
  <c r="AB78" i="1"/>
  <c r="AB357" i="1"/>
  <c r="AB61" i="1"/>
  <c r="AB1074" i="1"/>
  <c r="AB1005" i="1"/>
  <c r="AB283" i="1"/>
  <c r="AE862" i="1"/>
  <c r="AE850" i="1"/>
  <c r="AE1292" i="1"/>
  <c r="AE396" i="1"/>
  <c r="AE1321" i="1"/>
  <c r="AE474" i="1"/>
  <c r="AE669" i="1"/>
  <c r="AE916" i="1"/>
  <c r="AB1217" i="1"/>
  <c r="AE849" i="1"/>
  <c r="AE255" i="1"/>
  <c r="AB42" i="1"/>
  <c r="AE898" i="1"/>
  <c r="AE700" i="1"/>
  <c r="AE1030" i="1"/>
  <c r="AB1029" i="1"/>
  <c r="AE551" i="1"/>
  <c r="AB813" i="1"/>
  <c r="AB627" i="1"/>
  <c r="AE592" i="1"/>
  <c r="AE400" i="1"/>
  <c r="AE651" i="1"/>
  <c r="AE701" i="1"/>
  <c r="AE75" i="1"/>
  <c r="AE666" i="1"/>
  <c r="AE888" i="1"/>
  <c r="AE518" i="1"/>
  <c r="AE20" i="1"/>
  <c r="AE1286" i="1"/>
  <c r="AE1087" i="1"/>
  <c r="AB1322" i="1"/>
  <c r="AE109" i="1"/>
  <c r="AE138" i="1"/>
  <c r="AB276" i="1"/>
  <c r="AE817" i="1"/>
  <c r="AB943" i="1"/>
  <c r="AE122" i="1"/>
  <c r="AB866" i="1"/>
  <c r="AE964" i="1"/>
  <c r="AB331" i="1"/>
  <c r="AE859" i="1"/>
  <c r="AB963" i="1"/>
  <c r="AE1376" i="1"/>
  <c r="AB800" i="1"/>
  <c r="AB1030" i="1"/>
  <c r="AE413" i="1"/>
  <c r="AB551" i="1"/>
  <c r="AE863" i="1"/>
  <c r="AE911" i="1"/>
  <c r="AE965" i="1"/>
  <c r="AB1178" i="1"/>
  <c r="AE291" i="1"/>
  <c r="AE723" i="1"/>
  <c r="AE1210" i="1"/>
  <c r="AE477" i="1"/>
  <c r="AE1020" i="1"/>
  <c r="AE824" i="1"/>
  <c r="AE507" i="1"/>
  <c r="AE910" i="1"/>
  <c r="AE1079" i="1"/>
  <c r="AE770" i="1"/>
  <c r="AB660" i="1"/>
  <c r="AE355" i="1"/>
  <c r="AE279" i="1"/>
  <c r="AB697" i="1"/>
  <c r="AE1123" i="1"/>
  <c r="AB155" i="1"/>
  <c r="AE1442" i="1"/>
  <c r="AE559" i="1"/>
  <c r="AE1001" i="1"/>
  <c r="AB601" i="1"/>
  <c r="AB965" i="1"/>
  <c r="AE1437" i="1"/>
  <c r="AE153" i="1"/>
  <c r="AE149" i="1"/>
  <c r="AE148" i="1"/>
  <c r="AE1308" i="1"/>
  <c r="AE403" i="1"/>
  <c r="AE1116" i="1"/>
  <c r="AE1093" i="1"/>
  <c r="AE1414" i="1"/>
  <c r="AE422" i="1"/>
  <c r="AE523" i="1"/>
  <c r="AE359" i="1"/>
  <c r="AE1166" i="1"/>
  <c r="AE475" i="1"/>
  <c r="AE883" i="1"/>
  <c r="AE702" i="1"/>
  <c r="AE1306" i="1"/>
  <c r="AE108" i="1"/>
  <c r="AE1379" i="1"/>
  <c r="AE971" i="1"/>
  <c r="AE903" i="1"/>
  <c r="AE594" i="1"/>
  <c r="AE1139" i="1"/>
  <c r="AE982" i="1"/>
  <c r="AE639" i="1"/>
  <c r="AE1144" i="1"/>
  <c r="AE1383" i="1"/>
  <c r="AE1218" i="1"/>
  <c r="AE282" i="1"/>
  <c r="AE977" i="1"/>
  <c r="AE945" i="1"/>
  <c r="AE1018" i="1"/>
  <c r="AE14" i="1"/>
  <c r="AE645" i="1"/>
  <c r="AE693" i="1"/>
  <c r="AE620" i="1"/>
  <c r="AE756" i="1"/>
  <c r="AE256" i="1"/>
  <c r="AE1241" i="1"/>
  <c r="AE424" i="1"/>
  <c r="AE500" i="1"/>
  <c r="AE1041" i="1"/>
  <c r="AE404" i="1"/>
  <c r="AE809" i="1"/>
  <c r="AE473" i="1"/>
  <c r="AE318" i="1"/>
  <c r="AE789" i="1"/>
  <c r="AE799" i="1"/>
  <c r="AE483" i="1"/>
  <c r="AE1368" i="1"/>
  <c r="AE1352" i="1"/>
  <c r="AE1344" i="1"/>
  <c r="AE626" i="1"/>
  <c r="AE1240" i="1"/>
  <c r="AE725" i="1"/>
  <c r="AE871" i="1"/>
  <c r="AE781" i="1"/>
  <c r="AE1298" i="1"/>
  <c r="AE1320" i="1"/>
  <c r="AE775" i="1"/>
  <c r="AE629" i="1"/>
  <c r="AE1466" i="1"/>
  <c r="AE1317" i="1"/>
  <c r="AE1347" i="1"/>
  <c r="AE1444" i="1"/>
  <c r="AE1162" i="1"/>
  <c r="AE1436" i="1"/>
  <c r="AE496" i="1"/>
  <c r="AE1272" i="1"/>
  <c r="AE513" i="1"/>
  <c r="AE1055" i="1"/>
  <c r="AE787" i="1"/>
  <c r="AE992" i="1"/>
  <c r="AE711" i="1"/>
  <c r="AE1227" i="1"/>
  <c r="AE1111" i="1"/>
  <c r="AE750" i="1"/>
  <c r="AE847" i="1"/>
  <c r="AE406" i="1"/>
  <c r="AE1086" i="1"/>
  <c r="AE1336" i="1"/>
  <c r="AE955" i="1"/>
  <c r="AE869" i="1"/>
  <c r="AE855" i="1"/>
  <c r="AE873" i="1"/>
  <c r="AE1405" i="1"/>
  <c r="AE1420" i="1"/>
  <c r="AE1205" i="1"/>
  <c r="AE1446" i="1"/>
  <c r="AE1282" i="1"/>
  <c r="AE896" i="1"/>
  <c r="AE1193" i="1"/>
  <c r="AE797" i="1"/>
  <c r="AE1110" i="1"/>
  <c r="AE935" i="1"/>
  <c r="AE691" i="1"/>
  <c r="AE1152" i="1"/>
  <c r="AE676" i="1"/>
  <c r="AE1151" i="1"/>
  <c r="AE1445" i="1"/>
  <c r="AE801" i="1"/>
  <c r="AE1187" i="1"/>
  <c r="AE1058" i="1"/>
  <c r="AE1174" i="1"/>
  <c r="AE1326" i="1"/>
  <c r="AE881" i="1"/>
  <c r="AE1059" i="1"/>
  <c r="AE948" i="1"/>
  <c r="AE1016" i="1"/>
  <c r="AE1299" i="1"/>
  <c r="AE1280" i="1"/>
  <c r="AE810" i="1"/>
  <c r="AE819" i="1"/>
  <c r="AE1197" i="1"/>
  <c r="AE677" i="1"/>
  <c r="AB1196" i="1"/>
  <c r="AE1395" i="1"/>
  <c r="AE425" i="1"/>
  <c r="AE927" i="1"/>
  <c r="AE1220" i="1"/>
  <c r="AE765" i="1"/>
  <c r="AE524" i="1"/>
  <c r="AE1188" i="1"/>
  <c r="AE550" i="1"/>
  <c r="AE804" i="1"/>
  <c r="AE1311" i="1"/>
  <c r="AE1427" i="1"/>
  <c r="AE460" i="1"/>
  <c r="AE837" i="1"/>
  <c r="AE1203" i="1"/>
  <c r="AE956" i="1"/>
  <c r="AE1167" i="1"/>
  <c r="AE1350" i="1"/>
  <c r="AE1208" i="1"/>
  <c r="AE535" i="1"/>
  <c r="AE1461" i="1"/>
  <c r="AE1261" i="1"/>
  <c r="AE1190" i="1"/>
  <c r="AE1424" i="1"/>
  <c r="AE1396" i="1"/>
  <c r="AE1036" i="1"/>
  <c r="AE906" i="1"/>
  <c r="AB747" i="1"/>
  <c r="AB1244" i="1"/>
  <c r="AB864" i="1"/>
  <c r="AB1185" i="1"/>
  <c r="AB1289" i="1"/>
  <c r="AB1072" i="1"/>
  <c r="AB897" i="1"/>
  <c r="AB1388" i="1"/>
  <c r="AB1323" i="1"/>
  <c r="AB1455" i="1"/>
  <c r="AB1134" i="1"/>
  <c r="AB670" i="1"/>
  <c r="AB806" i="1"/>
  <c r="C1148" i="1"/>
  <c r="AC22" i="1" l="1"/>
  <c r="AC677" i="1"/>
  <c r="AC691" i="1"/>
  <c r="AC821" i="1"/>
  <c r="AC624" i="1"/>
  <c r="AC93" i="1"/>
  <c r="AC183" i="1"/>
  <c r="AC252" i="1"/>
  <c r="AC649" i="1"/>
  <c r="AC331" i="1"/>
  <c r="AC806" i="1"/>
  <c r="AC366" i="1"/>
  <c r="AC118" i="1"/>
  <c r="AC371" i="1"/>
  <c r="AC728" i="1"/>
  <c r="AC77" i="1"/>
  <c r="AC615" i="1"/>
  <c r="AC219" i="1"/>
  <c r="AC82" i="1"/>
  <c r="AC863" i="1"/>
  <c r="AC254" i="1"/>
  <c r="AC631" i="1"/>
  <c r="AC277" i="1"/>
  <c r="AC297" i="1"/>
  <c r="AC443" i="1"/>
  <c r="AC654" i="1"/>
  <c r="AC359" i="1"/>
  <c r="AC332" i="1"/>
  <c r="AC285" i="1"/>
  <c r="AC941" i="1"/>
  <c r="AC712" i="1"/>
  <c r="AC669" i="1"/>
  <c r="AC84" i="1"/>
  <c r="AC647" i="1"/>
  <c r="AC899" i="1"/>
  <c r="AC845" i="1"/>
  <c r="AC838" i="1"/>
  <c r="AC399" i="1"/>
  <c r="AC337" i="1"/>
  <c r="AC346" i="1"/>
  <c r="AC265" i="1"/>
  <c r="AC246" i="1"/>
  <c r="AC64" i="1"/>
  <c r="AC493" i="1"/>
  <c r="AC646" i="1"/>
  <c r="AC910" i="1"/>
  <c r="AC742" i="1"/>
  <c r="AC785" i="1"/>
  <c r="AC905" i="1"/>
  <c r="AC43" i="1"/>
  <c r="AC361" i="1"/>
  <c r="AC680" i="1"/>
  <c r="AC956" i="1"/>
  <c r="AC478" i="1"/>
  <c r="AC145" i="1"/>
  <c r="AC893" i="1"/>
  <c r="AC623" i="1"/>
  <c r="AC56" i="1"/>
  <c r="AC113" i="1"/>
  <c r="AC295" i="1"/>
  <c r="AC634" i="1"/>
  <c r="AC829" i="1"/>
  <c r="AC492" i="1"/>
  <c r="AC707" i="1"/>
  <c r="AC739" i="1"/>
  <c r="AC406" i="1"/>
  <c r="AC670" i="1"/>
  <c r="AC514" i="1"/>
  <c r="AC777" i="1"/>
  <c r="AC507" i="1"/>
  <c r="AC596" i="1"/>
  <c r="AC287" i="1"/>
  <c r="AC358" i="1"/>
  <c r="AC108" i="1"/>
  <c r="AC930" i="1"/>
  <c r="AC651" i="1"/>
  <c r="AC76" i="1"/>
  <c r="AC21" i="1"/>
  <c r="AC935" i="1"/>
  <c r="AC774" i="1"/>
  <c r="AC55" i="1"/>
  <c r="AC529" i="1"/>
  <c r="AC598" i="1"/>
  <c r="AC181" i="1"/>
  <c r="AC676" i="1"/>
  <c r="AC5" i="1"/>
  <c r="AC141" i="1"/>
  <c r="AC778" i="1"/>
  <c r="AC736" i="1"/>
  <c r="AC146" i="1"/>
  <c r="AC362" i="1"/>
  <c r="AC209" i="1"/>
  <c r="AC273" i="1"/>
  <c r="AC65" i="1"/>
  <c r="AC262" i="1"/>
  <c r="AC90" i="1"/>
  <c r="AC235" i="1"/>
  <c r="AC563" i="1"/>
  <c r="AC803" i="1"/>
  <c r="AC303" i="1"/>
  <c r="AC839" i="1"/>
  <c r="AC657" i="1"/>
  <c r="AC486" i="1"/>
  <c r="AC790" i="1"/>
  <c r="AC732" i="1"/>
  <c r="AC469" i="1"/>
  <c r="AC743" i="1"/>
  <c r="AC934" i="1"/>
  <c r="AC904" i="1"/>
  <c r="AC928" i="1"/>
  <c r="AC758" i="1"/>
  <c r="AC466" i="1"/>
  <c r="AC356" i="1"/>
  <c r="AC744" i="1"/>
  <c r="AC879" i="1"/>
  <c r="AC687" i="1"/>
  <c r="AC148" i="1"/>
  <c r="AC602" i="1"/>
  <c r="AC455" i="1"/>
  <c r="AC501" i="1"/>
  <c r="AC725" i="1"/>
  <c r="AC499" i="1"/>
  <c r="AC162" i="1"/>
  <c r="AC417" i="1"/>
  <c r="AC128" i="1"/>
  <c r="AC300" i="1"/>
  <c r="AC538" i="1"/>
  <c r="AC348" i="1"/>
  <c r="AC61" i="1"/>
  <c r="AC583" i="1"/>
  <c r="AC883" i="1"/>
  <c r="AC746" i="1"/>
  <c r="AC622" i="1"/>
  <c r="AC620" i="1"/>
  <c r="AC475" i="1"/>
  <c r="AC474" i="1"/>
  <c r="AC306" i="1"/>
  <c r="AC352" i="1"/>
  <c r="AC1003" i="1"/>
  <c r="AC764" i="1"/>
  <c r="AC231" i="1"/>
  <c r="AC311" i="1"/>
  <c r="AC801" i="1"/>
  <c r="AC463" i="1"/>
  <c r="AC471" i="1"/>
  <c r="AC702" i="1"/>
  <c r="AC919" i="1"/>
  <c r="AC859" i="1"/>
  <c r="AC26" i="1"/>
  <c r="AC569" i="1"/>
  <c r="AC442" i="1"/>
  <c r="AC480" i="1"/>
  <c r="AC318" i="1"/>
  <c r="AC794" i="1"/>
  <c r="AC800" i="1"/>
  <c r="AC85" i="1"/>
  <c r="AC75" i="1"/>
  <c r="AC861" i="1"/>
  <c r="AC121" i="1"/>
  <c r="AC196" i="1"/>
  <c r="AC869" i="1"/>
  <c r="AC951" i="1"/>
  <c r="AC247" i="1"/>
  <c r="AC144" i="1"/>
  <c r="AC132" i="1"/>
  <c r="AC696" i="1"/>
  <c r="AC178" i="1"/>
  <c r="AC532" i="1"/>
  <c r="AC692" i="1"/>
  <c r="AC94" i="1"/>
  <c r="AC35" i="1"/>
  <c r="AC268" i="1"/>
  <c r="AC877" i="1"/>
  <c r="AC67" i="1"/>
  <c r="AC724" i="1"/>
  <c r="AC203" i="1"/>
  <c r="AC426" i="1"/>
  <c r="AC176" i="1"/>
  <c r="AC858" i="1"/>
  <c r="AC831" i="1"/>
  <c r="AC592" i="1"/>
  <c r="AC431" i="1"/>
  <c r="AC298" i="1"/>
  <c r="AC738" i="1"/>
  <c r="AC201" i="1"/>
  <c r="AC782" i="1"/>
  <c r="AC96" i="1"/>
  <c r="AC864" i="1"/>
  <c r="AC323" i="1"/>
  <c r="AC150" i="1"/>
  <c r="AC780" i="1"/>
  <c r="AC772" i="1"/>
  <c r="AC843" i="1"/>
  <c r="AC131" i="1"/>
  <c r="AC253" i="1"/>
  <c r="AC456" i="1"/>
  <c r="AC644" i="1"/>
  <c r="AC46" i="1"/>
  <c r="AC565" i="1"/>
  <c r="AC513" i="1"/>
  <c r="AC825" i="1"/>
  <c r="AC495" i="1"/>
  <c r="AC464" i="1"/>
  <c r="AC684" i="1"/>
  <c r="AC8" i="1"/>
  <c r="AC942" i="1"/>
  <c r="AC224" i="1"/>
  <c r="AC44" i="1"/>
  <c r="AC429" i="1"/>
  <c r="AC753" i="1"/>
  <c r="AC42" i="1"/>
  <c r="AC688" i="1"/>
  <c r="AC856" i="1"/>
  <c r="AC716" i="1"/>
  <c r="AC988" i="1"/>
  <c r="AC884" i="1"/>
  <c r="AC305" i="1"/>
  <c r="AC933" i="1"/>
  <c r="AC286" i="1"/>
  <c r="AC597" i="1"/>
  <c r="AC432" i="1"/>
  <c r="AC95" i="1"/>
  <c r="AC70" i="1"/>
  <c r="AC949" i="1"/>
  <c r="AC83" i="1"/>
  <c r="AC174" i="1"/>
  <c r="AC940" i="1"/>
  <c r="AC848" i="1"/>
  <c r="AC202" i="1"/>
  <c r="AC726" i="1"/>
  <c r="AC490" i="1"/>
  <c r="AC694" i="1"/>
  <c r="AC420" i="1"/>
  <c r="AC872" i="1"/>
  <c r="AC32" i="1"/>
  <c r="AC756" i="1"/>
  <c r="AC566" i="1"/>
  <c r="AC329" i="1"/>
  <c r="AC917" i="1"/>
  <c r="AC440" i="1"/>
  <c r="AC658" i="1"/>
  <c r="AC119" i="1"/>
  <c r="AC465" i="1"/>
  <c r="AC608" i="1"/>
  <c r="AC683" i="1"/>
  <c r="AC924" i="1"/>
  <c r="AC79" i="1"/>
  <c r="AC721" i="1"/>
  <c r="AC900" i="1"/>
  <c r="AC916" i="1"/>
  <c r="AC703" i="1"/>
  <c r="AC321" i="1"/>
  <c r="AC927" i="1"/>
  <c r="AC844" i="1"/>
  <c r="AC98" i="1"/>
  <c r="AC496" i="1"/>
  <c r="AC405" i="1"/>
  <c r="AC414" i="1"/>
  <c r="AC412" i="1"/>
  <c r="AC472" i="1"/>
  <c r="AC913" i="1"/>
  <c r="AC68" i="1"/>
  <c r="AC855" i="1"/>
  <c r="AC19" i="1"/>
  <c r="AC828" i="1"/>
  <c r="AC239" i="1"/>
  <c r="AC520" i="1"/>
  <c r="AC73" i="1"/>
  <c r="AC344" i="1"/>
  <c r="AC467" i="1"/>
  <c r="AC714" i="1"/>
  <c r="AC28" i="1"/>
  <c r="AC326" i="1"/>
  <c r="AC325" i="1"/>
  <c r="AC255" i="1"/>
  <c r="AC256" i="1"/>
  <c r="AC506" i="1"/>
  <c r="AC518" i="1"/>
  <c r="AC524" i="1"/>
  <c r="AC627" i="1"/>
  <c r="AC987" i="1"/>
  <c r="AC599" i="1"/>
  <c r="AC837" i="1"/>
  <c r="AC283" i="1"/>
  <c r="AC240" i="1"/>
  <c r="AC99" i="1"/>
  <c r="AC233" i="1"/>
  <c r="AC54" i="1"/>
  <c r="AC901" i="1"/>
  <c r="AC197" i="1"/>
  <c r="AC198" i="1"/>
  <c r="AC193" i="1"/>
  <c r="AC34" i="1"/>
  <c r="AC498" i="1"/>
  <c r="AC169" i="1"/>
  <c r="AC827" i="1"/>
  <c r="AC775" i="1"/>
  <c r="AC487" i="1"/>
  <c r="AC402" i="1"/>
  <c r="AC245" i="1"/>
  <c r="AC482" i="1"/>
  <c r="AC528" i="1"/>
  <c r="AC918" i="1"/>
  <c r="AC929" i="1"/>
  <c r="AC997" i="1"/>
  <c r="AC952" i="1"/>
  <c r="AC937" i="1"/>
  <c r="AC713" i="1"/>
  <c r="AC419" i="1"/>
  <c r="AC450" i="1"/>
  <c r="AC302" i="1"/>
  <c r="AC211" i="1"/>
  <c r="AC237" i="1"/>
  <c r="AC314" i="1"/>
  <c r="AC315" i="1"/>
  <c r="AC595" i="1"/>
  <c r="AC157" i="1"/>
  <c r="AC289" i="1"/>
  <c r="AC23" i="1"/>
  <c r="AC437" i="1"/>
  <c r="AC436" i="1"/>
  <c r="AC553" i="1"/>
  <c r="AC564" i="1"/>
  <c r="AC548" i="1"/>
  <c r="AC164" i="1"/>
  <c r="AC161" i="1"/>
  <c r="AC152" i="1"/>
  <c r="AC153" i="1"/>
  <c r="AC310" i="1"/>
  <c r="AC409" i="1"/>
  <c r="AC416" i="1"/>
  <c r="AC249" i="1"/>
  <c r="AC261" i="1"/>
  <c r="AC424" i="1"/>
  <c r="AC159" i="1"/>
  <c r="AC158" i="1"/>
  <c r="AC745" i="1"/>
  <c r="AC734" i="1"/>
  <c r="AC816" i="1"/>
  <c r="AC812" i="1"/>
  <c r="AC781" i="1"/>
  <c r="AC955" i="1"/>
  <c r="AC229" i="1"/>
  <c r="AC324" i="1"/>
  <c r="AC140" i="1"/>
  <c r="AC137" i="1"/>
  <c r="AC41" i="1"/>
  <c r="AC40" i="1"/>
  <c r="AC11" i="1"/>
  <c r="AC12" i="1"/>
  <c r="AC115" i="1"/>
  <c r="AC421" i="1"/>
  <c r="AC804" i="1"/>
  <c r="AC798" i="1"/>
  <c r="AC795" i="1"/>
  <c r="AC309" i="1"/>
  <c r="AC404" i="1"/>
  <c r="AC818" i="1"/>
  <c r="AC706" i="1"/>
  <c r="AC891" i="1"/>
  <c r="AC397" i="1"/>
  <c r="AC862" i="1"/>
  <c r="AC693" i="1"/>
  <c r="AC799" i="1"/>
  <c r="AC208" i="1"/>
  <c r="AC448" i="1"/>
  <c r="AC60" i="1"/>
  <c r="AC59" i="1"/>
  <c r="AC275" i="1"/>
  <c r="AC312" i="1"/>
  <c r="AC347" i="1"/>
  <c r="AC560" i="1"/>
  <c r="AC882" i="1"/>
  <c r="AC998" i="1"/>
  <c r="AC109" i="1"/>
  <c r="AC105" i="1"/>
  <c r="AC107" i="1"/>
  <c r="AC616" i="1"/>
  <c r="AC307" i="1"/>
  <c r="AC127" i="1"/>
  <c r="AC293" i="1"/>
  <c r="AC206" i="1"/>
  <c r="AC896" i="1"/>
  <c r="AC906" i="1"/>
  <c r="AC808" i="1"/>
  <c r="AC220" i="1"/>
  <c r="AC218" i="1"/>
  <c r="AC915" i="1"/>
  <c r="AC27" i="1"/>
  <c r="AC124" i="1"/>
  <c r="AC31" i="1"/>
  <c r="AC29" i="1"/>
  <c r="AC349" i="1"/>
  <c r="AC284" i="1"/>
  <c r="AC338" i="1"/>
  <c r="AC585" i="1"/>
  <c r="AC591" i="1"/>
  <c r="AC832" i="1"/>
  <c r="AC544" i="1"/>
  <c r="AC541" i="1"/>
  <c r="AC556" i="1"/>
  <c r="AC535" i="1"/>
  <c r="AC400" i="1"/>
  <c r="AC792" i="1"/>
  <c r="AC129" i="1"/>
  <c r="AC51" i="1"/>
  <c r="AC48" i="1"/>
  <c r="AC47" i="1"/>
  <c r="AC50" i="1"/>
  <c r="AC759" i="1"/>
  <c r="AC922" i="1"/>
  <c r="AC586" i="1"/>
  <c r="AC581" i="1"/>
  <c r="AC142" i="1"/>
  <c r="AC244" i="1"/>
  <c r="AC392" i="1"/>
  <c r="AC191" i="1"/>
  <c r="AC9" i="1"/>
  <c r="AC91" i="1"/>
  <c r="AC97" i="1"/>
  <c r="AC57" i="1"/>
  <c r="AC698" i="1"/>
  <c r="AC72" i="1"/>
  <c r="AC860" i="1"/>
  <c r="AC525" i="1"/>
  <c r="AC509" i="1"/>
  <c r="AC149" i="1"/>
  <c r="AC515" i="1"/>
  <c r="AC523" i="1"/>
  <c r="AC805" i="1"/>
  <c r="AC881" i="1"/>
  <c r="AC920" i="1"/>
  <c r="AC187" i="1"/>
  <c r="AC378" i="1"/>
  <c r="AC372" i="1"/>
  <c r="AC462" i="1"/>
  <c r="AC519" i="1"/>
  <c r="AC607" i="1"/>
  <c r="AC666" i="1"/>
  <c r="AC665" i="1"/>
  <c r="AC25" i="1"/>
  <c r="AC430" i="1"/>
  <c r="AC257" i="1"/>
  <c r="AC483" i="1"/>
  <c r="AC876" i="1"/>
  <c r="AC853" i="1"/>
  <c r="AC783" i="1"/>
  <c r="AC66" i="1"/>
  <c r="AC880" i="1"/>
  <c r="AC136" i="1"/>
  <c r="AC204" i="1"/>
  <c r="AC969" i="1"/>
  <c r="AC822" i="1"/>
  <c r="AC723" i="1"/>
  <c r="AC729" i="1"/>
  <c r="AC214" i="1"/>
  <c r="AC52" i="1"/>
  <c r="AC112" i="1"/>
  <c r="AC87" i="1"/>
  <c r="AC147" i="1"/>
  <c r="AC614" i="1"/>
  <c r="AC679" i="1"/>
  <c r="AC491" i="1"/>
  <c r="AC446" i="1"/>
  <c r="AC580" i="1"/>
  <c r="AC865" i="1"/>
  <c r="AC168" i="1"/>
  <c r="AC327" i="1"/>
  <c r="AC328" i="1"/>
  <c r="AC625" i="1"/>
  <c r="AC629" i="1"/>
  <c r="AC797" i="1"/>
  <c r="AC439" i="1"/>
  <c r="AC266" i="1"/>
  <c r="AC576" i="1"/>
  <c r="AC887" i="1"/>
  <c r="AC179" i="1"/>
  <c r="AC177" i="1"/>
  <c r="AC1062" i="1"/>
  <c r="AC618" i="1"/>
  <c r="AC617" i="1"/>
  <c r="AC375" i="1"/>
  <c r="AC788" i="1"/>
  <c r="AC357" i="1"/>
  <c r="AC925" i="1"/>
  <c r="AC527" i="1"/>
  <c r="AC682" i="1"/>
  <c r="AC236" i="1"/>
  <c r="AC735" i="1"/>
  <c r="AC274" i="1"/>
  <c r="AC635" i="1"/>
  <c r="AC18" i="1"/>
  <c r="AC341" i="1"/>
  <c r="AC351" i="1"/>
  <c r="AC260" i="1"/>
  <c r="AC697" i="1"/>
  <c r="AC898" i="1"/>
  <c r="AC892" i="1"/>
  <c r="AC227" i="1"/>
  <c r="AC223" i="1"/>
  <c r="AC217" i="1"/>
  <c r="AC830" i="1"/>
  <c r="AC763" i="1"/>
  <c r="AC423" i="1"/>
  <c r="AC322" i="1"/>
  <c r="AC722" i="1"/>
  <c r="AC709" i="1"/>
  <c r="AC671" i="1"/>
  <c r="AC1010" i="1"/>
  <c r="AC606" i="1"/>
  <c r="AC396" i="1"/>
  <c r="AC452" i="1"/>
  <c r="AC389" i="1"/>
  <c r="AC912" i="1"/>
  <c r="AC502" i="1"/>
  <c r="AC279" i="1"/>
  <c r="AC489" i="1"/>
  <c r="AC33" i="1"/>
  <c r="AC619" i="1"/>
  <c r="AC695" i="1"/>
  <c r="AC510" i="1"/>
  <c r="AC522" i="1"/>
  <c r="AC154" i="1"/>
  <c r="AC45" i="1"/>
  <c r="AC511" i="1"/>
  <c r="AC485" i="1"/>
  <c r="AC559" i="1"/>
  <c r="AC943" i="1"/>
  <c r="AC932" i="1"/>
  <c r="AC521" i="1"/>
  <c r="AC531" i="1"/>
  <c r="AC383" i="1"/>
  <c r="AC288" i="1"/>
  <c r="AC637" i="1"/>
  <c r="AC342" i="1"/>
  <c r="AC393" i="1"/>
  <c r="AC963" i="1"/>
  <c r="AC810" i="1"/>
  <c r="AC517" i="1"/>
  <c r="AC272" i="1"/>
  <c r="AC454" i="1"/>
  <c r="AC126" i="1"/>
  <c r="AC662" i="1"/>
  <c r="AC37" i="1"/>
  <c r="AC841" i="1"/>
  <c r="AC435" i="1"/>
  <c r="AC222" i="1"/>
  <c r="AC7" i="1"/>
  <c r="AC333" i="1"/>
  <c r="AC737" i="1"/>
  <c r="AC133" i="1"/>
  <c r="AC642" i="1"/>
  <c r="AC886" i="1"/>
  <c r="AC259" i="1"/>
  <c r="AC897" i="1"/>
  <c r="AC638" i="1"/>
  <c r="AC481" i="1"/>
  <c r="AC751" i="1"/>
  <c r="AC823" i="1"/>
  <c r="AC100" i="1"/>
  <c r="AC282" i="1"/>
  <c r="AC69" i="1"/>
  <c r="AC533" i="1"/>
  <c r="AC946" i="1"/>
  <c r="AC391" i="1"/>
  <c r="AC291" i="1"/>
  <c r="AC750" i="1"/>
  <c r="AC571" i="1"/>
  <c r="AC369" i="1"/>
  <c r="AC36" i="1"/>
  <c r="AC689" i="1"/>
  <c r="AC552" i="1"/>
  <c r="AC931" i="1"/>
  <c r="AC16" i="1"/>
  <c r="AC710" i="1"/>
  <c r="AC577" i="1"/>
  <c r="AC101" i="1"/>
  <c r="AC317" i="1"/>
  <c r="AC387" i="1"/>
  <c r="AC243" i="1"/>
  <c r="AC686" i="1"/>
  <c r="AC407" i="1"/>
  <c r="AC699" i="1"/>
  <c r="AC280" i="1"/>
  <c r="AC550" i="1"/>
  <c r="AC632" i="1"/>
  <c r="AC270" i="1"/>
  <c r="AC762" i="1"/>
  <c r="AC88" i="1"/>
  <c r="AC613" i="1"/>
  <c r="AC290" i="1"/>
  <c r="AC500" i="1"/>
  <c r="AC81" i="1"/>
  <c r="AC660" i="1"/>
  <c r="AC390" i="1"/>
  <c r="AC263" i="1"/>
  <c r="AC479" i="1"/>
  <c r="AC125" i="1"/>
  <c r="AC120" i="1"/>
  <c r="AC296" i="1"/>
  <c r="AC704" i="1"/>
  <c r="AC180" i="1"/>
  <c r="AC122" i="1"/>
  <c r="AC14" i="1"/>
  <c r="AC504" i="1"/>
  <c r="AC701" i="1"/>
  <c r="AC215" i="1"/>
  <c r="AC38" i="1"/>
  <c r="AC401" i="1"/>
  <c r="AC539" i="1"/>
  <c r="AC411" i="1"/>
  <c r="AC205" i="1"/>
  <c r="AC381" i="1"/>
  <c r="AC850" i="1"/>
  <c r="AC770" i="1"/>
  <c r="AC425" i="1"/>
  <c r="AC639" i="1"/>
  <c r="AC587" i="1"/>
  <c r="AC851" i="1"/>
  <c r="AC292" i="1"/>
  <c r="AC294" i="1"/>
  <c r="AC228" i="1"/>
  <c r="AC172" i="1"/>
  <c r="AC663" i="1"/>
  <c r="AC184" i="1"/>
  <c r="AC717" i="1"/>
  <c r="AC542" i="1"/>
  <c r="AC258" i="1"/>
  <c r="AC867" i="1"/>
  <c r="AC336" i="1"/>
  <c r="AC752" i="1"/>
  <c r="AC667" i="1"/>
  <c r="AC453" i="1"/>
  <c r="AC968" i="1"/>
  <c r="AC427" i="1"/>
  <c r="AC554" i="1"/>
  <c r="AC151" i="1"/>
  <c r="AC213" i="1"/>
  <c r="AC188" i="1"/>
  <c r="AC267" i="1"/>
  <c r="AC846" i="1"/>
  <c r="AC911" i="1"/>
  <c r="AC640" i="1"/>
  <c r="AC6" i="1"/>
  <c r="AC760" i="1"/>
  <c r="AC477" i="1"/>
  <c r="AC847" i="1"/>
  <c r="AC516" i="1"/>
  <c r="AC241" i="1"/>
  <c r="AC353" i="1"/>
  <c r="AC921" i="1"/>
  <c r="AC299" i="1"/>
  <c r="AC10" i="1"/>
  <c r="AC749" i="1"/>
  <c r="AC447" i="1"/>
  <c r="AC813" i="1"/>
  <c r="AC650" i="1"/>
  <c r="AC840" i="1"/>
  <c r="AC757" i="1"/>
  <c r="AC170" i="1"/>
  <c r="AC4" i="1"/>
  <c r="AC230" i="1"/>
  <c r="AC207" i="1"/>
  <c r="AC395" i="1"/>
  <c r="AC685" i="1"/>
  <c r="AC234" i="1"/>
  <c r="AC363" i="1"/>
  <c r="AC339" i="1"/>
  <c r="AC652" i="1"/>
  <c r="AC251" i="1"/>
  <c r="AC948" i="1"/>
  <c r="AC438" i="1"/>
  <c r="AC461" i="1"/>
  <c r="AC868" i="1"/>
  <c r="AC835" i="1"/>
  <c r="AC854" i="1"/>
  <c r="AC590" i="1"/>
  <c r="AC434" i="1"/>
  <c r="AC779" i="1"/>
  <c r="AC505" i="1"/>
  <c r="AC543" i="1"/>
  <c r="AC834" i="1"/>
  <c r="AC711" i="1"/>
  <c r="AC786" i="1"/>
  <c r="AC601" i="1"/>
  <c r="AC156" i="1"/>
  <c r="AC584" i="1"/>
  <c r="AC628" i="1"/>
  <c r="AC661" i="1"/>
  <c r="AC588" i="1"/>
  <c r="AC320" i="1"/>
  <c r="AC512" i="1"/>
  <c r="AC476" i="1"/>
  <c r="AC705" i="1"/>
  <c r="AC731" i="1"/>
  <c r="AC610" i="1"/>
  <c r="AC451" i="1"/>
  <c r="AC659" i="1"/>
  <c r="AC866" i="1"/>
  <c r="AC573" i="1"/>
  <c r="AC195" i="1"/>
  <c r="AC135" i="1"/>
  <c r="AC370" i="1"/>
  <c r="AC53" i="1"/>
  <c r="AC445" i="1"/>
  <c r="AC364" i="1"/>
  <c r="AC791" i="1"/>
  <c r="AC428" i="1"/>
  <c r="AC609" i="1"/>
  <c r="AC980" i="1"/>
  <c r="AC398" i="1"/>
  <c r="AC15" i="1"/>
  <c r="AC604" i="1"/>
  <c r="AC700" i="1"/>
  <c r="AC457" i="1"/>
  <c r="AC802" i="1"/>
  <c r="AC444" i="1"/>
  <c r="AC793" i="1"/>
  <c r="AC664" i="1"/>
  <c r="AC653" i="1"/>
  <c r="AC382" i="1"/>
  <c r="AC384" i="1"/>
  <c r="AC373" i="1"/>
  <c r="AC890" i="1"/>
  <c r="AC815" i="1"/>
  <c r="AC350" i="1"/>
  <c r="AC379" i="1"/>
  <c r="AC603" i="1"/>
  <c r="AC248" i="1"/>
  <c r="AC278" i="1"/>
  <c r="AC117" i="1"/>
  <c r="AC189" i="1"/>
  <c r="AC549" i="1"/>
  <c r="AC986" i="1"/>
  <c r="AC908" i="1"/>
  <c r="AC71" i="1"/>
  <c r="AC771" i="1"/>
  <c r="AC849" i="1"/>
  <c r="AC494" i="1"/>
  <c r="AC24" i="1"/>
  <c r="AC621" i="1"/>
  <c r="AC185" i="1"/>
  <c r="AC186" i="1"/>
  <c r="AC368" i="1"/>
  <c r="AC49" i="1"/>
  <c r="AC636" i="1"/>
  <c r="AC857" i="1"/>
  <c r="AC163" i="1"/>
  <c r="AC561" i="1"/>
  <c r="AC232" i="1"/>
  <c r="AC885" i="1"/>
  <c r="AC408" i="1"/>
  <c r="AC508" i="1"/>
  <c r="AC645" i="1"/>
  <c r="AC562" i="1"/>
  <c r="AC814" i="1"/>
  <c r="AC715" i="1"/>
  <c r="AC526" i="1"/>
  <c r="AC92" i="1"/>
  <c r="AC957" i="1"/>
  <c r="AC166" i="1"/>
  <c r="AC134" i="1"/>
  <c r="AC345" i="1"/>
  <c r="AC360" i="1"/>
  <c r="AC355" i="1"/>
  <c r="AC545" i="1"/>
  <c r="AC605" i="1"/>
  <c r="AC768" i="1"/>
  <c r="AC668" i="1"/>
  <c r="AC403" i="1"/>
  <c r="AC80" i="1"/>
  <c r="AC579" i="1"/>
  <c r="AC547" i="1"/>
  <c r="AC817" i="1"/>
  <c r="AC767" i="1"/>
  <c r="AC497" i="1"/>
  <c r="AC600" i="1"/>
  <c r="AC594" i="1"/>
  <c r="AC907" i="1"/>
  <c r="AC740" i="1"/>
  <c r="AC909" i="1"/>
  <c r="AC199" i="1"/>
  <c r="AC1017" i="1"/>
  <c r="AC365" i="1"/>
  <c r="AC441" i="1"/>
  <c r="AC766" i="1"/>
  <c r="AC589" i="1"/>
  <c r="AC335" i="1"/>
  <c r="AC221" i="1"/>
  <c r="AC675" i="1"/>
  <c r="AC410" i="1"/>
  <c r="AC836" i="1"/>
  <c r="AC567" i="1"/>
  <c r="AC572" i="1"/>
  <c r="AC264" i="1"/>
  <c r="AC534" i="1"/>
  <c r="AC568" i="1"/>
  <c r="AC914" i="1"/>
  <c r="AC39" i="1"/>
  <c r="AC301" i="1"/>
  <c r="AC116" i="1"/>
  <c r="AC422" i="1"/>
  <c r="AC468" i="1"/>
  <c r="AC536" i="1"/>
  <c r="AC626" i="1"/>
  <c r="AC540" i="1"/>
  <c r="AC484" i="1"/>
  <c r="AC200" i="1"/>
  <c r="AC2" i="1"/>
  <c r="AC138" i="1"/>
  <c r="AC459" i="1"/>
  <c r="AC102" i="1"/>
  <c r="AC574" i="1"/>
  <c r="AC106" i="1"/>
  <c r="AC755" i="1"/>
  <c r="AC110" i="1"/>
  <c r="AC418" i="1"/>
  <c r="AC611" i="1"/>
  <c r="AC769" i="1"/>
  <c r="AC582" i="1"/>
  <c r="AC973" i="1"/>
  <c r="AC250" i="1"/>
  <c r="AC123" i="1"/>
  <c r="AC936" i="1"/>
  <c r="AC819" i="1"/>
  <c r="AC939" i="1"/>
  <c r="AC340" i="1"/>
  <c r="AC776" i="1"/>
  <c r="AC385" i="1"/>
  <c r="AC719" i="1"/>
  <c r="AC380" i="1"/>
  <c r="AC17" i="1"/>
  <c r="AC733" i="1"/>
  <c r="AC888" i="1"/>
  <c r="AC870" i="1"/>
  <c r="AC730" i="1"/>
  <c r="AC343" i="1"/>
  <c r="AC210" i="1"/>
  <c r="AC388" i="1"/>
  <c r="AC226" i="1"/>
  <c r="AC433" i="1"/>
  <c r="AC304" i="1"/>
  <c r="AC242" i="1"/>
  <c r="AC319" i="1"/>
  <c r="AC690" i="1"/>
  <c r="AC809" i="1"/>
  <c r="AC871" i="1"/>
  <c r="AC824" i="1"/>
  <c r="AC367" i="1"/>
  <c r="AC612" i="1"/>
  <c r="AC741" i="1"/>
  <c r="AC62" i="1"/>
  <c r="AC633" i="1"/>
  <c r="AC773" i="1"/>
  <c r="AC377" i="1"/>
  <c r="AC557" i="1"/>
  <c r="AC313" i="1"/>
  <c r="AC593" i="1"/>
  <c r="AC655" i="1"/>
  <c r="AC630" i="1"/>
  <c r="AC58" i="1"/>
  <c r="AC720" i="1"/>
  <c r="AC648" i="1"/>
  <c r="AC852" i="1"/>
  <c r="AC13" i="1"/>
  <c r="AC238" i="1"/>
  <c r="AC394" i="1"/>
  <c r="AC938" i="1"/>
  <c r="AC175" i="1"/>
  <c r="AC374" i="1"/>
  <c r="AC413" i="1"/>
  <c r="AC78" i="1"/>
  <c r="AC656" i="1"/>
  <c r="AC143" i="1"/>
  <c r="AC643" i="1"/>
  <c r="AC334" i="1"/>
  <c r="AC555" i="1"/>
  <c r="AC747" i="1"/>
  <c r="AC171" i="1"/>
  <c r="AC160" i="1"/>
  <c r="AC895" i="1"/>
  <c r="AC386" i="1"/>
  <c r="AC139" i="1"/>
  <c r="AC546" i="1"/>
  <c r="AC678" i="1"/>
  <c r="AC833" i="1"/>
  <c r="AC681" i="1"/>
  <c r="AC1025" i="1"/>
  <c r="AC470" i="1"/>
  <c r="AC30" i="1"/>
  <c r="AC103" i="1"/>
  <c r="AC575" i="1"/>
  <c r="AC225" i="1"/>
  <c r="AC641" i="1"/>
  <c r="AC173" i="1"/>
  <c r="AC811" i="1"/>
  <c r="AC826" i="1"/>
  <c r="AC923" i="1"/>
  <c r="AC308" i="1"/>
  <c r="AC216" i="1"/>
  <c r="AC86" i="1"/>
  <c r="AC789" i="1"/>
  <c r="AC894" i="1"/>
  <c r="AC947" i="1"/>
  <c r="AC708" i="1"/>
  <c r="AC316" i="1"/>
  <c r="AC449" i="1"/>
  <c r="AC330" i="1"/>
  <c r="AC376" i="1"/>
  <c r="AC674" i="1"/>
  <c r="AC761" i="1"/>
  <c r="AC111" i="1"/>
  <c r="AC3" i="1"/>
  <c r="AC281" i="1"/>
  <c r="AC167" i="1"/>
  <c r="AC784" i="1"/>
  <c r="AC530" i="1"/>
  <c r="AC727" i="1"/>
  <c r="AC488" i="1"/>
  <c r="AC820" i="1"/>
  <c r="AC842" i="1"/>
  <c r="AC551" i="1"/>
  <c r="AC165" i="1"/>
  <c r="AC194" i="1"/>
  <c r="AC212" i="1"/>
  <c r="AC130" i="1"/>
  <c r="AC672" i="1"/>
  <c r="AC473" i="1"/>
  <c r="AC902" i="1"/>
  <c r="AC950" i="1"/>
  <c r="AC155" i="1"/>
  <c r="AC20" i="1"/>
  <c r="AC354" i="1"/>
  <c r="AC415" i="1"/>
  <c r="AC889" i="1"/>
  <c r="AC718" i="1"/>
  <c r="AC578" i="1"/>
  <c r="AC874" i="1"/>
  <c r="AC269" i="1"/>
  <c r="AC276" i="1"/>
  <c r="AC878" i="1"/>
  <c r="AC748" i="1"/>
  <c r="AC190" i="1"/>
  <c r="AC63" i="1"/>
  <c r="AC104" i="1"/>
  <c r="AC114" i="1"/>
  <c r="AC570" i="1"/>
  <c r="AC796" i="1"/>
  <c r="AC182" i="1"/>
  <c r="AC673" i="1"/>
  <c r="AC807" i="1"/>
  <c r="AC787" i="1"/>
  <c r="AC503" i="1"/>
  <c r="AC903" i="1"/>
  <c r="AC558" i="1"/>
  <c r="AC875" i="1"/>
  <c r="AC926" i="1"/>
  <c r="AC192" i="1"/>
  <c r="AC89" i="1"/>
  <c r="AC460" i="1"/>
  <c r="AC458" i="1"/>
  <c r="AC537" i="1"/>
  <c r="AC271" i="1"/>
  <c r="AC74" i="1"/>
  <c r="AC765" i="1"/>
  <c r="AC754" i="1"/>
  <c r="AC873"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99C954C-8683-4A94-A448-51CC945CE6E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C03ACD6-D43B-4DB5-A3C2-F5B3508B3FC8}" name="WorksheetConnection_DATA CLEANING.xlsx!Table3" type="102" refreshedVersion="8" minRefreshableVersion="5">
    <extLst>
      <ext xmlns:x15="http://schemas.microsoft.com/office/spreadsheetml/2010/11/main" uri="{DE250136-89BD-433C-8126-D09CA5730AF9}">
        <x15:connection id="Table3" autoDelete="1">
          <x15:rangePr sourceName="_xlcn.WorksheetConnection_DATACLEANING.xlsxTable31"/>
        </x15:connection>
      </ext>
    </extLst>
  </connection>
</connections>
</file>

<file path=xl/sharedStrings.xml><?xml version="1.0" encoding="utf-8"?>
<sst xmlns="http://schemas.openxmlformats.org/spreadsheetml/2006/main" count="17710" uniqueCount="13128">
  <si>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</si>
  <si>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</si>
  <si>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</si>
  <si>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</si>
  <si>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</si>
  <si>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</si>
  <si>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</si>
  <si>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</si>
  <si>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</si>
  <si>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</si>
  <si>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</si>
  <si>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</si>
  <si>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</si>
  <si>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</si>
  <si>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potential revenue</t>
  </si>
  <si>
    <t>50%+ discount</t>
  </si>
  <si>
    <t>price bucket</t>
  </si>
  <si>
    <t>discount bucket</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</si>
  <si>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</si>
  <si>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</si>
  <si>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</si>
  <si>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</si>
  <si>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</si>
  <si>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</si>
  <si>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</si>
  <si>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</si>
  <si>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</si>
  <si>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</si>
  <si>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</si>
  <si>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</si>
  <si>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</si>
  <si>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</si>
  <si>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</si>
  <si>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</si>
  <si>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</si>
  <si>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</si>
  <si>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</si>
  <si>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</si>
  <si>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</si>
  <si>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</si>
  <si>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</si>
  <si>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</si>
  <si>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</si>
  <si>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</si>
  <si>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</si>
  <si>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</si>
  <si>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</si>
  <si>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</si>
  <si>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</si>
  <si>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</si>
  <si>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</si>
  <si>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</si>
  <si>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</si>
  <si>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</si>
  <si>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</si>
  <si>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</si>
  <si>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</si>
  <si>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</si>
  <si>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</si>
  <si>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</si>
  <si>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</si>
  <si>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</si>
  <si>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</si>
  <si>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</si>
  <si>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</si>
  <si>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</si>
  <si>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</si>
  <si>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</si>
  <si>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</si>
  <si>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</si>
  <si>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</si>
  <si>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</si>
  <si>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</si>
  <si>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</si>
  <si>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</si>
  <si>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</si>
  <si>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</si>
  <si>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</si>
  <si>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</si>
  <si>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</si>
  <si>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</si>
  <si>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</si>
  <si>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</si>
  <si>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</si>
  <si>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</si>
  <si>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</si>
  <si>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</si>
  <si>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</si>
  <si>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</si>
  <si>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</si>
  <si>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</si>
  <si>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</si>
  <si>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</si>
  <si>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</si>
  <si>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</si>
  <si>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</si>
  <si>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</si>
  <si>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</si>
  <si>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</si>
  <si>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</si>
  <si>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</si>
  <si>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</si>
  <si>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</si>
  <si>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</si>
  <si>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</si>
  <si>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</si>
  <si>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</si>
  <si>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</si>
  <si>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</si>
  <si>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</si>
  <si>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</si>
  <si>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</si>
  <si>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</si>
  <si>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</si>
  <si>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</si>
  <si>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</si>
  <si>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</si>
  <si>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</si>
  <si>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</si>
  <si>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</si>
  <si>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</si>
  <si>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</si>
  <si>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</si>
  <si>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</si>
  <si>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</si>
  <si>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</si>
  <si>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</si>
  <si>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</si>
  <si>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</si>
  <si>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</si>
  <si>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</si>
  <si>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</si>
  <si>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</si>
  <si>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</si>
  <si>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</si>
  <si>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</si>
  <si>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</si>
  <si>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</si>
  <si>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</si>
  <si>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</si>
  <si>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</si>
  <si>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</si>
  <si>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</si>
  <si>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</si>
  <si>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</si>
  <si>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</si>
  <si>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</si>
  <si>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</si>
  <si>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</si>
  <si>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</si>
  <si>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</si>
  <si>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</si>
  <si>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</si>
  <si>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</si>
  <si>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</si>
  <si>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</si>
  <si>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</si>
  <si>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</si>
  <si>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</si>
  <si>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</si>
  <si>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</si>
  <si>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</si>
  <si>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</si>
  <si>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</si>
  <si>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</si>
  <si>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</si>
  <si>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</si>
  <si>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</si>
  <si>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</si>
  <si>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</si>
  <si>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</si>
  <si>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</si>
  <si>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</si>
  <si>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</si>
  <si>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</si>
  <si>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</si>
  <si>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</si>
  <si>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</si>
  <si>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</si>
  <si>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</si>
  <si>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</si>
  <si>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</si>
  <si>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</si>
  <si>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</si>
  <si>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</si>
  <si>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</si>
  <si>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</si>
  <si>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</si>
  <si>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</si>
  <si>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</si>
  <si>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</si>
  <si>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</si>
  <si>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</si>
  <si>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</si>
  <si>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</si>
  <si>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</si>
  <si>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</si>
  <si>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</si>
  <si>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</si>
  <si>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</si>
  <si>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</si>
  <si>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</si>
  <si>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</si>
  <si>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</si>
  <si>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</si>
  <si>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</si>
  <si>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</si>
  <si>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</si>
  <si>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</si>
  <si>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</si>
  <si>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</si>
  <si>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</si>
  <si>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</si>
  <si>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</si>
  <si>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</si>
  <si>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</si>
  <si>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</si>
  <si>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</si>
  <si>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</si>
  <si>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</si>
  <si>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</si>
  <si>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</si>
  <si>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</si>
  <si>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</si>
  <si>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</si>
  <si>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</si>
  <si>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</si>
  <si>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</si>
  <si>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</si>
  <si>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</si>
  <si>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</si>
  <si>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</si>
  <si>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</si>
  <si>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</si>
  <si>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</si>
  <si>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</si>
  <si>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</si>
  <si>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</si>
  <si>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</si>
  <si>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</si>
  <si>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</si>
  <si>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</si>
  <si>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</si>
  <si>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</si>
  <si>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</si>
  <si>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</si>
  <si>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</si>
  <si>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</si>
  <si>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</si>
  <si>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</si>
  <si>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</si>
  <si>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</si>
  <si>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</si>
  <si>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</si>
  <si>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</si>
  <si>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</si>
  <si>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</si>
  <si>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</si>
  <si>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</si>
  <si>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</si>
  <si>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</si>
  <si>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</si>
  <si>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</si>
  <si>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</si>
  <si>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</si>
  <si>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</si>
  <si>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</si>
  <si>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</si>
  <si>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</si>
  <si>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</si>
  <si>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</si>
  <si>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</si>
  <si>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</si>
  <si>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</si>
  <si>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</si>
  <si>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</si>
  <si>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</si>
  <si>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</si>
  <si>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</si>
  <si>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</si>
  <si>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</si>
  <si>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</si>
  <si>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</si>
  <si>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</si>
  <si>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</si>
  <si>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</si>
  <si>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</si>
  <si>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</si>
  <si>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</si>
  <si>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</si>
  <si>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</si>
  <si>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</si>
  <si>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</si>
  <si>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</si>
  <si>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</si>
  <si>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</si>
  <si>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</si>
  <si>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</si>
  <si>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</si>
  <si>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</si>
  <si>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</si>
  <si>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</si>
  <si>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</si>
  <si>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</si>
  <si>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</si>
  <si>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</si>
  <si>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</si>
  <si>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</si>
  <si>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</si>
  <si>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</si>
  <si>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</si>
  <si>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</si>
  <si>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</si>
  <si>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</si>
  <si>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</si>
  <si>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</si>
  <si>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</si>
  <si>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</si>
  <si>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</si>
  <si>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</si>
  <si>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</si>
  <si>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</si>
  <si>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</si>
  <si>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</si>
  <si>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</si>
  <si>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</si>
  <si>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</si>
  <si>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</si>
  <si>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</si>
  <si>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</si>
  <si>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</si>
  <si>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</si>
  <si>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</si>
  <si>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</si>
  <si>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</si>
  <si>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</si>
  <si>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</si>
  <si>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</si>
  <si>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</si>
  <si>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</si>
  <si>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</si>
  <si>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</si>
  <si>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</si>
  <si>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</si>
  <si>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</si>
  <si>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</si>
  <si>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</si>
  <si>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</si>
  <si>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</si>
  <si>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</si>
  <si>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</si>
  <si>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</si>
  <si>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</si>
  <si>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</si>
  <si>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</si>
  <si>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</si>
  <si>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</si>
  <si>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</si>
  <si>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</si>
  <si>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</si>
  <si>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</si>
  <si>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</si>
  <si>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</si>
  <si>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</si>
  <si>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</si>
  <si>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</si>
  <si>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</si>
  <si>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</si>
  <si>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</si>
  <si>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</si>
  <si>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</si>
  <si>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</si>
  <si>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</si>
  <si>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</si>
  <si>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</si>
  <si>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</si>
  <si>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</si>
  <si>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</si>
  <si>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</si>
  <si>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</si>
  <si>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</si>
  <si>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</si>
  <si>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</si>
  <si>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</si>
  <si>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</si>
  <si>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</si>
  <si>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</si>
  <si>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</si>
  <si>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</si>
  <si>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</si>
  <si>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</si>
  <si>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</si>
  <si>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</si>
  <si>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</si>
  <si>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</si>
  <si>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</si>
  <si>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</si>
  <si>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</si>
  <si>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</si>
  <si>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</si>
  <si>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</si>
  <si>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</si>
  <si>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</si>
  <si>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</si>
  <si>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</si>
  <si>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</si>
  <si>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</si>
  <si>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</si>
  <si>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</si>
  <si>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</si>
  <si>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</si>
  <si>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</si>
  <si>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</si>
  <si>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</si>
  <si>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</si>
  <si>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</si>
  <si>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</si>
  <si>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</si>
  <si>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</si>
  <si>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</si>
  <si>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</si>
  <si>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</si>
  <si>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</si>
  <si>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</si>
  <si>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</si>
  <si>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</si>
  <si>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</si>
  <si>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</si>
  <si>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</si>
  <si>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</si>
  <si>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</si>
  <si>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</si>
  <si>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</si>
  <si>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</si>
  <si>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</si>
  <si>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</si>
  <si>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</si>
  <si>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</si>
  <si>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</si>
  <si>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</si>
  <si>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</si>
  <si>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</si>
  <si>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</si>
  <si>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</si>
  <si>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</si>
  <si>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</si>
  <si>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</si>
  <si>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</si>
  <si>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</si>
  <si>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</si>
  <si>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</si>
  <si>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</si>
  <si>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</si>
  <si>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</si>
  <si>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</si>
  <si>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</si>
  <si>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</si>
  <si>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</si>
  <si>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</si>
  <si>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</si>
  <si>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</si>
  <si>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</si>
  <si>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</si>
  <si>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</si>
  <si>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</si>
  <si>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</si>
  <si>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</si>
  <si>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</si>
  <si>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</si>
  <si>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</si>
  <si>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</si>
  <si>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</si>
  <si>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</si>
  <si>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</si>
  <si>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</si>
  <si>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</si>
  <si>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</si>
  <si>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</si>
  <si>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</si>
  <si>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</si>
  <si>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</si>
  <si>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</si>
  <si>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</si>
  <si>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</si>
  <si>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</si>
  <si>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</si>
  <si>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</si>
  <si>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</si>
  <si>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</si>
  <si>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</si>
  <si>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</si>
  <si>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</si>
  <si>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</si>
  <si>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</si>
  <si>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</si>
  <si>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</si>
  <si>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</si>
  <si>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</si>
  <si>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</si>
  <si>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</si>
  <si>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</si>
  <si>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</si>
  <si>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</si>
  <si>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</si>
  <si>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</si>
  <si>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</si>
  <si>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</si>
  <si>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</si>
  <si>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</si>
  <si>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</si>
  <si>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</si>
  <si>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</si>
  <si>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</si>
  <si>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</si>
  <si>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</si>
  <si>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</si>
  <si>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</si>
  <si>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</si>
  <si>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</si>
  <si>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</si>
  <si>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</si>
  <si>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</si>
  <si>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</si>
  <si>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</si>
  <si>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</si>
  <si>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</si>
  <si>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</si>
  <si>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</si>
  <si>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</si>
  <si>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</si>
  <si>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</si>
  <si>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</si>
  <si>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</si>
  <si>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</si>
  <si>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</si>
  <si>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</si>
  <si>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</si>
  <si>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</si>
  <si>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</si>
  <si>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</si>
  <si>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</si>
  <si>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</si>
  <si>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</si>
  <si>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</si>
  <si>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</si>
  <si>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</si>
  <si>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</si>
  <si>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</si>
  <si>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</si>
  <si>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</si>
  <si>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</si>
  <si>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</si>
  <si>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</si>
  <si>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</si>
  <si>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</si>
  <si>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</si>
  <si>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</si>
  <si>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</si>
  <si>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</si>
  <si>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</si>
  <si>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</si>
  <si>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</si>
  <si>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</si>
  <si>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</si>
  <si>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</si>
  <si>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</si>
  <si>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</si>
  <si>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</si>
  <si>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</si>
  <si>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</si>
  <si>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</si>
  <si>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</si>
  <si>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</si>
  <si>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</si>
  <si>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</si>
  <si>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</si>
  <si>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</si>
  <si>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</si>
  <si>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</si>
  <si>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</si>
  <si>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</si>
  <si>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</si>
  <si>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</si>
  <si>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</si>
  <si>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</si>
  <si>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</si>
  <si>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</si>
  <si>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</si>
  <si>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</si>
  <si>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</si>
  <si>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</si>
  <si>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</si>
  <si>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</si>
  <si>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</si>
  <si>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</si>
  <si>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</si>
  <si>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</si>
  <si>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</si>
  <si>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</si>
  <si>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</si>
  <si>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</si>
  <si>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</si>
  <si>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</si>
  <si>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</si>
  <si>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</si>
  <si>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</si>
  <si>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</si>
  <si>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</si>
  <si>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</si>
  <si>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</si>
  <si>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</si>
  <si>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</si>
  <si>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</si>
  <si>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</si>
  <si>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</si>
  <si>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</si>
  <si>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</si>
  <si>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</si>
  <si>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</si>
  <si>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</si>
  <si>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</si>
  <si>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</si>
  <si>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</si>
  <si>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</si>
  <si>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</si>
  <si>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</si>
  <si>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</si>
  <si>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</si>
  <si>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</si>
  <si>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</si>
  <si>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</si>
  <si>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</si>
  <si>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</si>
  <si>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</si>
  <si>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</si>
  <si>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</si>
  <si>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</si>
  <si>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</si>
  <si>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</si>
  <si>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</si>
  <si>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</si>
  <si>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</si>
  <si>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</si>
  <si>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</si>
  <si>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</si>
  <si>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</si>
  <si>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</si>
  <si>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</si>
  <si>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</si>
  <si>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</si>
  <si>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</si>
  <si>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</si>
  <si>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</si>
  <si>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</si>
  <si>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</si>
  <si>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</si>
  <si>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</si>
  <si>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</si>
  <si>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</si>
  <si>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</si>
  <si>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</si>
  <si>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</si>
  <si>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</si>
  <si>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</si>
  <si>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</si>
  <si>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</si>
  <si>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</si>
  <si>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</si>
  <si>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</si>
  <si>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</si>
  <si>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</si>
  <si>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</si>
  <si>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</si>
  <si>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</si>
  <si>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</si>
  <si>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</si>
  <si>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</si>
  <si>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</si>
  <si>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</si>
  <si>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</si>
  <si>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</si>
  <si>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</si>
  <si>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</si>
  <si>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</si>
  <si>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</si>
  <si>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</si>
  <si>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</si>
  <si>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</si>
  <si>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</si>
  <si>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</si>
  <si>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</si>
  <si>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</si>
  <si>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</si>
  <si>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</si>
  <si>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</si>
  <si>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</si>
  <si>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</si>
  <si>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</si>
  <si>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</si>
  <si>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</si>
  <si>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</si>
  <si>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</si>
  <si>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</si>
  <si>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</si>
  <si>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</si>
  <si>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</si>
  <si>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</si>
  <si>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</si>
  <si>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</si>
  <si>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</si>
  <si>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</si>
  <si>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</si>
  <si>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</si>
  <si>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</si>
  <si>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</si>
  <si>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</si>
  <si>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</si>
  <si>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</si>
  <si>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</si>
  <si>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</si>
  <si>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</si>
  <si>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</si>
  <si>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</si>
  <si>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</si>
  <si>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</si>
  <si>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</si>
  <si>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</si>
  <si>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</si>
  <si>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</si>
  <si>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</si>
  <si>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</si>
  <si>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</si>
  <si>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</si>
  <si>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</si>
  <si>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</si>
  <si>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</si>
  <si>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</si>
  <si>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</si>
  <si>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</si>
  <si>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</si>
  <si>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</si>
  <si>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</si>
  <si>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</si>
  <si>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</si>
  <si>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</si>
  <si>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</si>
  <si>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</si>
  <si>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</si>
  <si>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</si>
  <si>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</si>
  <si>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</si>
  <si>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</si>
  <si>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</si>
  <si>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</si>
  <si>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</si>
  <si>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</si>
  <si>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</si>
  <si>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</si>
  <si>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</si>
  <si>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</si>
  <si>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</si>
  <si>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</si>
  <si>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</si>
  <si>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</si>
  <si>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</si>
  <si>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</si>
  <si>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</si>
  <si>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</si>
  <si>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</si>
  <si>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</si>
  <si>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</si>
  <si>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</si>
  <si>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</si>
  <si>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</si>
  <si>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</si>
  <si>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</si>
  <si>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</si>
  <si>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</si>
  <si>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</si>
  <si>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</si>
  <si>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</si>
  <si>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</si>
  <si>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</si>
  <si>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</si>
  <si>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</si>
  <si>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</si>
  <si>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</si>
  <si>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</si>
  <si>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</si>
  <si>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</si>
  <si>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</si>
  <si>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</si>
  <si>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</si>
  <si>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</si>
  <si>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</si>
  <si>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</si>
  <si>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</si>
  <si>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</si>
  <si>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</si>
  <si>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</si>
  <si>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</si>
  <si>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</si>
  <si>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</si>
  <si>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</si>
  <si>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</si>
  <si>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</si>
  <si>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</si>
  <si>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</si>
  <si>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</si>
  <si>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</si>
  <si>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</si>
  <si>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</si>
  <si>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</si>
  <si>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</si>
  <si>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</si>
  <si>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</si>
  <si>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</si>
  <si>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</si>
  <si>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</si>
  <si>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</si>
  <si>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</si>
  <si>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</si>
  <si>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</si>
  <si>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</si>
  <si>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</si>
  <si>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</si>
  <si>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</si>
  <si>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</si>
  <si>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</si>
  <si>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</si>
  <si>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</si>
  <si>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</si>
  <si>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</si>
  <si>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</si>
  <si>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</si>
  <si>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</si>
  <si>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</si>
  <si>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</si>
  <si>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</si>
  <si>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</si>
  <si>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</si>
  <si>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</si>
  <si>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</si>
  <si>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</si>
  <si>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</si>
  <si>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</si>
  <si>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</si>
  <si>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</si>
  <si>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</si>
  <si>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</si>
  <si>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</si>
  <si>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</si>
  <si>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</si>
  <si>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</si>
  <si>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</si>
  <si>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</si>
  <si>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</si>
  <si>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</si>
  <si>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</si>
  <si>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</si>
  <si>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</si>
  <si>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</si>
  <si>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</si>
  <si>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</si>
  <si>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</si>
  <si>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</si>
  <si>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</si>
  <si>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</si>
  <si>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</si>
  <si>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</si>
  <si>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</si>
  <si>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</si>
  <si>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</si>
  <si>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</si>
  <si>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</si>
  <si>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</si>
  <si>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</si>
  <si>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</si>
  <si>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</si>
  <si>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</si>
  <si>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</si>
  <si>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</si>
  <si>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</si>
  <si>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</si>
  <si>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</si>
  <si>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</si>
  <si>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</si>
  <si>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</si>
  <si>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</si>
  <si>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</si>
  <si>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</si>
  <si>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</si>
  <si>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</si>
  <si>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</si>
  <si>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</si>
  <si>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</si>
  <si>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</si>
  <si>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</si>
  <si>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</si>
  <si>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</si>
  <si>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</si>
  <si>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</si>
  <si>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</si>
  <si>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</si>
  <si>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</si>
  <si>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</si>
  <si>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</si>
  <si>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</si>
  <si>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</si>
  <si>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</si>
  <si>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</si>
  <si>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</si>
  <si>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</si>
  <si>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</si>
  <si>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</si>
  <si>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</si>
  <si>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</si>
  <si>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</si>
  <si>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</si>
  <si>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</si>
  <si>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</si>
  <si>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</si>
  <si>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</si>
  <si>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</si>
  <si>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</si>
  <si>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</si>
  <si>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</si>
  <si>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</si>
  <si>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</si>
  <si>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</si>
  <si>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</si>
  <si>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</si>
  <si>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</si>
  <si>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</si>
  <si>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</si>
  <si>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</si>
  <si>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</si>
  <si>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</si>
  <si>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</si>
  <si>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</si>
  <si>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</si>
  <si>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</si>
  <si>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</si>
  <si>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</si>
  <si>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</si>
  <si>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</si>
  <si>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</si>
  <si>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</si>
  <si>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</si>
  <si>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</si>
  <si>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</si>
  <si>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</si>
  <si>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</si>
  <si>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</si>
  <si>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</si>
  <si>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</si>
  <si>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</si>
  <si>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</si>
  <si>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</si>
  <si>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</si>
  <si>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</si>
  <si>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</si>
  <si>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</si>
  <si>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</si>
  <si>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</si>
  <si>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</si>
  <si>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</si>
  <si>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</si>
  <si>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</si>
  <si>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</si>
  <si>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</si>
  <si>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</si>
  <si>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</si>
  <si>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</si>
  <si>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</si>
  <si>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</si>
  <si>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</si>
  <si>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</si>
  <si>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</si>
  <si>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</si>
  <si>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</si>
  <si>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</si>
  <si>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</si>
  <si>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</si>
  <si>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</si>
  <si>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</si>
  <si>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</si>
  <si>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</si>
  <si>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</si>
  <si>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</si>
  <si>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</si>
  <si>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</si>
  <si>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</si>
  <si>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</si>
  <si>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</si>
  <si>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</si>
  <si>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</si>
  <si>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</si>
  <si>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</si>
  <si>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</si>
  <si>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</si>
  <si>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</si>
  <si>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</si>
  <si>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</si>
  <si>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</si>
  <si>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</si>
  <si>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</si>
  <si>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</si>
  <si>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</si>
  <si>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</si>
  <si>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</si>
  <si>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</si>
  <si>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</si>
  <si>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</si>
  <si>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</si>
  <si>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</si>
  <si>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</si>
  <si>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</si>
  <si>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</si>
  <si>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</si>
  <si>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</si>
  <si>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</si>
  <si>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</si>
  <si>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</si>
  <si>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</si>
  <si>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</si>
  <si>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</si>
  <si>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</si>
  <si>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</si>
  <si>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</si>
  <si>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</si>
  <si>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</si>
  <si>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</si>
  <si>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</si>
  <si>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</si>
  <si>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</si>
  <si>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</si>
  <si>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</si>
  <si>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</si>
  <si>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</si>
  <si>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</si>
  <si>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</si>
  <si>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</si>
  <si>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</si>
  <si>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</si>
  <si>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</si>
  <si>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</si>
  <si>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</si>
  <si>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</si>
  <si>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</si>
  <si>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</si>
  <si>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</si>
  <si>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</si>
  <si>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</si>
  <si>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</si>
  <si>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</si>
  <si>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</si>
  <si>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</si>
  <si>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</si>
  <si>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</si>
  <si>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</si>
  <si>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</si>
  <si>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</si>
  <si>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</si>
  <si>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</si>
  <si>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</si>
  <si>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</si>
  <si>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</si>
  <si>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</si>
  <si>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</si>
  <si>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</si>
  <si>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</si>
  <si>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</si>
  <si>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</si>
  <si>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</si>
  <si>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</si>
  <si>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</si>
  <si>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</si>
  <si>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</si>
  <si>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</si>
  <si>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</si>
  <si>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</si>
  <si>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</si>
  <si>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</si>
  <si>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</si>
  <si>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</si>
  <si>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</si>
  <si>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</si>
  <si>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</si>
  <si>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</si>
  <si>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</si>
  <si>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</si>
  <si>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</si>
  <si>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</si>
  <si>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</si>
  <si>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</si>
  <si>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</si>
  <si>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</si>
  <si>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</si>
  <si>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</si>
  <si>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</si>
  <si>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</si>
  <si>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</si>
  <si>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</si>
  <si>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</si>
  <si>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</si>
  <si>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</si>
  <si>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</si>
  <si>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</si>
  <si>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</si>
  <si>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</si>
  <si>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</si>
  <si>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</si>
  <si>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</si>
  <si>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</si>
  <si>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</si>
  <si>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</si>
  <si>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</si>
  <si>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</si>
  <si>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</si>
  <si>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</si>
  <si>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</si>
  <si>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</si>
  <si>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</si>
  <si>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</si>
  <si>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</si>
  <si>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</si>
  <si>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</si>
  <si>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</si>
  <si>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</si>
  <si>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</si>
  <si>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</si>
  <si>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</si>
  <si>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</si>
  <si>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</si>
  <si>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</si>
  <si>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</si>
  <si>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</si>
  <si>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</si>
  <si>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</si>
  <si>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</si>
  <si>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</si>
  <si>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</si>
  <si>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</si>
  <si>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</si>
  <si>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</si>
  <si>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</si>
  <si>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</si>
  <si>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</si>
  <si>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</si>
  <si>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</si>
  <si>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</si>
  <si>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</si>
  <si>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</si>
  <si>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</si>
  <si>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</si>
  <si>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</si>
  <si>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</si>
  <si>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</si>
  <si>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</si>
  <si>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</si>
  <si>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</si>
  <si>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</si>
  <si>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</si>
  <si>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</si>
  <si>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</si>
  <si>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</si>
  <si>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</si>
  <si>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</si>
  <si>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</si>
  <si>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</si>
  <si>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</si>
  <si>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</si>
  <si>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</si>
  <si>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</si>
  <si>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</si>
  <si>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</si>
  <si>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</si>
  <si>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</si>
  <si>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</si>
  <si>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</si>
  <si>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</si>
  <si>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</si>
  <si>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</si>
  <si>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</si>
  <si>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</si>
  <si>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</si>
  <si>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</si>
  <si>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</si>
  <si>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</si>
  <si>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</si>
  <si>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</si>
  <si>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</si>
  <si>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</si>
  <si>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</si>
  <si>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</si>
  <si>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</si>
  <si>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</si>
  <si>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</si>
  <si>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</si>
  <si>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</si>
  <si>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</si>
  <si>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</si>
  <si>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</si>
  <si>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</si>
  <si>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</si>
  <si>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</si>
  <si>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</si>
  <si>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</si>
  <si>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</si>
  <si>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</si>
  <si>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</si>
  <si>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</si>
  <si>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</si>
  <si>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</si>
  <si>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</si>
  <si>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</si>
  <si>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</si>
  <si>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</si>
  <si>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</si>
  <si>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</si>
  <si>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</si>
  <si>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</si>
  <si>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</si>
  <si>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</si>
  <si>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</si>
  <si>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</si>
  <si>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</si>
  <si>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</si>
  <si>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</si>
  <si>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</si>
  <si>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</si>
  <si>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</si>
  <si>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</si>
  <si>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</si>
  <si>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</si>
  <si>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</si>
  <si>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</si>
  <si>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</si>
  <si>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</si>
  <si>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</si>
  <si>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</si>
  <si>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</si>
  <si>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</si>
  <si>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</si>
  <si>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</si>
  <si>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</si>
  <si>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</si>
  <si>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</si>
  <si>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</si>
  <si>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</si>
  <si>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</si>
  <si>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</si>
  <si>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</si>
  <si>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</si>
  <si>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</si>
  <si>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</si>
  <si>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</si>
  <si>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</si>
  <si>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</si>
  <si>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</si>
  <si>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</si>
  <si>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</si>
  <si>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</si>
  <si>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</si>
  <si>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</si>
  <si>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</si>
  <si>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</si>
  <si>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</si>
  <si>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</si>
  <si>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</si>
  <si>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</si>
  <si>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</si>
  <si>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</si>
  <si>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</si>
  <si>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</si>
  <si>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</si>
  <si>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</si>
  <si>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</si>
  <si>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</si>
  <si>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</si>
  <si>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</si>
  <si>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</si>
  <si>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</si>
  <si>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</si>
  <si>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</si>
  <si>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</si>
  <si>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</si>
  <si>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</si>
  <si>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</si>
  <si>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</si>
  <si>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</si>
  <si>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</si>
  <si>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</si>
  <si>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</si>
  <si>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</si>
  <si>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</si>
  <si>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</si>
  <si>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</si>
  <si>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</si>
  <si>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</si>
  <si>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</si>
  <si>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</si>
  <si>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</si>
  <si>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</si>
  <si>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</si>
  <si>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</si>
  <si>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</si>
  <si>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</si>
  <si>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</si>
  <si>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</si>
  <si>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</si>
  <si>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</si>
  <si>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</si>
  <si>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</si>
  <si>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</si>
  <si>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</si>
  <si>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</si>
  <si>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</si>
  <si>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</si>
  <si>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</si>
  <si>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</si>
  <si>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</si>
  <si>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</si>
  <si>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</si>
  <si>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</si>
  <si>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</si>
  <si>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</si>
  <si>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</si>
  <si>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</si>
  <si>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</si>
  <si>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</si>
  <si>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</si>
  <si>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</si>
  <si>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</si>
  <si>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</si>
  <si>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</si>
  <si>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</si>
  <si>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</si>
  <si>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</si>
  <si>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</si>
  <si>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</si>
  <si>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</si>
  <si>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</si>
  <si>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</si>
  <si>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</si>
  <si>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</si>
  <si>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</si>
  <si>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</si>
  <si>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</si>
  <si>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</si>
  <si>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</si>
  <si>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</si>
  <si>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</si>
  <si>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</si>
  <si>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</si>
  <si>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</si>
  <si>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</si>
  <si>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</si>
  <si>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</si>
  <si>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</si>
  <si>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</si>
  <si>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</si>
  <si>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</si>
  <si>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</si>
  <si>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</si>
  <si>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</si>
  <si>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</si>
  <si>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</si>
  <si>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</si>
  <si>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</si>
  <si>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</si>
  <si>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</si>
  <si>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</si>
  <si>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</si>
  <si>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</si>
  <si>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</si>
  <si>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</si>
  <si>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</si>
  <si>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</si>
  <si>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</si>
  <si>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</si>
  <si>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</si>
  <si>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</si>
  <si>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</si>
  <si>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</si>
  <si>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</si>
  <si>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</si>
  <si>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</si>
  <si>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</si>
  <si>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</si>
  <si>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</si>
  <si>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</si>
  <si>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</si>
  <si>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</si>
  <si>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</si>
  <si>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</si>
  <si>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</si>
  <si>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</si>
  <si>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</si>
  <si>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</si>
  <si>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</si>
  <si>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</si>
  <si>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</si>
  <si>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</si>
  <si>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</si>
  <si>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</si>
  <si>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</si>
  <si>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</si>
  <si>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</si>
  <si>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</si>
  <si>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</si>
  <si>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</si>
  <si>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</si>
  <si>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</si>
  <si>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</si>
  <si>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</si>
  <si>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</si>
  <si>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</si>
  <si>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</si>
  <si>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</si>
  <si>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</si>
  <si>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</si>
  <si>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</si>
  <si>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</si>
  <si>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</si>
  <si>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</si>
  <si>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</si>
  <si>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</si>
  <si>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</si>
  <si>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</si>
  <si>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</si>
  <si>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</si>
  <si>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</si>
  <si>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</si>
  <si>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</si>
  <si>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</si>
  <si>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</si>
  <si>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</si>
  <si>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</si>
  <si>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</si>
  <si>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</si>
  <si>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</si>
  <si>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</si>
  <si>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</si>
  <si>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</si>
  <si>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</si>
  <si>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</si>
  <si>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</si>
  <si>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</si>
  <si>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</si>
  <si>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</si>
  <si>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</si>
  <si>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</si>
  <si>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</si>
  <si>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</si>
  <si>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</si>
  <si>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</si>
  <si>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</si>
  <si>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</si>
  <si>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</si>
  <si>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</si>
  <si>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</si>
  <si>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</si>
  <si>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</si>
  <si>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</si>
  <si>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</si>
  <si>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</si>
  <si>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</si>
  <si>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</si>
  <si>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</si>
  <si>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</si>
  <si>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</si>
  <si>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</si>
  <si>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</si>
  <si>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</si>
  <si>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</si>
  <si>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</si>
  <si>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</si>
  <si>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</si>
  <si>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</si>
  <si>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</si>
  <si>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</si>
  <si>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</si>
  <si>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</si>
  <si>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</si>
  <si>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</si>
  <si>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</si>
  <si>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</si>
  <si>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</si>
  <si>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</si>
  <si>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</si>
  <si>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</si>
  <si>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</si>
  <si>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</si>
  <si>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</si>
  <si>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</si>
  <si>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</si>
  <si>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</si>
  <si>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</si>
  <si>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</si>
  <si>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</si>
  <si>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</si>
  <si>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</si>
  <si>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</si>
  <si>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</si>
  <si>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</si>
  <si>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</si>
  <si>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</si>
  <si>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</si>
  <si>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</si>
  <si>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</si>
  <si>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</si>
  <si>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</si>
  <si>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</si>
  <si>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</si>
  <si>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</si>
  <si>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</si>
  <si>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</si>
  <si>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</si>
  <si>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</si>
  <si>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</si>
  <si>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</si>
  <si>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</si>
  <si>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</si>
  <si>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</si>
  <si>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</si>
  <si>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</si>
  <si>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</si>
  <si>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</si>
  <si>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</si>
  <si>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</si>
  <si>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</si>
  <si>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</si>
  <si>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</si>
  <si>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</si>
  <si>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</si>
  <si>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</si>
  <si>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</si>
  <si>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</si>
  <si>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</si>
  <si>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</si>
  <si>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</si>
  <si>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</si>
  <si>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</si>
  <si>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</si>
  <si>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</si>
  <si>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</si>
  <si>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</si>
  <si>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</si>
  <si>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</si>
  <si>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</si>
  <si>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</si>
  <si>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</si>
  <si>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</si>
  <si>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</si>
  <si>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</si>
  <si>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</si>
  <si>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</si>
  <si>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</si>
  <si>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</si>
  <si>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</si>
  <si>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</si>
  <si>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</si>
  <si>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</si>
  <si>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</si>
  <si>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</si>
  <si>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</si>
  <si>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</si>
  <si>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</si>
  <si>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</si>
  <si>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</si>
  <si>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</si>
  <si>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</si>
  <si>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</si>
  <si>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</si>
  <si>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</si>
  <si>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</si>
  <si>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</si>
  <si>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</si>
  <si>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</si>
  <si>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</si>
  <si>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</si>
  <si>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</si>
  <si>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</si>
  <si>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</si>
  <si>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</si>
  <si>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</si>
  <si>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</si>
  <si>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</si>
  <si>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</si>
  <si>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</si>
  <si>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</si>
  <si>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</si>
  <si>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</si>
  <si>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</si>
  <si>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</si>
  <si>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</si>
  <si>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</si>
  <si>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</si>
  <si>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</si>
  <si>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</si>
  <si>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</si>
  <si>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</si>
  <si>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</si>
  <si>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</si>
  <si>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</si>
  <si>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</si>
  <si>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</si>
  <si>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</si>
  <si>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</si>
  <si>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</si>
  <si>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</si>
  <si>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</si>
  <si>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</si>
  <si>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</si>
  <si>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</si>
  <si>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</si>
  <si>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</si>
  <si>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</si>
  <si>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</si>
  <si>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</si>
  <si>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</si>
  <si>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</si>
  <si>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</si>
  <si>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</si>
  <si>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</si>
  <si>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</si>
  <si>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</si>
  <si>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</si>
  <si>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</si>
  <si>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</si>
  <si>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</si>
  <si>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</si>
  <si>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</si>
  <si>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</si>
  <si>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</si>
  <si>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</si>
  <si>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</si>
  <si>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</si>
  <si>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</si>
  <si>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</si>
  <si>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</si>
  <si>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</si>
  <si>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</si>
  <si>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</si>
  <si>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</si>
  <si>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</si>
  <si>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</si>
  <si>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</si>
  <si>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</si>
  <si>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</si>
  <si>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</si>
  <si>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</si>
  <si>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</si>
  <si>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</si>
  <si>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</si>
  <si>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</si>
  <si>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</si>
  <si>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</si>
  <si>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</si>
  <si>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</si>
  <si>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</si>
  <si>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</si>
  <si>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</si>
  <si>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</si>
  <si>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</si>
  <si>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</si>
  <si>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</si>
  <si>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</si>
  <si>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</si>
  <si>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</si>
  <si>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</si>
  <si>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</si>
  <si>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</si>
  <si>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</si>
  <si>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</si>
  <si>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</si>
  <si>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</si>
  <si>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</si>
  <si>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</si>
  <si>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</si>
  <si>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</si>
  <si>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</si>
  <si>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</si>
  <si>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</si>
  <si>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</si>
  <si>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</si>
  <si>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</si>
  <si>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</si>
  <si>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</si>
  <si>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</si>
  <si>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</si>
  <si>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</si>
  <si>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</si>
  <si>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</si>
  <si>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</si>
  <si>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</si>
  <si>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</si>
  <si>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</si>
  <si>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</si>
  <si>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</si>
  <si>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</si>
  <si>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</si>
  <si>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</si>
  <si>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</si>
  <si>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</si>
  <si>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</si>
  <si>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</si>
  <si>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</si>
  <si>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</si>
  <si>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</si>
  <si>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</si>
  <si>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</si>
  <si>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</si>
  <si>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</si>
  <si>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</si>
  <si>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</si>
  <si>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</si>
  <si>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</si>
  <si>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</si>
  <si>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</si>
  <si>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</si>
  <si>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</si>
  <si>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</si>
  <si>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</si>
  <si>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</si>
  <si>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</si>
  <si>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</si>
  <si>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</si>
  <si>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</si>
  <si>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</si>
  <si>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</si>
  <si>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</si>
  <si>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</si>
  <si>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</si>
  <si>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</si>
  <si>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</si>
  <si>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</si>
  <si>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</si>
  <si>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</si>
  <si>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</si>
  <si>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</si>
  <si>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</si>
  <si>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</si>
  <si>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</si>
  <si>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</si>
  <si>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</si>
  <si>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</si>
  <si>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</si>
  <si>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</si>
  <si>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</si>
  <si>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</si>
  <si>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</si>
  <si>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</si>
  <si>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</si>
  <si>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</si>
  <si>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</si>
  <si>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</si>
  <si>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</si>
  <si>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</si>
  <si>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</si>
  <si>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</si>
  <si>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</si>
  <si>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</si>
  <si>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</si>
  <si>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</si>
  <si>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</si>
  <si>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</si>
  <si>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</si>
  <si>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</si>
  <si>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</si>
  <si>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</si>
  <si>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</si>
  <si>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</si>
  <si>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</si>
  <si>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</si>
  <si>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</si>
  <si>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</si>
  <si>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</si>
  <si>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</si>
  <si>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</si>
  <si>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</si>
  <si>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</si>
  <si>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</si>
  <si>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</si>
  <si>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</si>
  <si>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</si>
  <si>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</si>
  <si>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</si>
  <si>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</si>
  <si>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</si>
  <si>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</si>
  <si>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</si>
  <si>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</si>
  <si>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</si>
  <si>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</si>
  <si>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</si>
  <si>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</si>
  <si>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</si>
  <si>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</si>
  <si>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</si>
  <si>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</si>
  <si>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</si>
  <si>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</si>
  <si>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</si>
  <si>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</si>
  <si>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</si>
  <si>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</si>
  <si>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</si>
  <si>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</si>
  <si>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</si>
  <si>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</si>
  <si>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</si>
  <si>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</si>
  <si>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</si>
  <si>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</si>
  <si>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</si>
  <si>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</si>
  <si>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</si>
  <si>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</si>
  <si>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</si>
  <si>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</si>
  <si>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</si>
  <si>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</si>
  <si>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</si>
  <si>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</si>
  <si>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</si>
  <si>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</si>
  <si>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</si>
  <si>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</si>
  <si>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</si>
  <si>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</si>
  <si>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</si>
  <si>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</si>
  <si>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</si>
  <si>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</si>
  <si>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</si>
  <si>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</si>
  <si>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</si>
  <si>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</si>
  <si>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</si>
  <si>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</si>
  <si>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</si>
  <si>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</si>
  <si>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</si>
  <si>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</si>
  <si>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</si>
  <si>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</si>
  <si>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</si>
  <si>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</si>
  <si>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</si>
  <si>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</si>
  <si>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</si>
  <si>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</si>
  <si>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</si>
  <si>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</si>
  <si>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</si>
  <si>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</si>
  <si>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</si>
  <si>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</si>
  <si>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</si>
  <si>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</si>
  <si>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</si>
  <si>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</si>
  <si>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</si>
  <si>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</si>
  <si>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</si>
  <si>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</si>
  <si>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</si>
  <si>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</si>
  <si>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</si>
  <si>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</si>
  <si>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</si>
  <si>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</si>
  <si>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</si>
  <si>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</si>
  <si>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</si>
  <si>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</si>
  <si>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</si>
  <si>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</si>
  <si>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</si>
  <si>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</si>
  <si>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</si>
  <si>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</si>
  <si>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</si>
  <si>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</si>
  <si>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</si>
  <si>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</si>
  <si>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</si>
  <si>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</si>
  <si>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</si>
  <si>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</si>
  <si>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</si>
  <si>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</si>
  <si>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</si>
  <si>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</si>
  <si>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</si>
  <si>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</si>
  <si>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</si>
  <si>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</si>
  <si>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</si>
  <si>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</si>
  <si>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</si>
  <si>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</si>
  <si>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</si>
  <si>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</si>
  <si>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</si>
  <si>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</si>
  <si>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</si>
  <si>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</si>
  <si>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</si>
  <si>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</si>
  <si>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</si>
  <si>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</si>
  <si>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</si>
  <si>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</si>
  <si>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</si>
  <si>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</si>
  <si>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</si>
  <si>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</si>
  <si>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</si>
  <si>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</si>
  <si>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</si>
  <si>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</si>
  <si>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</si>
  <si>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</si>
  <si>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</si>
  <si>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</si>
  <si>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</si>
  <si>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</si>
  <si>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</si>
  <si>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</si>
  <si>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</si>
  <si>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</si>
  <si>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</si>
  <si>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</si>
  <si>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</si>
  <si>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</si>
  <si>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</si>
  <si>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</si>
  <si>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</si>
  <si>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</si>
  <si>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</si>
  <si>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</si>
  <si>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</si>
  <si>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</si>
  <si>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</si>
  <si>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</si>
  <si>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</si>
  <si>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</si>
  <si>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</si>
  <si>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</si>
  <si>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</si>
  <si>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</si>
  <si>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</si>
  <si>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</si>
  <si>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</si>
  <si>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</si>
  <si>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</si>
  <si>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</si>
  <si>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</si>
  <si>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</si>
  <si>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</si>
  <si>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</si>
  <si>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</si>
  <si>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</si>
  <si>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</si>
  <si>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</si>
  <si>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</si>
  <si>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</si>
  <si>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</si>
  <si>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</si>
  <si>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</si>
  <si>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</si>
  <si>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</si>
  <si>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</si>
  <si>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</si>
  <si>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</si>
  <si>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</si>
  <si>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</si>
  <si>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</si>
  <si>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</si>
  <si>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</si>
  <si>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</si>
  <si>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</si>
  <si>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</si>
  <si>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</si>
  <si>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</si>
  <si>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</si>
  <si>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</si>
  <si>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</si>
  <si>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</si>
  <si>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</si>
  <si>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</si>
  <si>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</si>
  <si>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</si>
  <si>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</si>
  <si>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</si>
  <si>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</si>
  <si>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</si>
  <si>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</si>
  <si>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</si>
  <si>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</si>
  <si>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</si>
  <si>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</si>
  <si>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</si>
  <si>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</si>
  <si>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</si>
  <si>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</si>
  <si>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</si>
  <si>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</si>
  <si>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</si>
  <si>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</si>
  <si>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</si>
  <si>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</si>
  <si>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</si>
  <si>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</si>
  <si>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</si>
  <si>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</si>
  <si>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</si>
  <si>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</si>
  <si>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</si>
  <si>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</si>
  <si>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</si>
  <si>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</si>
  <si>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</si>
  <si>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</si>
  <si>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</si>
  <si>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</si>
  <si>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</si>
  <si>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</si>
  <si>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</si>
  <si>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</si>
  <si>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</si>
  <si>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</si>
  <si>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</si>
  <si>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</si>
  <si>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</si>
  <si>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</si>
  <si>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</si>
  <si>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</si>
  <si>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</si>
  <si>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</si>
  <si>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</si>
  <si>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</si>
  <si>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</si>
  <si>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</si>
  <si>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</si>
  <si>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</si>
  <si>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</si>
  <si>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</si>
  <si>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</si>
  <si>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</si>
  <si>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</si>
  <si>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</si>
  <si>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</si>
  <si>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</si>
  <si>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</si>
  <si>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</si>
  <si>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</si>
  <si>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</si>
  <si>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</si>
  <si>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</si>
  <si>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</si>
  <si>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</si>
  <si>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</si>
  <si>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</si>
  <si>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</si>
  <si>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</si>
  <si>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</si>
  <si>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</si>
  <si>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</si>
  <si>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</si>
  <si>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</si>
  <si>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</si>
  <si>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</si>
  <si>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</si>
  <si>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</si>
  <si>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</si>
  <si>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</si>
  <si>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</si>
  <si>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</si>
  <si>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</si>
  <si>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</si>
  <si>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</si>
  <si>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</si>
  <si>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</si>
  <si>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</si>
  <si>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</si>
  <si>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</si>
  <si>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</si>
  <si>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</si>
  <si>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</si>
  <si>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</si>
  <si>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</si>
  <si>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</si>
  <si>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</si>
  <si>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</si>
  <si>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</si>
  <si>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</si>
  <si>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</si>
  <si>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</si>
  <si>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</si>
  <si>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</si>
  <si>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</si>
  <si>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</si>
  <si>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</si>
  <si>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</si>
  <si>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</si>
  <si>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</si>
  <si>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</si>
  <si>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</si>
  <si>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</si>
  <si>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</si>
  <si>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</si>
  <si>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</si>
  <si>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</si>
  <si>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</si>
  <si>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</si>
  <si>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</si>
  <si>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</si>
  <si>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</si>
  <si>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</si>
  <si>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</si>
  <si>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</si>
  <si>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</si>
  <si>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</si>
  <si>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</si>
  <si>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</si>
  <si>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</si>
  <si>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</si>
  <si>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</si>
  <si>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</si>
  <si>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</si>
  <si>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</si>
  <si>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</si>
  <si>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</si>
  <si>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</si>
  <si>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</si>
  <si>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</si>
  <si>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</si>
  <si>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</si>
  <si>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</si>
  <si>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</si>
  <si>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</si>
  <si>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</si>
  <si>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</si>
  <si>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</si>
  <si>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</si>
  <si>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</si>
  <si>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</si>
  <si>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</si>
  <si>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</si>
  <si>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</si>
  <si>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</si>
  <si>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</si>
  <si>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</si>
  <si>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</si>
  <si>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</si>
  <si>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</si>
  <si>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</si>
  <si>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</si>
  <si>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</si>
  <si>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</si>
  <si>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</si>
  <si>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</si>
  <si>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</si>
  <si>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</si>
  <si>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</si>
  <si>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</si>
  <si>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</si>
  <si>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</si>
  <si>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</si>
  <si>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</si>
  <si>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</si>
  <si>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</si>
  <si>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</si>
  <si>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</si>
  <si>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</si>
  <si>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</si>
  <si>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</si>
  <si>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</si>
  <si>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</si>
  <si>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</si>
  <si>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</si>
  <si>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</si>
  <si>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</si>
  <si>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</si>
  <si>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</si>
  <si>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</si>
  <si>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</si>
  <si>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</si>
  <si>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</si>
  <si>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</si>
  <si>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</si>
  <si>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</si>
  <si>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</si>
  <si>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</si>
  <si>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</si>
  <si>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</si>
  <si>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</si>
  <si>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</si>
  <si>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</si>
  <si>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</si>
  <si>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</si>
  <si>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</si>
  <si>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</si>
  <si>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</si>
  <si>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</si>
  <si>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</si>
  <si>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</si>
  <si>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</si>
  <si>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</si>
  <si>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</si>
  <si>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</si>
  <si>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</si>
  <si>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1,39,900</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</si>
  <si>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</si>
  <si>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</si>
  <si>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</si>
  <si>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</si>
  <si>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</si>
  <si>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</si>
  <si>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</si>
  <si>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</si>
  <si>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</si>
  <si>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</si>
  <si>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</si>
  <si>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</si>
  <si>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</si>
  <si>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</si>
  <si>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</si>
  <si>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</si>
  <si>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</si>
  <si>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</si>
  <si>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</si>
  <si>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</si>
  <si>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</si>
  <si>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</si>
  <si>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</si>
  <si>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</si>
  <si>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</si>
  <si>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</si>
  <si>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</si>
  <si>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</si>
  <si>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</si>
  <si>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</si>
  <si>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</si>
  <si>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</si>
  <si>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</si>
  <si>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</si>
  <si>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</si>
  <si>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</si>
  <si>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</si>
  <si>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</si>
  <si>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</si>
  <si>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</si>
  <si>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</si>
  <si>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</si>
  <si>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</si>
  <si>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</si>
  <si>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</si>
  <si>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</si>
  <si>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</si>
  <si>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</si>
  <si>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</si>
  <si>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</si>
  <si>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</si>
  <si>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</si>
  <si>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</si>
  <si>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</si>
  <si>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</si>
  <si>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</si>
  <si>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</si>
  <si>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</si>
  <si>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</si>
  <si>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</si>
  <si>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</si>
  <si>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</si>
  <si>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</si>
  <si>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</si>
  <si>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</si>
  <si>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</si>
  <si>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</si>
  <si>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</si>
  <si>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</si>
  <si>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</si>
  <si>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</si>
  <si>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</si>
  <si>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</si>
  <si>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</si>
  <si>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</si>
  <si>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</si>
  <si>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</si>
  <si>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</si>
  <si>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</si>
  <si>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</si>
  <si>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</si>
  <si>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</si>
  <si>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</si>
  <si>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</si>
  <si>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</si>
  <si>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</si>
  <si>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</si>
  <si>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</si>
  <si>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</si>
  <si>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</si>
  <si>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</si>
  <si>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</si>
  <si>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</si>
  <si>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</si>
  <si>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</si>
  <si>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</si>
  <si>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</si>
  <si>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</si>
  <si>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</si>
  <si>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</si>
  <si>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</si>
  <si>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</si>
  <si>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</si>
  <si>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</si>
  <si>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</si>
  <si>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</si>
  <si>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</si>
  <si>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</si>
  <si>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</si>
  <si>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</si>
  <si>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</si>
  <si>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</si>
  <si>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</si>
  <si>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</si>
  <si>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</si>
  <si>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</si>
  <si>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</si>
  <si>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</si>
  <si>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</si>
  <si>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</si>
  <si>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</si>
  <si>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</si>
  <si>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</si>
  <si>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</si>
  <si>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</si>
  <si>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</si>
  <si>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</si>
  <si>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</si>
  <si>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</si>
  <si>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</si>
  <si>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</si>
  <si>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</si>
  <si>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</si>
  <si>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</si>
  <si>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</si>
  <si>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</si>
  <si>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</si>
  <si>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</si>
  <si>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</si>
  <si>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</si>
  <si>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</si>
  <si>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</si>
  <si>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</si>
  <si>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</si>
  <si>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</si>
  <si>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</si>
  <si>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</si>
  <si>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</si>
  <si>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</si>
  <si>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</si>
  <si>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</si>
  <si>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</si>
  <si>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</si>
  <si>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</si>
  <si>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</si>
  <si>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</si>
  <si>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</si>
  <si>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</si>
  <si>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</si>
  <si>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</si>
  <si>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</si>
  <si>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</si>
  <si>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</si>
  <si>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</si>
  <si>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</si>
  <si>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</si>
  <si>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</si>
  <si>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</si>
  <si>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</si>
  <si>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</si>
  <si>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</si>
  <si>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</si>
  <si>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</si>
  <si>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</si>
  <si>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</si>
  <si>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</si>
  <si>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</si>
  <si>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</si>
  <si>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</si>
  <si>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</si>
  <si>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</si>
  <si>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</si>
  <si>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</si>
  <si>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</si>
  <si>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</si>
  <si>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</si>
  <si>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</si>
  <si>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</si>
  <si>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</si>
  <si>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</si>
  <si>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</si>
  <si>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</si>
  <si>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</si>
  <si>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</si>
  <si>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</si>
  <si>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</si>
  <si>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</si>
  <si>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</si>
  <si>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</si>
  <si>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</si>
  <si>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</si>
  <si>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</si>
  <si>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</si>
  <si>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</si>
  <si>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</si>
  <si>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</si>
  <si>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</si>
  <si>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</si>
  <si>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</si>
  <si>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</si>
  <si>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</si>
  <si>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</si>
  <si>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</si>
  <si>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</si>
  <si>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</si>
  <si>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</si>
  <si>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</si>
  <si>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</si>
  <si>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</si>
  <si>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</si>
  <si>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</si>
  <si>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</si>
  <si>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</si>
  <si>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</si>
  <si>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</si>
  <si>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</si>
  <si>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</si>
  <si>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</si>
  <si>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</si>
  <si>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</si>
  <si>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</si>
  <si>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</si>
  <si>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</si>
  <si>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</si>
  <si>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</si>
  <si>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</si>
  <si>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</si>
  <si>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</si>
  <si>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</si>
  <si>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</si>
  <si>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</si>
  <si>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</si>
  <si>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</si>
  <si>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</si>
  <si>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</si>
  <si>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</si>
  <si>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</si>
  <si>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</si>
  <si>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</si>
  <si>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</si>
  <si>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</si>
  <si>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</si>
  <si>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</si>
  <si>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</si>
  <si>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</si>
  <si>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</si>
  <si>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</si>
  <si>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</si>
  <si>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</si>
  <si>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</si>
  <si>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</si>
  <si>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</si>
  <si>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</si>
  <si>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</si>
  <si>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</si>
  <si>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</si>
  <si>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</si>
  <si>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</si>
  <si>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</si>
  <si>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</si>
  <si>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</si>
  <si>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</si>
  <si>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</si>
  <si>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</si>
  <si>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</si>
  <si>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</si>
  <si>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</si>
  <si>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</si>
  <si>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</si>
  <si>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</si>
  <si>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</si>
  <si>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</si>
  <si>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</si>
  <si>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</si>
  <si>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</si>
  <si>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</si>
  <si>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</si>
  <si>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</si>
  <si>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</si>
  <si>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</si>
  <si>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</si>
  <si>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</si>
  <si>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</si>
  <si>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</si>
  <si>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</si>
  <si>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</si>
  <si>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</si>
  <si>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</si>
  <si>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</si>
  <si>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</si>
  <si>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</si>
  <si>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</si>
  <si>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</si>
  <si>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</si>
  <si>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</si>
  <si>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</si>
  <si>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</si>
  <si>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</si>
  <si>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</si>
  <si>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</si>
  <si>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</si>
  <si>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</si>
  <si>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</si>
  <si>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</si>
  <si>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</si>
  <si>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</si>
  <si>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</si>
  <si>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</si>
  <si>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</si>
  <si>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</si>
  <si>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</si>
  <si>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</si>
  <si>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</si>
  <si>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</si>
  <si>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</si>
  <si>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</si>
  <si>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</si>
  <si>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</si>
  <si>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</si>
  <si>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</si>
  <si>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</si>
  <si>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</si>
  <si>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</si>
  <si>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</si>
  <si>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</si>
  <si>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</si>
  <si>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</si>
  <si>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</si>
  <si>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</si>
  <si>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</si>
  <si>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</si>
  <si>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</si>
  <si>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</si>
  <si>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</si>
  <si>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</si>
  <si>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</si>
  <si>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</si>
  <si>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</si>
  <si>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</si>
  <si>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</si>
  <si>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</si>
  <si>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</si>
  <si>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</si>
  <si>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</si>
  <si>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</si>
  <si>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</si>
  <si>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</si>
  <si>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</si>
  <si>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</si>
  <si>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</si>
  <si>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</si>
  <si>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</si>
  <si>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</si>
  <si>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</si>
  <si>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</si>
  <si>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</si>
  <si>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</si>
  <si>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</si>
  <si>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</si>
  <si>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</si>
  <si>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</si>
  <si>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</si>
  <si>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</si>
  <si>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</si>
  <si>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</si>
  <si>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</si>
  <si>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</si>
  <si>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</si>
  <si>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</si>
  <si>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</si>
  <si>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</si>
  <si>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</si>
  <si>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</si>
  <si>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</si>
  <si>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</si>
  <si>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</si>
  <si>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</si>
  <si>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</si>
  <si>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</si>
  <si>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</si>
  <si>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</si>
  <si>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</si>
  <si>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</si>
  <si>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</si>
  <si>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</si>
  <si>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</si>
  <si>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</si>
  <si>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</si>
  <si>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</si>
  <si>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</si>
  <si>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</si>
  <si>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</si>
  <si>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</si>
  <si>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</si>
  <si>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</si>
  <si>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</si>
  <si>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</si>
  <si>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</si>
  <si>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</si>
  <si>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</si>
  <si>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</si>
  <si>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</si>
  <si>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</si>
  <si>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</si>
  <si>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</si>
  <si>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</si>
  <si>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</si>
  <si>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</si>
  <si>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</si>
  <si>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</si>
  <si>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</si>
  <si>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</si>
  <si>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</si>
  <si>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</si>
  <si>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</si>
  <si>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</si>
  <si>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</si>
  <si>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</si>
  <si>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</si>
  <si>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</si>
  <si>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</si>
  <si>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</si>
  <si>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</si>
  <si>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</si>
  <si>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</si>
  <si>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</si>
  <si>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</si>
  <si>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</si>
  <si>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</si>
  <si>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</si>
  <si>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</si>
  <si>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</si>
  <si>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</si>
  <si>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</si>
  <si>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</si>
  <si>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</si>
  <si>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</si>
  <si>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</si>
  <si>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</si>
  <si>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</si>
  <si>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</si>
  <si>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</si>
  <si>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</si>
  <si>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</si>
  <si>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</si>
  <si>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</si>
  <si>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</si>
  <si>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</si>
  <si>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</si>
  <si>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</si>
  <si>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</si>
  <si>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</si>
  <si>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</si>
  <si>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</si>
  <si>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</si>
  <si>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</si>
  <si>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</si>
  <si>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</si>
  <si>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</si>
  <si>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</si>
  <si>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</si>
  <si>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</si>
  <si>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</si>
  <si>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</si>
  <si>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</si>
  <si>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</si>
  <si>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</si>
  <si>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</si>
  <si>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</si>
  <si>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</si>
  <si>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</si>
  <si>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</si>
  <si>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</si>
  <si>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</si>
  <si>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</si>
  <si>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</si>
  <si>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</si>
  <si>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</si>
  <si>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</si>
  <si>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</si>
  <si>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</si>
  <si>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</si>
  <si>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</si>
  <si>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</si>
  <si>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</si>
  <si>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</si>
  <si>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</si>
  <si>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</si>
  <si>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</si>
  <si>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</si>
  <si>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</si>
  <si>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</si>
  <si>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</si>
  <si>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</si>
  <si>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</si>
  <si>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</si>
  <si>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</si>
  <si>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</si>
  <si>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</si>
  <si>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</si>
  <si>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</si>
  <si>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</si>
  <si>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</si>
  <si>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</si>
  <si>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</si>
  <si>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</si>
  <si>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</si>
  <si>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</si>
  <si>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</si>
  <si>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</si>
  <si>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</si>
  <si>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</si>
  <si>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</si>
  <si>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</si>
  <si>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</si>
  <si>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</si>
  <si>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</si>
  <si>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</si>
  <si>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</si>
  <si>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</si>
  <si>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</si>
  <si>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</si>
  <si>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</si>
  <si>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</si>
  <si>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</si>
  <si>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</si>
  <si>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</si>
  <si>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</si>
  <si>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</si>
  <si>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</si>
  <si>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</si>
  <si>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</si>
  <si>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</si>
  <si>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</si>
  <si>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</si>
  <si>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</si>
  <si>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</si>
  <si>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</si>
  <si>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</si>
  <si>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</si>
  <si>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</si>
  <si>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</si>
  <si>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</si>
  <si>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</si>
  <si>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</si>
  <si>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</si>
  <si>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</si>
  <si>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</si>
  <si>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</si>
  <si>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</si>
  <si>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</si>
  <si>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</si>
  <si>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</si>
  <si>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</si>
  <si>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</si>
  <si>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</si>
  <si>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</si>
  <si>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</si>
  <si>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</si>
  <si>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</si>
  <si>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</si>
  <si>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</si>
  <si>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</si>
  <si>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</si>
  <si>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</si>
  <si>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</si>
  <si>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</si>
  <si>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</si>
  <si>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</si>
  <si>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</si>
  <si>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</si>
  <si>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</si>
  <si>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</si>
  <si>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</si>
  <si>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</si>
  <si>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</si>
  <si>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</si>
  <si>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</si>
  <si>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</si>
  <si>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</si>
  <si>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</si>
  <si>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</si>
  <si>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</si>
  <si>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</si>
  <si>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</si>
  <si>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</si>
  <si>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</si>
  <si>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</si>
  <si>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</si>
  <si>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</si>
  <si>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</si>
  <si>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</si>
  <si>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</si>
  <si>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</si>
  <si>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</si>
  <si>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</si>
  <si>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</si>
  <si>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</si>
  <si>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</si>
  <si>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</si>
  <si>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</si>
  <si>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</si>
  <si>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</si>
  <si>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</si>
  <si>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</si>
  <si>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</si>
  <si>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</si>
  <si>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</si>
  <si>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</si>
  <si>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</si>
  <si>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</si>
  <si>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</si>
  <si>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</si>
  <si>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</si>
  <si>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</si>
  <si>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</si>
  <si>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</si>
  <si>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</si>
  <si>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</si>
  <si>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</si>
  <si>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</si>
  <si>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</si>
  <si>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</si>
  <si>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</si>
  <si>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</si>
  <si>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</si>
  <si>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</si>
  <si>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</si>
  <si>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</si>
  <si>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</si>
  <si>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</si>
  <si>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</si>
  <si>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</si>
  <si>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</si>
  <si>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</si>
  <si>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</si>
  <si>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</si>
  <si>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</si>
  <si>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</si>
  <si>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</si>
  <si>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</si>
  <si>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</si>
  <si>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</si>
  <si>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</si>
  <si>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</si>
  <si>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</si>
  <si>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</si>
  <si>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</si>
  <si>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</si>
  <si>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</si>
  <si>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</si>
  <si>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</si>
  <si>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</si>
  <si>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</si>
  <si>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</si>
  <si>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</si>
  <si>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</si>
  <si>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</si>
  <si>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</si>
  <si>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</si>
  <si>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</si>
  <si>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</si>
  <si>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</si>
  <si>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</si>
  <si>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</si>
  <si>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</si>
  <si>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</si>
  <si>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</si>
  <si>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</si>
  <si>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</si>
  <si>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</si>
  <si>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</si>
  <si>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</si>
  <si>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</si>
  <si>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</si>
  <si>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</si>
  <si>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</si>
  <si>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</si>
  <si>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</si>
  <si>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</si>
  <si>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</si>
  <si>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</si>
  <si>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</si>
  <si>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</si>
  <si>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</si>
  <si>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</si>
  <si>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</si>
  <si>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</si>
  <si>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</si>
  <si>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</si>
  <si>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</si>
  <si>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</si>
  <si>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</si>
  <si>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</si>
  <si>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</si>
  <si>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</si>
  <si>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</si>
  <si>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</si>
  <si>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</si>
  <si>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</si>
  <si>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</si>
  <si>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</si>
  <si>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</si>
  <si>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</si>
  <si>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</si>
  <si>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</si>
  <si>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</si>
  <si>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</si>
  <si>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</si>
  <si>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</si>
  <si>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</si>
  <si>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</si>
  <si>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</si>
  <si>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</si>
  <si>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</si>
  <si>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</si>
  <si>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</si>
  <si>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</si>
  <si>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</si>
  <si>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</si>
  <si>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</si>
  <si>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</si>
  <si>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</si>
  <si>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</si>
  <si>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</si>
  <si>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</si>
  <si>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</si>
  <si>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</si>
  <si>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</si>
  <si>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</si>
  <si>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</si>
  <si>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</si>
  <si>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</si>
  <si>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</si>
  <si>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</si>
  <si>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</si>
  <si>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</si>
  <si>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</si>
  <si>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</si>
  <si>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</si>
  <si>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</si>
  <si>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</si>
  <si>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</si>
  <si>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</si>
  <si>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</si>
  <si>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</si>
  <si>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</si>
  <si>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</si>
  <si>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</si>
  <si>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</si>
  <si>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</si>
  <si>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</si>
  <si>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</si>
  <si>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</si>
  <si>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</si>
  <si>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</si>
  <si>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</si>
  <si>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</si>
  <si>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</si>
  <si>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</si>
  <si>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</si>
  <si>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</si>
  <si>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</si>
  <si>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</si>
  <si>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</si>
  <si>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</si>
  <si>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</si>
  <si>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</si>
  <si>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</si>
  <si>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</si>
  <si>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</si>
  <si>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</si>
  <si>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</si>
  <si>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</si>
  <si>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</si>
  <si>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</si>
  <si>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</si>
  <si>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</si>
  <si>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</si>
  <si>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</si>
  <si>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</si>
  <si>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</si>
  <si>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</si>
  <si>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</si>
  <si>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</si>
  <si>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</si>
  <si>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</si>
  <si>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</si>
  <si>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</si>
  <si>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</si>
  <si>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</si>
  <si>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</si>
  <si>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</si>
  <si>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</si>
  <si>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</si>
  <si>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</si>
  <si>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</si>
  <si>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</si>
  <si>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</si>
  <si>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</si>
  <si>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</si>
  <si>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</si>
  <si>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</si>
  <si>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</si>
  <si>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</si>
  <si>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</si>
  <si>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</si>
  <si>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</si>
  <si>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</si>
  <si>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</si>
  <si>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</si>
  <si>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</si>
  <si>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</si>
  <si>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</si>
  <si>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</si>
  <si>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</si>
  <si>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</si>
  <si>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</si>
  <si>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</si>
  <si>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</si>
  <si>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</si>
  <si>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</si>
  <si>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</si>
  <si>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</si>
  <si>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</si>
  <si>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</si>
  <si>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</si>
  <si>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</si>
  <si>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</si>
  <si>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</si>
  <si>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</si>
  <si>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</si>
  <si>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</si>
  <si>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</si>
  <si>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</si>
  <si>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</si>
  <si>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</si>
  <si>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</si>
  <si>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</si>
  <si>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</si>
  <si>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</si>
  <si>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</si>
  <si>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</si>
  <si>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</si>
  <si>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</si>
  <si>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</si>
  <si>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</si>
  <si>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</si>
  <si>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</si>
  <si>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</si>
  <si>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</si>
  <si>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</si>
  <si>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</si>
  <si>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</si>
  <si>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</si>
  <si>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</si>
  <si>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</si>
  <si>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</si>
  <si>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</si>
  <si>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</si>
  <si>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</si>
  <si>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</si>
  <si>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</si>
  <si>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</si>
  <si>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</si>
  <si>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</si>
  <si>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</si>
  <si>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</si>
  <si>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</si>
  <si>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</si>
  <si>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</si>
  <si>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</si>
  <si>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</si>
  <si>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</si>
  <si>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</si>
  <si>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</si>
  <si>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</si>
  <si>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</si>
  <si>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</si>
  <si>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</si>
  <si>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</si>
  <si>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</si>
  <si>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</si>
  <si>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</si>
  <si>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</si>
  <si>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</si>
  <si>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</si>
  <si>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</si>
  <si>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</si>
  <si>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</si>
  <si>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</si>
  <si>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</si>
  <si>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</si>
  <si>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</si>
  <si>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</si>
  <si>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</si>
  <si>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</si>
  <si>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</si>
  <si>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</si>
  <si>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</si>
  <si>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</si>
  <si>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</si>
  <si>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</si>
  <si>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</si>
  <si>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</si>
  <si>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</si>
  <si>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</si>
  <si>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</si>
  <si>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</si>
  <si>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</si>
  <si>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</si>
  <si>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</si>
  <si>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</si>
  <si>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</si>
  <si>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</si>
  <si>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</si>
  <si>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</si>
  <si>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</si>
  <si>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</si>
  <si>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</si>
  <si>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</si>
  <si>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</si>
  <si>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</si>
  <si>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</si>
  <si>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</si>
  <si>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</si>
  <si>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</si>
  <si>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</si>
  <si>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</si>
  <si>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</si>
  <si>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</si>
  <si>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</si>
  <si>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</si>
  <si>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</si>
  <si>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</si>
  <si>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</si>
  <si>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</si>
  <si>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</si>
  <si>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</si>
  <si>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</si>
  <si>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</si>
  <si>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</si>
  <si>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</si>
  <si>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</si>
  <si>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</si>
  <si>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</si>
  <si>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</si>
  <si>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</si>
  <si>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</si>
  <si>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</si>
  <si>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</si>
  <si>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</si>
  <si>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</si>
  <si>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</si>
  <si>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</si>
  <si>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</si>
  <si>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</si>
  <si>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</si>
  <si>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</si>
  <si>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</si>
  <si>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</si>
  <si>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</si>
  <si>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</si>
  <si>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</si>
  <si>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</si>
  <si>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</si>
  <si>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</si>
  <si>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</si>
  <si>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</si>
  <si>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</si>
  <si>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</si>
  <si>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</si>
  <si>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</si>
  <si>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</si>
  <si>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</si>
  <si>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</si>
  <si>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</si>
  <si>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</si>
  <si>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</si>
  <si>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</si>
  <si>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</si>
  <si>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</si>
  <si>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</si>
  <si>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</si>
  <si>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</si>
  <si>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</si>
  <si>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</si>
  <si>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</si>
  <si>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</si>
  <si>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</si>
  <si>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</si>
  <si>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</si>
  <si>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</si>
  <si>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</si>
  <si>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</si>
  <si>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</si>
  <si>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</si>
  <si>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</si>
  <si>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</si>
  <si>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</si>
  <si>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</si>
  <si>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</si>
  <si>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</si>
  <si>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</si>
  <si>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</si>
  <si>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</si>
  <si>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</si>
  <si>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</si>
  <si>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</si>
  <si>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</si>
  <si>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</si>
  <si>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</si>
  <si>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</si>
  <si>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</si>
  <si>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</si>
  <si>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</si>
  <si>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</si>
  <si>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</si>
  <si>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</si>
  <si>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</si>
  <si>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</si>
  <si>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</si>
  <si>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</si>
  <si>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</si>
  <si>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</si>
  <si>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</si>
  <si>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</si>
  <si>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</si>
  <si>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</si>
  <si>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</si>
  <si>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</si>
  <si>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</si>
  <si>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</si>
  <si>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</si>
  <si>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</si>
  <si>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</si>
  <si>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</si>
  <si>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</si>
  <si>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</si>
  <si>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</si>
  <si>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</si>
  <si>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</si>
  <si>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</si>
  <si>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</si>
  <si>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</si>
  <si>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</si>
  <si>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</si>
  <si>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</si>
  <si>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</si>
  <si>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</si>
  <si>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</si>
  <si>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</si>
  <si>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</si>
  <si>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</si>
  <si>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</si>
  <si>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</si>
  <si>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</si>
  <si>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</si>
  <si>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</si>
  <si>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</si>
  <si>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</si>
  <si>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</si>
  <si>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</si>
  <si>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</si>
  <si>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</si>
  <si>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</si>
  <si>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</si>
  <si>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</si>
  <si>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</si>
  <si>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</si>
  <si>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</si>
  <si>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</si>
  <si>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</si>
  <si>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</si>
  <si>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</si>
  <si>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</si>
  <si>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</si>
  <si>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</si>
  <si>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</si>
  <si>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</si>
  <si>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</si>
  <si>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</si>
  <si>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</si>
  <si>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</si>
  <si>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</si>
  <si>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</si>
  <si>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</si>
  <si>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</si>
  <si>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</si>
  <si>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</si>
  <si>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</si>
  <si>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</si>
  <si>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</si>
  <si>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</si>
  <si>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</si>
  <si>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</si>
  <si>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</si>
  <si>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</si>
  <si>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</si>
  <si>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</si>
  <si>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</si>
  <si>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</si>
  <si>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</si>
  <si>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</si>
  <si>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</si>
  <si>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</si>
  <si>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</si>
  <si>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</si>
  <si>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</si>
  <si>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</si>
  <si>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</si>
  <si>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</si>
  <si>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</si>
  <si>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</si>
  <si>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</si>
  <si>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</si>
  <si>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</si>
  <si>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</si>
  <si>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</si>
  <si>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</si>
  <si>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</si>
  <si>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</si>
  <si>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</si>
  <si>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</si>
  <si>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</si>
  <si>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</si>
  <si>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</si>
  <si>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</si>
  <si>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</si>
  <si>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</si>
  <si>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</si>
  <si>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</si>
  <si>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</si>
  <si>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</si>
  <si>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</si>
  <si>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</si>
  <si>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</si>
  <si>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</si>
  <si>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</si>
  <si>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</si>
  <si>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</si>
  <si>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</si>
  <si>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</si>
  <si>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</si>
  <si>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</si>
  <si>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</si>
  <si>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</si>
  <si>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</si>
  <si>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</si>
  <si>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</si>
  <si>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</si>
  <si>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</si>
  <si>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</si>
  <si>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</si>
  <si>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</si>
  <si>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</si>
  <si>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</si>
  <si>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</si>
  <si>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</si>
  <si>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</si>
  <si>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</si>
  <si>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</si>
  <si>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</si>
  <si>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</si>
  <si>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</si>
  <si>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</si>
  <si>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</si>
  <si>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</si>
  <si>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</si>
  <si>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</si>
  <si>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</si>
  <si>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</si>
  <si>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</si>
  <si>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</si>
  <si>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</si>
  <si>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</si>
  <si>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</si>
  <si>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</si>
  <si>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</si>
  <si>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</si>
  <si>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</si>
  <si>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</si>
  <si>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</si>
  <si>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</si>
  <si>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</si>
  <si>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</si>
  <si>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</si>
  <si>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</si>
  <si>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</si>
  <si>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</si>
  <si>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</si>
  <si>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</si>
  <si>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</si>
  <si>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</si>
  <si>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</si>
  <si>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</si>
  <si>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</si>
  <si>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</si>
  <si>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</si>
  <si>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</si>
  <si>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</si>
  <si>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</si>
  <si>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</si>
  <si>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</si>
  <si>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</si>
  <si>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</si>
  <si>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</si>
  <si>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</si>
  <si>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</si>
  <si>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</si>
  <si>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</si>
  <si>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</si>
  <si>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</si>
  <si>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</si>
  <si>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</si>
  <si>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</si>
  <si>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</si>
  <si>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</si>
  <si>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</si>
  <si>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</si>
  <si>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</si>
  <si>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</si>
  <si>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</si>
  <si>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</si>
  <si>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</si>
  <si>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</si>
  <si>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</si>
  <si>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</si>
  <si>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</si>
  <si>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</si>
  <si>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</si>
  <si>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</si>
  <si>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</si>
  <si>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</si>
  <si>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</si>
  <si>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</si>
  <si>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</si>
  <si>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</si>
  <si>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</si>
  <si>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</si>
  <si>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</si>
  <si>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</si>
  <si>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</si>
  <si>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</si>
  <si>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</si>
  <si>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</si>
  <si>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</si>
  <si>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</si>
  <si>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</si>
  <si>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</si>
  <si>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</si>
  <si>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</si>
  <si>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</si>
  <si>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</si>
  <si>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</si>
  <si>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</si>
  <si>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</si>
  <si>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</si>
  <si>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</si>
  <si>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</si>
  <si>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</si>
  <si>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</si>
  <si>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</si>
  <si>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</si>
  <si>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</si>
  <si>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</si>
  <si>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</si>
  <si>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</si>
  <si>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</si>
  <si>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</si>
  <si>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</si>
  <si>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</si>
  <si>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</si>
  <si>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</si>
  <si>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</si>
  <si>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</si>
  <si>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</si>
  <si>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</si>
  <si>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</si>
  <si>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</si>
  <si>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</si>
  <si>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</si>
  <si>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</si>
  <si>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</si>
  <si>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</si>
  <si>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</si>
  <si>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</si>
  <si>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</si>
  <si>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</si>
  <si>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</si>
  <si>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</si>
  <si>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</si>
  <si>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</si>
  <si>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</si>
  <si>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</si>
  <si>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</si>
  <si>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</si>
  <si>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</si>
  <si>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</si>
  <si>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</si>
  <si>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</si>
  <si>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</si>
  <si>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</si>
  <si>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</si>
  <si>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</si>
  <si>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</si>
  <si>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</si>
  <si>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</si>
  <si>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</si>
  <si>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</si>
  <si>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</si>
  <si>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</si>
  <si>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</si>
  <si>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</si>
  <si>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</si>
  <si>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</si>
  <si>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</si>
  <si>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</si>
  <si>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</si>
  <si>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</si>
  <si>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</si>
  <si>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</si>
  <si>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</si>
  <si>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</si>
  <si>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</si>
  <si>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</si>
  <si>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</si>
  <si>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</si>
  <si>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</si>
  <si>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</si>
  <si>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</si>
  <si>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</si>
  <si>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</si>
  <si>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</si>
  <si>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</si>
  <si>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</si>
  <si>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</si>
  <si>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</si>
  <si>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</si>
  <si>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</si>
  <si>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</si>
  <si>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</si>
  <si>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</si>
  <si>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</si>
  <si>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</si>
  <si>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</si>
  <si>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</si>
  <si>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</si>
  <si>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</si>
  <si>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</si>
  <si>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</si>
  <si>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</si>
  <si>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</si>
  <si>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</si>
  <si>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</si>
  <si>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</si>
  <si>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</si>
  <si>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</si>
  <si>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</si>
  <si>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</si>
  <si>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</si>
  <si>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</si>
  <si>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</si>
  <si>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</si>
  <si>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</si>
  <si>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</si>
  <si>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</si>
  <si>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</si>
  <si>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</si>
  <si>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</si>
  <si>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</si>
  <si>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</si>
  <si>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</si>
  <si>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</si>
  <si>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</si>
  <si>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</si>
  <si>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</si>
  <si>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</si>
  <si>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</si>
  <si>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</si>
  <si>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</si>
  <si>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</si>
  <si>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</si>
  <si>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</si>
  <si>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</si>
  <si>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</si>
  <si>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</si>
  <si>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</si>
  <si>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</si>
  <si>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</si>
  <si>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</si>
  <si>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</si>
  <si>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</si>
  <si>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</si>
  <si>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</si>
  <si>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</si>
  <si>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</si>
  <si>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</si>
  <si>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</si>
  <si>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</si>
  <si>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</si>
  <si>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</si>
  <si>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</si>
  <si>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</si>
  <si>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</si>
  <si>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</si>
  <si>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</si>
  <si>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</si>
  <si>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</si>
  <si>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</si>
  <si>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</si>
  <si>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</si>
  <si>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</si>
  <si>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</si>
  <si>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</si>
  <si>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</si>
  <si>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</si>
  <si>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</si>
  <si>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</si>
  <si>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</si>
  <si>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</si>
  <si>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</si>
  <si>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</si>
  <si>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</si>
  <si>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</si>
  <si>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</si>
  <si>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</si>
  <si>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</si>
  <si>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</si>
  <si>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</si>
  <si>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</si>
  <si>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</si>
  <si>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</si>
  <si>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</si>
  <si>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</si>
  <si>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</si>
  <si>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</si>
  <si>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</si>
  <si>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</si>
  <si>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</si>
  <si>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</si>
  <si>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</si>
  <si>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</si>
  <si>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</si>
  <si>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</si>
  <si>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</si>
  <si>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</si>
  <si>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</si>
  <si>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</si>
  <si>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</si>
  <si>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</si>
  <si>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</si>
  <si>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</si>
  <si>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</si>
  <si>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</si>
  <si>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</si>
  <si>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</si>
  <si>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</si>
  <si>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</si>
  <si>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</si>
  <si>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</si>
  <si>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</si>
  <si>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</si>
  <si>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</si>
  <si>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</si>
  <si>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</si>
  <si>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</si>
  <si>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</si>
  <si>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</si>
  <si>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</si>
  <si>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</si>
  <si>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</si>
  <si>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</si>
  <si>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</si>
  <si>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</si>
  <si>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</si>
  <si>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</si>
  <si>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</si>
  <si>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</si>
  <si>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</si>
  <si>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</si>
  <si>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</si>
  <si>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</si>
  <si>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</si>
  <si>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</si>
  <si>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</si>
  <si>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</si>
  <si>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</si>
  <si>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</si>
  <si>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</si>
  <si>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</si>
  <si>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</si>
  <si>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</si>
  <si>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</si>
  <si>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</si>
  <si>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</si>
  <si>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</si>
  <si>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</si>
  <si>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</si>
  <si>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</si>
  <si>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</si>
  <si>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</si>
  <si>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</si>
  <si>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</si>
  <si>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</si>
  <si>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</si>
  <si>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</si>
  <si>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</si>
  <si>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</si>
  <si>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</si>
  <si>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</si>
  <si>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</si>
  <si>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</si>
  <si>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</si>
  <si>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</si>
  <si>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</si>
  <si>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</si>
  <si>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</si>
  <si>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</si>
  <si>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</si>
  <si>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</si>
  <si>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</si>
  <si>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</si>
  <si>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</si>
  <si>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</si>
  <si>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</si>
  <si>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</si>
  <si>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</si>
  <si>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</si>
  <si>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</si>
  <si>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</si>
  <si>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</si>
  <si>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</si>
  <si>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</si>
  <si>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</si>
  <si>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</si>
  <si>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</si>
  <si>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</si>
  <si>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</si>
  <si>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</si>
  <si>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</si>
  <si>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</si>
  <si>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</si>
  <si>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</si>
  <si>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</si>
  <si>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</si>
  <si>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</si>
  <si>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</si>
  <si>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</si>
  <si>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</si>
  <si>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</si>
  <si>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</si>
  <si>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</si>
  <si>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</si>
  <si>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</si>
  <si>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</si>
  <si>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</si>
  <si>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</si>
  <si>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</si>
  <si>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</si>
  <si>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</si>
  <si>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</si>
  <si>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</si>
  <si>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</si>
  <si>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</si>
  <si>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</si>
  <si>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</si>
  <si>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</si>
  <si>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</si>
  <si>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</si>
  <si>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</si>
  <si>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</si>
  <si>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</si>
  <si>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</si>
  <si>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</si>
  <si>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</si>
  <si>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</si>
  <si>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</si>
  <si>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</si>
  <si>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</si>
  <si>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</si>
  <si>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</si>
  <si>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</si>
  <si>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</si>
  <si>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</si>
  <si>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</si>
  <si>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</si>
  <si>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</si>
  <si>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</si>
  <si>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</si>
  <si>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</si>
  <si>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</si>
  <si>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</si>
  <si>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</si>
  <si>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</si>
  <si>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</si>
  <si>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</si>
  <si>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</si>
  <si>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</si>
  <si>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</si>
  <si>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</si>
  <si>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</si>
  <si>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</si>
  <si>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</si>
  <si>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</si>
  <si>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</si>
  <si>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</si>
  <si>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</si>
  <si>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</si>
  <si>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</si>
  <si>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</si>
  <si>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</si>
  <si>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</si>
  <si>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</si>
  <si>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</si>
  <si>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</si>
  <si>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</si>
  <si>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</si>
  <si>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</si>
  <si>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</si>
  <si>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</si>
  <si>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</si>
  <si>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</si>
  <si>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</si>
  <si>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</si>
  <si>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</si>
  <si>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</si>
  <si>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</si>
  <si>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</si>
  <si>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</si>
  <si>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</si>
  <si>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</si>
  <si>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</si>
  <si>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</si>
  <si>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</si>
  <si>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</si>
  <si>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</si>
  <si>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</si>
  <si>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</si>
  <si>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</si>
  <si>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</si>
  <si>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</si>
  <si>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</si>
  <si>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</si>
  <si>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</si>
  <si>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</si>
  <si>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</si>
  <si>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</si>
  <si>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</si>
  <si>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</si>
  <si>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</si>
  <si>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</si>
  <si>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</si>
  <si>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</si>
  <si>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</si>
  <si>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</si>
  <si>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</si>
  <si>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</si>
  <si>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</si>
  <si>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</si>
  <si>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</si>
  <si>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</si>
  <si>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</si>
  <si>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</si>
  <si>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</si>
  <si>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</si>
  <si>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</si>
  <si>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</si>
  <si>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</si>
  <si>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</si>
  <si>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</si>
  <si>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</si>
  <si>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</si>
  <si>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</si>
  <si>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</si>
  <si>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</si>
  <si>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</si>
  <si>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</si>
  <si>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</si>
  <si>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</si>
  <si>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</si>
  <si>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</si>
  <si>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</si>
  <si>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</si>
  <si>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</si>
  <si>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</si>
  <si>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</si>
  <si>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</si>
  <si>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</si>
  <si>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</si>
  <si>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</si>
  <si>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</si>
  <si>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</si>
  <si>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</si>
  <si>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</si>
  <si>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</si>
  <si>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</si>
  <si>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</si>
  <si>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</si>
  <si>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</si>
  <si>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</si>
  <si>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</si>
  <si>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</si>
  <si>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</si>
  <si>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</si>
  <si>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</si>
  <si>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</si>
  <si>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</si>
  <si>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</si>
  <si>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</si>
  <si>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</si>
  <si>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</si>
  <si>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</si>
  <si>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</si>
  <si>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</si>
  <si>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</si>
  <si>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</si>
  <si>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</si>
  <si>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</si>
  <si>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</si>
  <si>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</si>
  <si>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</si>
  <si>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</si>
  <si>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</si>
  <si>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</si>
  <si>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</si>
  <si>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</si>
  <si>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</si>
  <si>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</si>
  <si>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</si>
  <si>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</si>
  <si>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</si>
  <si>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</si>
  <si>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</si>
  <si>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</si>
  <si>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</si>
  <si>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</si>
  <si>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</si>
  <si>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</si>
  <si>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</si>
  <si>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</si>
  <si>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</si>
  <si>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</si>
  <si>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</si>
  <si>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</si>
  <si>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</si>
  <si>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</si>
  <si>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</si>
  <si>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</si>
  <si>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</si>
  <si>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</si>
  <si>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</si>
  <si>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</si>
  <si>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</si>
  <si>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</si>
  <si>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</si>
  <si>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</si>
  <si>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</si>
  <si>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</si>
  <si>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</si>
  <si>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</si>
  <si>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</si>
  <si>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</si>
  <si>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</si>
  <si>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</si>
  <si>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</si>
  <si>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</si>
  <si>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</si>
  <si>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</si>
  <si>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</si>
  <si>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</si>
  <si>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</si>
  <si>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</si>
  <si>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</si>
  <si>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</si>
  <si>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</si>
  <si>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</si>
  <si>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</si>
  <si>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</si>
  <si>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</si>
  <si>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</si>
  <si>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</si>
  <si>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</si>
  <si>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</si>
  <si>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</si>
  <si>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</si>
  <si>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</si>
  <si>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</si>
  <si>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</si>
  <si>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</si>
  <si>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</si>
  <si>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</si>
  <si>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</si>
  <si>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</si>
  <si>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</si>
  <si>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</si>
  <si>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</si>
  <si>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</si>
  <si>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</si>
  <si>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</si>
  <si>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</si>
  <si>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</si>
  <si>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</si>
  <si>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</si>
  <si>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</si>
  <si>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</si>
  <si>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</si>
  <si>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</si>
  <si>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</si>
  <si>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</si>
  <si>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</si>
  <si>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</si>
  <si>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</si>
  <si>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</si>
  <si>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</si>
  <si>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</si>
  <si>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</si>
  <si>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</si>
  <si>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</si>
  <si>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</si>
  <si>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</si>
  <si>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</si>
  <si>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</si>
  <si>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</si>
  <si>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</si>
  <si>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</si>
  <si>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</si>
  <si>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</si>
  <si>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</si>
  <si>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</si>
  <si>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</si>
  <si>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</si>
  <si>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</si>
  <si>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</si>
  <si>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</si>
  <si>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</si>
  <si>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</si>
  <si>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</si>
  <si>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</si>
  <si>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</si>
  <si>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</si>
  <si>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</si>
  <si>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</si>
  <si>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</si>
  <si>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</si>
  <si>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</si>
  <si>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</si>
  <si>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</si>
  <si>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</si>
  <si>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</si>
  <si>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</si>
  <si>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</si>
  <si>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</si>
  <si>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</si>
  <si>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</si>
  <si>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</si>
  <si>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</si>
  <si>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</si>
  <si>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</si>
  <si>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</si>
  <si>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</si>
  <si>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</si>
  <si>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</si>
  <si>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</si>
  <si>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</si>
  <si>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</si>
  <si>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</si>
  <si>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</si>
  <si>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</si>
  <si>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</si>
  <si>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</si>
  <si>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</si>
  <si>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</si>
  <si>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</si>
  <si>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</si>
  <si>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</si>
  <si>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</si>
  <si>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</si>
  <si>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</si>
  <si>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</si>
  <si>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</si>
  <si>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</si>
  <si>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</si>
  <si>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</si>
  <si>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</si>
  <si>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</si>
  <si>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</si>
  <si>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</si>
  <si>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</si>
  <si>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</si>
  <si>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</si>
  <si>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</si>
  <si>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</si>
  <si>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</si>
  <si>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</si>
  <si>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</si>
  <si>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</si>
  <si>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</si>
  <si>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</si>
  <si>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</si>
  <si>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</si>
  <si>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</si>
  <si>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</si>
  <si>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</si>
  <si>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</si>
  <si>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</si>
  <si>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</si>
  <si>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</si>
  <si>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</si>
  <si>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</si>
  <si>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</si>
  <si>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</si>
  <si>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</si>
  <si>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</si>
  <si>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</si>
  <si>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</si>
  <si>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</si>
  <si>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</si>
  <si>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</si>
  <si>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</si>
  <si>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</si>
  <si>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</si>
  <si>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</si>
  <si>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</si>
  <si>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</si>
  <si>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</si>
  <si>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</si>
  <si>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</si>
  <si>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</si>
  <si>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</si>
  <si>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</si>
  <si>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</si>
  <si>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</si>
  <si>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</si>
  <si>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</si>
  <si>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</si>
  <si>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</si>
  <si>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</si>
  <si>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</si>
  <si>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</si>
  <si>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</si>
  <si>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</si>
  <si>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</si>
  <si>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</si>
  <si>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</si>
  <si>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</si>
  <si>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</si>
  <si>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</si>
  <si>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</si>
  <si>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</si>
  <si>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</si>
  <si>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</si>
  <si>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</si>
  <si>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</si>
  <si>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</si>
  <si>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</si>
  <si>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</si>
  <si>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</si>
  <si>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</si>
  <si>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</si>
  <si>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</si>
  <si>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</si>
  <si>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</si>
  <si>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</si>
  <si>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</si>
  <si>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</si>
  <si>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</si>
  <si>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</si>
  <si>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</si>
  <si>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</si>
  <si>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</si>
  <si>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</si>
  <si>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</si>
  <si>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</si>
  <si>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</si>
  <si>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</si>
  <si>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</si>
  <si>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</si>
  <si>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</si>
  <si>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</si>
  <si>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</si>
  <si>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</si>
  <si>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</si>
  <si>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</si>
  <si>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</si>
  <si>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</si>
  <si>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</si>
  <si>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</si>
  <si>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</si>
  <si>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</si>
  <si>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</si>
  <si>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</si>
  <si>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</si>
  <si>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</si>
  <si>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</si>
  <si>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</si>
  <si>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</si>
  <si>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</si>
  <si>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</si>
  <si>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</si>
  <si>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</si>
  <si>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</si>
  <si>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</si>
  <si>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</si>
  <si>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</si>
  <si>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</si>
  <si>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</si>
  <si>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</si>
  <si>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</si>
  <si>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</si>
  <si>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</si>
  <si>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</si>
  <si>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</si>
  <si>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</si>
  <si>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</si>
  <si>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</si>
  <si>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</si>
  <si>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</si>
  <si>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</si>
  <si>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</si>
  <si>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</si>
  <si>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</si>
  <si>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</si>
  <si>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</si>
  <si>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</si>
  <si>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</si>
  <si>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</si>
  <si>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</si>
  <si>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</si>
  <si>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</si>
  <si>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</si>
  <si>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</si>
  <si>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</si>
  <si>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</si>
  <si>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</si>
  <si>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</si>
  <si>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</si>
  <si>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</si>
  <si>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</si>
  <si>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</si>
  <si>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</si>
  <si>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</si>
  <si>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</si>
  <si>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</si>
  <si>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</si>
  <si>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</si>
  <si>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</si>
  <si>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</si>
  <si>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</si>
  <si>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</si>
  <si>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</si>
  <si>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</si>
  <si>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</si>
  <si>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</si>
  <si>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</si>
  <si>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</si>
  <si>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</si>
  <si>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</si>
  <si>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</si>
  <si>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</si>
  <si>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</si>
  <si>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</si>
  <si>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</si>
  <si>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</si>
  <si>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</si>
  <si>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</si>
  <si>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</si>
  <si>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</si>
  <si>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</si>
  <si>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</si>
  <si>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</si>
  <si>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</si>
  <si>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</si>
  <si>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</si>
  <si>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</si>
  <si>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</si>
  <si>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</si>
  <si>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</si>
  <si>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</si>
  <si>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</si>
  <si>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</si>
  <si>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</si>
  <si>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</si>
  <si>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</si>
  <si>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</si>
  <si>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</si>
  <si>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</si>
  <si>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</si>
  <si>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</si>
  <si>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</si>
  <si>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</si>
  <si>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</si>
  <si>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</si>
  <si>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</si>
  <si>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</si>
  <si>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</si>
  <si>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</si>
  <si>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</si>
  <si>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</si>
  <si>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</si>
  <si>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</si>
  <si>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</si>
  <si>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</si>
  <si>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</si>
  <si>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</si>
  <si>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</si>
  <si>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</si>
  <si>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</si>
  <si>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</si>
  <si>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</si>
  <si>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</si>
  <si>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</si>
  <si>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</si>
  <si>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</si>
  <si>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</si>
  <si>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</si>
  <si>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</si>
  <si>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</si>
  <si>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</si>
  <si>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</si>
  <si>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</si>
  <si>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</si>
  <si>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</si>
  <si>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</si>
  <si>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</si>
  <si>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</si>
  <si>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</si>
  <si>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</si>
  <si>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</si>
  <si>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</si>
  <si>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</si>
  <si>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</si>
  <si>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</si>
  <si>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</si>
  <si>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</si>
  <si>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</si>
  <si>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</si>
  <si>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</si>
  <si>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</si>
  <si>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</si>
  <si>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</si>
  <si>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</si>
  <si>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</si>
  <si>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</si>
  <si>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</si>
  <si>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</si>
  <si>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</si>
  <si>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</si>
  <si>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</si>
  <si>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</si>
  <si>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</si>
  <si>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</si>
  <si>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</si>
  <si>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</si>
  <si>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</si>
  <si>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</si>
  <si>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</si>
  <si>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</si>
  <si>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</si>
  <si>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</si>
  <si>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</si>
  <si>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</si>
  <si>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</si>
  <si>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</si>
  <si>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</si>
  <si>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</si>
  <si>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</si>
  <si>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</si>
  <si>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</si>
  <si>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</si>
  <si>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</si>
  <si>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</si>
  <si>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</si>
  <si>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</si>
  <si>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</si>
  <si>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</si>
  <si>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</si>
  <si>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</si>
  <si>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</si>
  <si>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</si>
  <si>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</si>
  <si>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</si>
  <si>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</si>
  <si>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</si>
  <si>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</si>
  <si>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</si>
  <si>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</si>
  <si>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</si>
  <si>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</si>
  <si>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</si>
  <si>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</si>
  <si>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</si>
  <si>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</si>
  <si>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</si>
  <si>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</si>
  <si>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</si>
  <si>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</si>
  <si>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</si>
  <si>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</si>
  <si>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</si>
  <si>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</si>
  <si>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</si>
  <si>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</si>
  <si>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</si>
  <si>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</si>
  <si>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</si>
  <si>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</si>
  <si>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</si>
  <si>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</si>
  <si>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</si>
  <si>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</si>
  <si>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</si>
  <si>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</si>
  <si>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</si>
  <si>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</si>
  <si>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</si>
  <si>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</si>
  <si>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</si>
  <si>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</si>
  <si>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</si>
  <si>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</si>
  <si>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</si>
  <si>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</si>
  <si>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</si>
  <si>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</si>
  <si>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</si>
  <si>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</si>
  <si>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</si>
  <si>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</si>
  <si>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</si>
  <si>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</si>
  <si>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</si>
  <si>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</si>
  <si>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</si>
  <si>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</si>
  <si>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</si>
  <si>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</si>
  <si>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</si>
  <si>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</si>
  <si>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</si>
  <si>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</si>
  <si>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</si>
  <si>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</si>
  <si>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</si>
  <si>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</si>
  <si>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</si>
  <si>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</si>
  <si>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</si>
  <si>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</si>
  <si>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</si>
  <si>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</si>
  <si>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</si>
  <si>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</si>
  <si>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</si>
  <si>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</si>
  <si>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</si>
  <si>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</si>
  <si>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</si>
  <si>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</si>
  <si>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</si>
  <si>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</si>
  <si>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</si>
  <si>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</si>
  <si>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</si>
  <si>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</si>
  <si>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</si>
  <si>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</si>
  <si>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</si>
  <si>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</si>
  <si>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</si>
  <si>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</si>
  <si>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</si>
  <si>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</si>
  <si>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</si>
  <si>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</si>
  <si>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</si>
  <si>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</si>
  <si>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</si>
  <si>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</si>
  <si>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</si>
  <si>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</si>
  <si>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</si>
  <si>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</si>
  <si>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</si>
  <si>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</si>
  <si>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</si>
  <si>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</si>
  <si>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</si>
  <si>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</si>
  <si>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</si>
  <si>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</si>
  <si>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</si>
  <si>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</si>
  <si>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</si>
  <si>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</si>
  <si>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</si>
  <si>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</si>
  <si>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</si>
  <si>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</si>
  <si>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</si>
  <si>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</si>
  <si>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</si>
  <si>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</si>
  <si>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</si>
  <si>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</si>
  <si>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</si>
  <si>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</si>
  <si>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</si>
  <si>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</si>
  <si>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</si>
  <si>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</si>
  <si>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</si>
  <si>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</si>
  <si>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</si>
  <si>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</si>
  <si>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</si>
  <si>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</si>
  <si>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</si>
  <si>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</si>
  <si>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</si>
  <si>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</si>
  <si>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</si>
  <si>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</si>
  <si>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</si>
  <si>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</si>
  <si>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</si>
  <si>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</si>
  <si>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</si>
  <si>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</si>
  <si>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</si>
  <si>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</si>
  <si>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</si>
  <si>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</si>
  <si>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</si>
  <si>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</si>
  <si>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</si>
  <si>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</si>
  <si>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</si>
  <si>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</si>
  <si>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</si>
  <si>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</si>
  <si>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</si>
  <si>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</si>
  <si>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</si>
  <si>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</si>
  <si>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</si>
  <si>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</si>
  <si>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</si>
  <si>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</si>
  <si>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</si>
  <si>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</si>
  <si>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</si>
  <si>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</si>
  <si>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</si>
  <si>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</si>
  <si>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</si>
  <si>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</si>
  <si>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</si>
  <si>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</si>
  <si>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</si>
  <si>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</si>
  <si>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</si>
  <si>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</si>
  <si>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</si>
  <si>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</si>
  <si>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</si>
  <si>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</si>
  <si>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</si>
  <si>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</si>
  <si>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</si>
  <si>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</si>
  <si>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</si>
  <si>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</si>
  <si>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</si>
  <si>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</si>
  <si>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</si>
  <si>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</si>
  <si>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</si>
  <si>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</si>
  <si>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</si>
  <si>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</si>
  <si>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</si>
  <si>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</si>
  <si>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</si>
  <si>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</si>
  <si>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</si>
  <si>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</si>
  <si>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</si>
  <si>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</si>
  <si>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</si>
  <si>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</si>
  <si>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</si>
  <si>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</si>
  <si>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</si>
  <si>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</si>
  <si>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</si>
  <si>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</si>
  <si>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</si>
  <si>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</si>
  <si>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</si>
  <si>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</si>
  <si>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</si>
  <si>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</si>
  <si>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</si>
  <si>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</si>
  <si>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</si>
  <si>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</si>
  <si>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</si>
  <si>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</si>
  <si>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</si>
  <si>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</si>
  <si>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</si>
  <si>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</si>
  <si>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</si>
  <si>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</si>
  <si>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</si>
  <si>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</si>
  <si>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</si>
  <si>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</si>
  <si>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</si>
  <si>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</si>
  <si>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</si>
  <si>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</si>
  <si>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</si>
  <si>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</si>
  <si>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</si>
  <si>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</si>
  <si>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</si>
  <si>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</si>
  <si>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</si>
  <si>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</si>
  <si>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</si>
  <si>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</si>
  <si>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</si>
  <si>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</si>
  <si>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</si>
  <si>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</si>
  <si>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</si>
  <si>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</si>
  <si>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</si>
  <si>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</si>
  <si>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</si>
  <si>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</si>
  <si>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</si>
  <si>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</si>
  <si>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</si>
  <si>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</si>
  <si>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</si>
  <si>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</si>
  <si>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</si>
  <si>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</si>
  <si>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</si>
  <si>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</si>
  <si>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</si>
  <si>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</si>
  <si>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</si>
  <si>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</si>
  <si>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</si>
  <si>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</si>
  <si>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</si>
  <si>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</si>
  <si>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</si>
  <si>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</si>
  <si>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</si>
  <si>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</si>
  <si>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</si>
  <si>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</si>
  <si>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</si>
  <si>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</si>
  <si>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</si>
  <si>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</si>
  <si>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</si>
  <si>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</si>
  <si>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</si>
  <si>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</si>
  <si>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</si>
  <si>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</si>
  <si>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</si>
  <si>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</si>
  <si>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</si>
  <si>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</si>
  <si>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</si>
  <si>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</si>
  <si>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</si>
  <si>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</si>
  <si>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</si>
  <si>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</si>
  <si>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</si>
  <si>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</si>
  <si>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</si>
  <si>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</si>
  <si>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</si>
  <si>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</si>
  <si>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</si>
  <si>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</si>
  <si>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</si>
  <si>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</si>
  <si>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</si>
  <si>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</si>
  <si>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</si>
  <si>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</si>
  <si>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</si>
  <si>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</si>
  <si>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</si>
  <si>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</si>
  <si>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</si>
  <si>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</si>
  <si>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</si>
  <si>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</si>
  <si>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</si>
  <si>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</si>
  <si>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</si>
  <si>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</si>
  <si>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</si>
  <si>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</si>
  <si>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</si>
  <si>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</si>
  <si>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</si>
  <si>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</si>
  <si>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</si>
  <si>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</si>
  <si>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</si>
  <si>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</si>
  <si>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</si>
  <si>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</si>
  <si>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</si>
  <si>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</si>
  <si>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</si>
  <si>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</si>
  <si>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</si>
  <si>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</si>
  <si>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</si>
  <si>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</si>
  <si>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</si>
  <si>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</si>
  <si>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</si>
  <si>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</si>
  <si>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</si>
  <si>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</si>
  <si>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</si>
  <si>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</si>
  <si>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</si>
  <si>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</si>
  <si>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</si>
  <si>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</si>
  <si>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</si>
  <si>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</si>
  <si>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</si>
  <si>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</si>
  <si>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</si>
  <si>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</si>
  <si>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</si>
  <si>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</si>
  <si>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</si>
  <si>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</si>
  <si>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</si>
  <si>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</si>
  <si>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</si>
  <si>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</si>
  <si>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</si>
  <si>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</si>
  <si>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</si>
  <si>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</si>
  <si>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</si>
  <si>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</si>
  <si>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</si>
  <si>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</si>
  <si>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</si>
  <si>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</si>
  <si>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</si>
  <si>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</si>
  <si>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</si>
  <si>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</si>
  <si>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</si>
  <si>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</si>
  <si>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</si>
  <si>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</si>
  <si>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</si>
  <si>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</si>
  <si>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</si>
  <si>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</si>
  <si>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</si>
  <si>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</si>
  <si>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</si>
  <si>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</si>
  <si>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</si>
  <si>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</si>
  <si>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</si>
  <si>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</si>
  <si>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</si>
  <si>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</si>
  <si>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</si>
  <si>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</si>
  <si>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</si>
  <si>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</si>
  <si>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</si>
  <si>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</si>
  <si>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</si>
  <si>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</si>
  <si>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</si>
  <si>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</si>
  <si>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</si>
  <si>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</si>
  <si>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</si>
  <si>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</si>
  <si>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</si>
  <si>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</si>
  <si>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</si>
  <si>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</si>
  <si>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</si>
  <si>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</si>
  <si>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</si>
  <si>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</si>
  <si>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</si>
  <si>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</si>
  <si>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</si>
  <si>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</si>
  <si>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</si>
  <si>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</si>
  <si>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</si>
  <si>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</si>
  <si>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</si>
  <si>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</si>
  <si>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</si>
  <si>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</si>
  <si>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</si>
  <si>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</si>
  <si>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</si>
  <si>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</si>
  <si>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</si>
  <si>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</si>
  <si>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</si>
  <si>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</si>
  <si>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</si>
  <si>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</si>
  <si>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</si>
  <si>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</si>
  <si>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</si>
  <si>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</si>
  <si>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</si>
  <si>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</si>
  <si>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</si>
  <si>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</si>
  <si>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</si>
  <si>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</si>
  <si>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</si>
  <si>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</si>
  <si>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</si>
  <si>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</si>
  <si>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</si>
  <si>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</si>
  <si>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</si>
  <si>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</si>
  <si>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</si>
  <si>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</si>
  <si>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</si>
  <si>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</si>
  <si>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</si>
  <si>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</si>
  <si>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</si>
  <si>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</si>
  <si>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</si>
  <si>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</si>
  <si>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</si>
  <si>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</si>
  <si>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</si>
  <si>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</si>
  <si>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</si>
  <si>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</si>
  <si>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</si>
  <si>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</si>
  <si>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</si>
  <si>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</si>
  <si>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</si>
  <si>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</si>
  <si>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</si>
  <si>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</si>
  <si>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</si>
  <si>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</si>
  <si>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</si>
  <si>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</si>
  <si>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</si>
  <si>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</si>
  <si>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</si>
  <si>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</si>
  <si>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</si>
  <si>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</si>
  <si>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</si>
  <si>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</si>
  <si>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</si>
  <si>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</si>
  <si>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</si>
  <si>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</si>
  <si>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</si>
  <si>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</si>
  <si>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</si>
  <si>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</si>
  <si>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</si>
  <si>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</si>
  <si>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</si>
  <si>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</si>
  <si>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</si>
  <si>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</si>
  <si>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</si>
  <si>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</si>
  <si>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</si>
  <si>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</si>
  <si>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</si>
  <si>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</si>
  <si>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</si>
  <si>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</si>
  <si>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</si>
  <si>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</si>
  <si>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</si>
  <si>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</si>
  <si>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</si>
  <si>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</si>
  <si>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</si>
  <si>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</si>
  <si>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</si>
  <si>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</si>
  <si>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</si>
  <si>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</si>
  <si>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</si>
  <si>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</si>
  <si>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</si>
  <si>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</si>
  <si>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</si>
  <si>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</si>
  <si>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</si>
  <si>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</si>
  <si>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</si>
  <si>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</si>
  <si>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</si>
  <si>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</si>
  <si>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</si>
  <si>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</si>
  <si>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</si>
  <si>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</si>
  <si>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</si>
  <si>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</si>
  <si>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</si>
  <si>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</si>
  <si>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</si>
  <si>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</si>
  <si>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</si>
  <si>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</si>
  <si>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</si>
  <si>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</si>
  <si>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</si>
  <si>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</si>
  <si>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</si>
  <si>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</si>
  <si>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</si>
  <si>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</si>
  <si>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</si>
  <si>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</si>
  <si>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</si>
  <si>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</si>
  <si>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</si>
  <si>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</si>
  <si>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</si>
  <si>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</si>
  <si>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</si>
  <si>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</si>
  <si>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</si>
  <si>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</si>
  <si>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</si>
  <si>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</si>
  <si>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</si>
  <si>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</si>
  <si>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</si>
  <si>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</si>
  <si>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</si>
  <si>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</si>
  <si>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</si>
  <si>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</si>
  <si>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</si>
  <si>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</si>
  <si>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</si>
  <si>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</si>
  <si>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</si>
  <si>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</si>
  <si>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</si>
  <si>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</si>
  <si>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</si>
  <si>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</si>
  <si>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</si>
  <si>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</si>
  <si>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</si>
  <si>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</si>
  <si>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</si>
  <si>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</si>
  <si>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</si>
  <si>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</si>
  <si>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</si>
  <si>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</si>
  <si>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</si>
  <si>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</si>
  <si>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</si>
  <si>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</si>
  <si>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</si>
  <si>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</si>
  <si>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</si>
  <si>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</si>
  <si>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</si>
  <si>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</si>
  <si>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</si>
  <si>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</si>
  <si>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</si>
  <si>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</si>
  <si>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</si>
  <si>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</si>
  <si>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</si>
  <si>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</si>
  <si>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</si>
  <si>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</si>
  <si>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</si>
  <si>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</si>
  <si>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</si>
  <si>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</si>
  <si>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</si>
  <si>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</si>
  <si>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</si>
  <si>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</si>
  <si>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</si>
  <si>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</si>
  <si>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</si>
  <si>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</si>
  <si>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</si>
  <si>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</si>
  <si>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</si>
  <si>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</si>
  <si>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</si>
  <si>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</si>
  <si>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</si>
  <si>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</si>
  <si>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</si>
  <si>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</si>
  <si>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</si>
  <si>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</si>
  <si>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</si>
  <si>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</si>
  <si>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</si>
  <si>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</si>
  <si>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</si>
  <si>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</si>
  <si>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</si>
  <si>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</si>
  <si>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</si>
  <si>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</si>
  <si>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</si>
  <si>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</si>
  <si>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</si>
  <si>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</si>
  <si>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</si>
  <si>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</si>
  <si>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</si>
  <si>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</si>
  <si>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</si>
  <si>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</si>
  <si>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</si>
  <si>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</si>
  <si>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</si>
  <si>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</si>
  <si>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</si>
  <si>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</si>
  <si>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</si>
  <si>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</si>
  <si>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</si>
  <si>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</si>
  <si>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</si>
  <si>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</si>
  <si>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</si>
  <si>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</si>
  <si>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</si>
  <si>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</si>
  <si>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</si>
  <si>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</si>
  <si>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</si>
  <si>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</si>
  <si>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</si>
  <si>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</si>
  <si>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</si>
  <si>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</si>
  <si>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</si>
  <si>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</si>
  <si>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</si>
  <si>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</si>
  <si>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</si>
  <si>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</si>
  <si>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</si>
  <si>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</si>
  <si>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</si>
  <si>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</si>
  <si>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</si>
  <si>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</si>
  <si>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</si>
  <si>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</si>
  <si>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</si>
  <si>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</si>
  <si>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</si>
  <si>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</si>
  <si>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</si>
  <si>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</si>
  <si>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</si>
  <si>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</si>
  <si>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</si>
  <si>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</si>
  <si>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</si>
  <si>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</si>
  <si>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</si>
  <si>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</si>
  <si>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</si>
  <si>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</si>
  <si>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</si>
  <si>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</si>
  <si>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</si>
  <si>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</si>
  <si>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</si>
  <si>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</si>
  <si>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</si>
  <si>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</si>
  <si>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</si>
  <si>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</si>
  <si>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</si>
  <si>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</si>
  <si>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</si>
  <si>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</si>
  <si>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</si>
  <si>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</si>
  <si>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</si>
  <si>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</si>
  <si>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</si>
  <si>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</si>
  <si>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</si>
  <si>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</si>
  <si>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</si>
  <si>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</si>
  <si>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</si>
  <si>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</si>
  <si>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</si>
  <si>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</si>
  <si>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</si>
  <si>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</si>
  <si>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</si>
  <si>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</si>
  <si>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</si>
  <si>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</si>
  <si>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</si>
  <si>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</si>
  <si>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</si>
  <si>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</si>
  <si>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</si>
  <si>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</si>
  <si>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</si>
  <si>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</si>
  <si>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</si>
  <si>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</si>
  <si>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</si>
  <si>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</si>
  <si>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</si>
  <si>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</si>
  <si>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</si>
  <si>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</si>
  <si>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</si>
  <si>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</si>
  <si>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</si>
  <si>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</si>
  <si>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</si>
  <si>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</si>
  <si>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</si>
  <si>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</si>
  <si>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</si>
  <si>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</si>
  <si>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</si>
  <si>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</si>
  <si>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</si>
  <si>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</si>
  <si>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</si>
  <si>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</si>
  <si>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</si>
  <si>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</si>
  <si>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</si>
  <si>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</si>
  <si>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</si>
  <si>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</si>
  <si>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</si>
  <si>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</si>
  <si>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</si>
  <si>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</si>
  <si>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</si>
  <si>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</si>
  <si>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</si>
  <si>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</si>
  <si>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</si>
  <si>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</si>
  <si>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</si>
  <si>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</si>
  <si>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</si>
  <si>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</si>
  <si>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</si>
  <si>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</si>
  <si>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</si>
  <si>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</si>
  <si>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</si>
  <si>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</si>
  <si>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</si>
  <si>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</si>
  <si>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</si>
  <si>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</si>
  <si>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</si>
  <si>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</si>
  <si>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</si>
  <si>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</si>
  <si>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</si>
  <si>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</si>
  <si>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</si>
  <si>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</si>
  <si>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</si>
  <si>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</si>
  <si>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</si>
  <si>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</si>
  <si>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</si>
  <si>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</si>
  <si>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</si>
  <si>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</si>
  <si>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</si>
  <si>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</si>
  <si>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</si>
  <si>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</si>
  <si>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</si>
  <si>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</si>
  <si>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</si>
  <si>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</si>
  <si>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</si>
  <si>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</si>
  <si>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</si>
  <si>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</si>
  <si>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</si>
  <si>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</si>
  <si>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</si>
  <si>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</si>
  <si>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</si>
  <si>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</si>
  <si>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</si>
  <si>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</si>
  <si>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</si>
  <si>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</si>
  <si>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</si>
  <si>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</si>
  <si>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</si>
  <si>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</si>
  <si>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</si>
  <si>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</si>
  <si>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</si>
  <si>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</si>
  <si>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</si>
  <si>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</si>
  <si>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</si>
  <si>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</si>
  <si>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</si>
  <si>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</si>
  <si>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</si>
  <si>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</si>
  <si>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</si>
  <si>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</si>
  <si>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</si>
  <si>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</si>
  <si>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</si>
  <si>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</si>
  <si>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</si>
  <si>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</si>
  <si>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</si>
  <si>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</si>
  <si>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</si>
  <si>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</si>
  <si>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</si>
  <si>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</si>
  <si>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</si>
  <si>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</si>
  <si>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</si>
  <si>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</si>
  <si>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</si>
  <si>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</si>
  <si>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</si>
  <si>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</si>
  <si>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</si>
  <si>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</si>
  <si>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</si>
  <si>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</si>
  <si>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</si>
  <si>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</si>
  <si>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</si>
  <si>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</si>
  <si>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</si>
  <si>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</si>
  <si>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</si>
  <si>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</si>
  <si>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</si>
  <si>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</si>
  <si>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</si>
  <si>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</si>
  <si>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</si>
  <si>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</si>
  <si>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</si>
  <si>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</si>
  <si>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</si>
  <si>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</si>
  <si>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</si>
  <si>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</si>
  <si>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</si>
  <si>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</si>
  <si>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</si>
  <si>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</si>
  <si>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</si>
  <si>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</si>
  <si>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</si>
  <si>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</si>
  <si>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</si>
  <si>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</si>
  <si>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</si>
  <si>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</si>
  <si>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</si>
  <si>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</si>
  <si>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</si>
  <si>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</si>
  <si>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</si>
  <si>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</si>
  <si>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</si>
  <si>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</si>
  <si>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</si>
  <si>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</si>
  <si>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</si>
  <si>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</si>
  <si>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</si>
  <si>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</si>
  <si>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</si>
  <si>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</si>
  <si>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</si>
  <si>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</si>
  <si>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</si>
  <si>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</si>
  <si>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</si>
  <si>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</si>
  <si>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</si>
  <si>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</si>
  <si>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</si>
  <si>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</si>
  <si>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</si>
  <si>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</si>
  <si>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</si>
  <si>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</si>
  <si>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</si>
  <si>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</si>
  <si>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</si>
  <si>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</si>
  <si>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</si>
  <si>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</si>
  <si>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</si>
  <si>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</si>
  <si>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</si>
  <si>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</si>
  <si>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</si>
  <si>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</si>
  <si>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</si>
  <si>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</si>
  <si>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</si>
  <si>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</si>
  <si>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</si>
  <si>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</si>
  <si>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</si>
  <si>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</si>
  <si>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</si>
  <si>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</si>
  <si>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</si>
  <si>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</si>
  <si>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</si>
  <si>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</si>
  <si>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</si>
  <si>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</si>
  <si>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</si>
  <si>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</si>
  <si>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</si>
  <si>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</si>
  <si>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</si>
  <si>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</si>
  <si>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</si>
  <si>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</si>
  <si>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</si>
  <si>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</si>
  <si>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</si>
  <si>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</si>
  <si>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</si>
  <si>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</si>
  <si>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</si>
  <si>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</si>
  <si>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</si>
  <si>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</si>
  <si>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</si>
  <si>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</si>
  <si>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</si>
  <si>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</si>
  <si>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</si>
  <si>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</si>
  <si>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</si>
  <si>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</si>
  <si>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</si>
  <si>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</si>
  <si>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</si>
  <si>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</si>
  <si>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</si>
  <si>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</si>
  <si>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</si>
  <si>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</si>
  <si>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</si>
  <si>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</si>
  <si>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</si>
  <si>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</si>
  <si>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</si>
  <si>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</si>
  <si>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</si>
  <si>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</si>
  <si>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</si>
  <si>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</si>
  <si>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</si>
  <si>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</si>
  <si>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</si>
  <si>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</si>
  <si>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</si>
  <si>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</si>
  <si>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</si>
  <si>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</si>
  <si>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</si>
  <si>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</si>
  <si>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</si>
  <si>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</si>
  <si>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</si>
  <si>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</si>
  <si>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</si>
  <si>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</si>
  <si>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</si>
  <si>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</si>
  <si>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</si>
  <si>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</si>
  <si>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</si>
  <si>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</si>
  <si>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</si>
  <si>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</si>
  <si>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</si>
  <si>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</si>
  <si>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</si>
  <si>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</si>
  <si>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</si>
  <si>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</si>
  <si>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</si>
  <si>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</si>
  <si>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</si>
  <si>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</si>
  <si>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</si>
  <si>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</si>
  <si>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</si>
  <si>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</si>
  <si>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</si>
  <si>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</si>
  <si>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</si>
  <si>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</si>
  <si>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</si>
  <si>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</si>
  <si>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</si>
  <si>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</si>
  <si>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</si>
  <si>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</si>
  <si>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</si>
  <si>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</si>
  <si>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</si>
  <si>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</si>
  <si>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</si>
  <si>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</si>
  <si>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</si>
  <si>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</si>
  <si>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</si>
  <si>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</si>
  <si>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</si>
  <si>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</si>
  <si>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</si>
  <si>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</si>
  <si>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</si>
  <si>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</si>
  <si>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</si>
  <si>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</si>
  <si>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</si>
  <si>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</si>
  <si>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</si>
  <si>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</si>
  <si>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</si>
  <si>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</si>
  <si>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</si>
  <si>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</si>
  <si>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</si>
  <si>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</si>
  <si>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</si>
  <si>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</si>
  <si>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</si>
  <si>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</si>
  <si>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</si>
  <si>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</si>
  <si>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</si>
  <si>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</si>
  <si>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</si>
  <si>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</si>
  <si>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</si>
  <si>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</si>
  <si>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</si>
  <si>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</si>
  <si>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</si>
  <si>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</si>
  <si>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</si>
  <si>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</si>
  <si>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</si>
  <si>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</si>
  <si>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</si>
  <si>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</si>
  <si>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</si>
  <si>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</si>
  <si>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</si>
  <si>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</si>
  <si>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</si>
  <si>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</si>
  <si>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</si>
  <si>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</si>
  <si>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</si>
  <si>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</si>
  <si>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</si>
  <si>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</si>
  <si>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</si>
  <si>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</si>
  <si>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</si>
  <si>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</si>
  <si>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</si>
  <si>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</si>
  <si>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</si>
  <si>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</si>
  <si>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</si>
  <si>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</si>
  <si>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</si>
  <si>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</si>
  <si>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</si>
  <si>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</si>
  <si>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</si>
  <si>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</si>
  <si>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</si>
  <si>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</si>
  <si>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</si>
  <si>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</si>
  <si>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</si>
  <si>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</si>
  <si>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</si>
  <si>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</si>
  <si>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</si>
  <si>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</si>
  <si>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</si>
  <si>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</si>
  <si>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</si>
  <si>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</si>
  <si>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</si>
  <si>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</si>
  <si>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</si>
  <si>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</si>
  <si>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</si>
  <si>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</si>
  <si>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</si>
  <si>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</si>
  <si>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</si>
  <si>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</si>
  <si>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</si>
  <si>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</si>
  <si>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</si>
  <si>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</si>
  <si>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</si>
  <si>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</si>
  <si>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</si>
  <si>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</si>
  <si>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</si>
  <si>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</si>
  <si>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</si>
  <si>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</si>
  <si>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</si>
  <si>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</si>
  <si>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</si>
  <si>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</si>
  <si>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</si>
  <si>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</si>
  <si>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</si>
  <si>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</si>
  <si>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</si>
  <si>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</si>
  <si>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</si>
  <si>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</si>
  <si>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</si>
  <si>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</si>
  <si>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</si>
  <si>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</si>
  <si>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</si>
  <si>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</si>
  <si>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</si>
  <si>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</si>
  <si>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</si>
  <si>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</si>
  <si>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</si>
  <si>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</si>
  <si>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</si>
  <si>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</si>
  <si>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</si>
  <si>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</si>
  <si>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</si>
  <si>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</si>
  <si>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</si>
  <si>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</si>
  <si>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</si>
  <si>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</si>
  <si>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</si>
  <si>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</si>
  <si>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</si>
  <si>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</si>
  <si>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</si>
  <si>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</si>
  <si>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</si>
  <si>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</si>
  <si>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</si>
  <si>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</si>
  <si>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</si>
  <si>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</si>
  <si>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</si>
  <si>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</si>
  <si>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</si>
  <si>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</si>
  <si>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</si>
  <si>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</si>
  <si>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</si>
  <si>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</si>
  <si>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</si>
  <si>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</si>
  <si>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</si>
  <si>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</si>
  <si>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</si>
  <si>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</si>
  <si>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</si>
  <si>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</si>
  <si>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</si>
  <si>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</si>
  <si>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</si>
  <si>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</si>
  <si>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</si>
  <si>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</si>
  <si>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</si>
  <si>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</si>
  <si>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</si>
  <si>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</si>
  <si>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</si>
  <si>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</si>
  <si>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</si>
  <si>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</si>
  <si>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</si>
  <si>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</si>
  <si>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</si>
  <si>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</si>
  <si>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</si>
  <si>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</si>
  <si>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</si>
  <si>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</si>
  <si>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</si>
  <si>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</si>
  <si>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</si>
  <si>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</si>
  <si>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</si>
  <si>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</si>
  <si>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</si>
  <si>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</si>
  <si>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</si>
  <si>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</si>
  <si>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</si>
  <si>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</si>
  <si>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</si>
  <si>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</si>
  <si>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</si>
  <si>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</si>
  <si>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</si>
  <si>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</si>
  <si>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</si>
  <si>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</si>
  <si>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</si>
  <si>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</si>
  <si>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</si>
  <si>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</si>
  <si>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</si>
  <si>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</si>
  <si>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</si>
  <si>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</si>
  <si>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</si>
  <si>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</si>
  <si>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</si>
  <si>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</si>
  <si>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</si>
  <si>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</si>
  <si>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</si>
  <si>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</si>
  <si>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</si>
  <si>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</si>
  <si>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</si>
  <si>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</si>
  <si>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</si>
  <si>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</si>
  <si>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</si>
  <si>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</si>
  <si>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</si>
  <si>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</si>
  <si>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</si>
  <si>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</si>
  <si>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</si>
  <si>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</si>
  <si>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</si>
  <si>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</si>
  <si>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</si>
  <si>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</si>
  <si>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</si>
  <si>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</si>
  <si>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</si>
  <si>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</si>
  <si>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</si>
  <si>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</si>
  <si>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</si>
  <si>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</si>
  <si>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</si>
  <si>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</si>
  <si>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</si>
  <si>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</si>
  <si>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</si>
  <si>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</si>
  <si>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</si>
  <si>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</si>
  <si>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</si>
  <si>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</si>
  <si>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</si>
  <si>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</si>
  <si>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</si>
  <si>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</si>
  <si>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</si>
  <si>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</si>
  <si>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</si>
  <si>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</si>
  <si>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</si>
  <si>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</si>
  <si>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</si>
  <si>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</si>
  <si>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</si>
  <si>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</si>
  <si>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</si>
  <si>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</si>
  <si>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</si>
  <si>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</si>
  <si>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</si>
  <si>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</si>
  <si>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</si>
  <si>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</si>
  <si>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</si>
  <si>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</si>
  <si>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</si>
  <si>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</si>
  <si>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</si>
  <si>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</si>
  <si>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</si>
  <si>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</si>
  <si>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</si>
  <si>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</si>
  <si>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</si>
  <si>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</si>
  <si>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</si>
  <si>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</si>
  <si>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</si>
  <si>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</si>
  <si>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</si>
  <si>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</si>
  <si>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</si>
  <si>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</si>
  <si>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</si>
  <si>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</si>
  <si>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</si>
  <si>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</si>
  <si>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</si>
  <si>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</si>
  <si>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</si>
  <si>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</si>
  <si>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</si>
  <si>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</si>
  <si>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</si>
  <si>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</si>
  <si>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</si>
  <si>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</si>
  <si>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</si>
  <si>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</si>
  <si>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</si>
  <si>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</si>
  <si>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</si>
  <si>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</si>
  <si>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</si>
  <si>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</si>
  <si>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</si>
  <si>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</si>
  <si>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</si>
  <si>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</si>
  <si>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</si>
  <si>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</si>
  <si>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</si>
  <si>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</si>
  <si>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</si>
  <si>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</si>
  <si>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</si>
  <si>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</si>
  <si>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</si>
  <si>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</si>
  <si>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</si>
  <si>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</si>
  <si>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</si>
  <si>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</si>
  <si>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</si>
  <si>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</si>
  <si>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</si>
  <si>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</si>
  <si>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</si>
  <si>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</si>
  <si>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</si>
  <si>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</si>
  <si>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</si>
  <si>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</si>
  <si>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</si>
  <si>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</si>
  <si>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</si>
  <si>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</si>
  <si>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</si>
  <si>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</si>
  <si>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</si>
  <si>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</si>
  <si>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</si>
  <si>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</si>
  <si>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</si>
  <si>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</si>
  <si>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</si>
  <si>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</si>
  <si>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</si>
  <si>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</si>
  <si>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</si>
  <si>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</si>
  <si>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</si>
  <si>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</si>
  <si>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</si>
  <si>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</si>
  <si>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</si>
  <si>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</si>
  <si>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</si>
  <si>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</si>
  <si>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</si>
  <si>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</si>
  <si>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</si>
  <si>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</si>
  <si>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</si>
  <si>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</si>
  <si>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</si>
  <si>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</si>
  <si>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</si>
  <si>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</si>
  <si>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</si>
  <si>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</si>
  <si>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</si>
  <si>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</si>
  <si>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</si>
  <si>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</si>
  <si>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</si>
  <si>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</si>
  <si>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</si>
  <si>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</si>
  <si>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</si>
  <si>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</si>
  <si>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</si>
  <si>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</si>
  <si>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</si>
  <si>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</si>
  <si>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</si>
  <si>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</si>
  <si>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</si>
  <si>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</si>
  <si>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</si>
  <si>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</si>
  <si>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</si>
  <si>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</si>
  <si>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</si>
  <si>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</si>
  <si>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</si>
  <si>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</si>
  <si>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</si>
  <si>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</si>
  <si>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</si>
  <si>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</si>
  <si>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</si>
  <si>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</si>
  <si>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</si>
  <si>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</si>
  <si>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</si>
  <si>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</si>
  <si>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</si>
  <si>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</si>
  <si>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</si>
  <si>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</si>
  <si>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</si>
  <si>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</si>
  <si>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</si>
  <si>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</si>
  <si>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</si>
  <si>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</si>
  <si>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</si>
  <si>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</si>
  <si>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</si>
  <si>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</si>
  <si>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</si>
  <si>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</si>
  <si>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</si>
  <si>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</si>
  <si>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</si>
  <si>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</si>
  <si>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</si>
  <si>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</si>
  <si>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</si>
  <si>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</si>
  <si>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</si>
  <si>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</si>
  <si>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</si>
  <si>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</si>
  <si>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</si>
  <si>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</si>
  <si>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</si>
  <si>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</si>
  <si>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</si>
  <si>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</si>
  <si>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</si>
  <si>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</si>
  <si>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</si>
  <si>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</si>
  <si>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</si>
  <si>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</si>
  <si>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</si>
  <si>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</si>
  <si>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</si>
  <si>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</si>
  <si>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</si>
  <si>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</si>
  <si>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</si>
  <si>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</si>
  <si>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</si>
  <si>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</si>
  <si>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</si>
  <si>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</si>
  <si>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</si>
  <si>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</si>
  <si>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</si>
  <si>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</si>
  <si>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</si>
  <si>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</si>
  <si>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</si>
  <si>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</si>
  <si>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</si>
  <si>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</si>
  <si>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</si>
  <si>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</si>
  <si>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</si>
  <si>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</si>
  <si>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</si>
  <si>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</si>
  <si>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</si>
  <si>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</si>
  <si>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</si>
  <si>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</si>
  <si>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</si>
  <si>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</si>
  <si>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</si>
  <si>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</si>
  <si>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</si>
  <si>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</si>
  <si>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</si>
  <si>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</si>
  <si>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</si>
  <si>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</si>
  <si>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</si>
  <si>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</si>
  <si>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</si>
  <si>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</si>
  <si>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</si>
  <si>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</si>
  <si>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</si>
  <si>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</si>
  <si>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</si>
  <si>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</si>
  <si>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</si>
  <si>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</si>
  <si>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</si>
  <si>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</si>
  <si>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</si>
  <si>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</si>
  <si>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</si>
  <si>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</si>
  <si>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</si>
  <si>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</si>
  <si>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</si>
  <si>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</si>
  <si>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</si>
  <si>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</si>
  <si>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</si>
  <si>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</si>
  <si>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</si>
  <si>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</si>
  <si>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</si>
  <si>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</si>
  <si>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</si>
  <si>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</si>
  <si>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</si>
  <si>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</si>
  <si>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</si>
  <si>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</si>
  <si>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</si>
  <si>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</si>
  <si>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</si>
  <si>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</si>
  <si>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</si>
  <si>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</si>
  <si>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</si>
  <si>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</si>
  <si>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</si>
  <si>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</si>
  <si>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</si>
  <si>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</si>
  <si>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</si>
  <si>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</si>
  <si>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</si>
  <si>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</si>
  <si>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</si>
  <si>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</si>
  <si>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</si>
  <si>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</si>
  <si>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</si>
  <si>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</si>
  <si>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</si>
  <si>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</si>
  <si>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</si>
  <si>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</si>
  <si>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</si>
  <si>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</si>
  <si>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</si>
  <si>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</si>
  <si>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</si>
  <si>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</si>
  <si>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</si>
  <si>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</si>
  <si>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</si>
  <si>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</si>
  <si>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</si>
  <si>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</si>
  <si>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</si>
  <si>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</si>
  <si>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</si>
  <si>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</si>
  <si>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</si>
  <si>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</si>
  <si>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</si>
  <si>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</si>
  <si>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</si>
  <si>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</si>
  <si>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</si>
  <si>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</si>
  <si>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</si>
  <si>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</si>
  <si>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</si>
  <si>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</si>
  <si>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</si>
  <si>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</si>
  <si>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</si>
  <si>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</si>
  <si>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</si>
  <si>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</si>
  <si>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</si>
  <si>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</si>
  <si>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</si>
  <si>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</si>
  <si>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</si>
  <si>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</si>
  <si>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</si>
  <si>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</si>
  <si>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</si>
  <si>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</si>
  <si>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</si>
  <si>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</si>
  <si>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</si>
  <si>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</si>
  <si>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</si>
  <si>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</si>
  <si>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</si>
  <si>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</si>
  <si>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</si>
  <si>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</si>
  <si>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</si>
  <si>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</si>
  <si>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</si>
  <si>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</si>
  <si>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</si>
  <si>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</si>
  <si>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</si>
  <si>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</si>
  <si>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</si>
  <si>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</si>
  <si>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</si>
  <si>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</si>
  <si>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</si>
  <si>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</si>
  <si>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</si>
  <si>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</si>
  <si>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</si>
  <si>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</si>
  <si>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</si>
  <si>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</si>
  <si>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</si>
  <si>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</si>
  <si>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</si>
  <si>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</si>
  <si>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</si>
  <si>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</si>
  <si>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</si>
  <si>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</si>
  <si>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</si>
  <si>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</si>
  <si>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</si>
  <si>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</si>
  <si>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</si>
  <si>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</si>
  <si>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</si>
  <si>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</si>
  <si>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</si>
  <si>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</si>
  <si>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</si>
  <si>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</si>
  <si>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</si>
  <si>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</si>
  <si>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</si>
  <si>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</si>
  <si>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</si>
  <si>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</si>
  <si>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</si>
  <si>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</si>
  <si>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</si>
  <si>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</si>
  <si>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</si>
  <si>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</si>
  <si>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</si>
  <si>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</si>
  <si>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</si>
  <si>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</si>
  <si>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</si>
  <si>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</si>
  <si>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</si>
  <si>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</si>
  <si>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</si>
  <si>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</si>
  <si>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</si>
  <si>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</si>
  <si>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</si>
  <si>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</si>
  <si>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</si>
  <si>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</si>
  <si>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</si>
  <si>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</si>
  <si>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</si>
  <si>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</si>
  <si>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</si>
  <si>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</si>
  <si>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</si>
  <si>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</si>
  <si>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</si>
  <si>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</si>
  <si>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</si>
  <si>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</si>
  <si>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</si>
  <si>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</si>
  <si>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</si>
  <si>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</si>
  <si>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</si>
  <si>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</si>
  <si>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</si>
  <si>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</si>
  <si>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</si>
  <si>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</si>
  <si>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</si>
  <si>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</si>
  <si>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</si>
  <si>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</si>
  <si>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</si>
  <si>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</si>
  <si>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</si>
  <si>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</si>
  <si>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</si>
  <si>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</si>
  <si>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</si>
  <si>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</si>
  <si>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</si>
  <si>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</si>
  <si>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</si>
  <si>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</si>
  <si>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</si>
  <si>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</si>
  <si>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</si>
  <si>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</si>
  <si>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</si>
  <si>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</si>
  <si>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</si>
  <si>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</si>
  <si>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</si>
  <si>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</si>
  <si>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</si>
  <si>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</si>
  <si>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</si>
  <si>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</si>
  <si>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</si>
  <si>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</si>
  <si>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</si>
  <si>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</si>
  <si>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</si>
  <si>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</si>
  <si>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</si>
  <si>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</si>
  <si>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</si>
  <si>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</si>
  <si>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</si>
  <si>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</si>
  <si>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</si>
  <si>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</si>
  <si>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</si>
  <si>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</si>
  <si>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</si>
  <si>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</si>
  <si>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</si>
  <si>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</si>
  <si>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</si>
  <si>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</si>
  <si>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</si>
  <si>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</si>
  <si>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</si>
  <si>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</si>
  <si>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</si>
  <si>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</si>
  <si>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</si>
  <si>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</si>
  <si>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</si>
  <si>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</si>
  <si>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</si>
  <si>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</si>
  <si>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</si>
  <si>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</si>
  <si>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</si>
  <si>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</si>
  <si>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</si>
  <si>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</si>
  <si>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</si>
  <si>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</si>
  <si>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</si>
  <si>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</si>
  <si>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</si>
  <si>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</si>
  <si>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</si>
  <si>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</si>
  <si>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</si>
  <si>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</si>
  <si>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</si>
  <si>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</si>
  <si>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</si>
  <si>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</si>
  <si>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</si>
  <si>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</si>
  <si>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</si>
  <si>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</si>
  <si>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</si>
  <si>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</si>
  <si>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</si>
  <si>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</si>
  <si>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</si>
  <si>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</si>
  <si>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</si>
  <si>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</si>
  <si>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</si>
  <si>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</si>
  <si>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</si>
  <si>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</si>
  <si>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</si>
  <si>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</si>
  <si>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</si>
  <si>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</si>
  <si>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</si>
  <si>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</si>
  <si>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</si>
  <si>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</si>
  <si>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</si>
  <si>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</si>
  <si>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</si>
  <si>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</si>
  <si>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</si>
  <si>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</si>
  <si>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</si>
  <si>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</si>
  <si>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</si>
  <si>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</si>
  <si>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</si>
  <si>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</si>
  <si>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</si>
  <si>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</si>
  <si>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</si>
  <si>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</si>
  <si>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</si>
  <si>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</si>
  <si>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</si>
  <si>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</si>
  <si>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</si>
  <si>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</si>
  <si>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</si>
  <si>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</si>
  <si>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</si>
  <si>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</si>
  <si>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</si>
  <si>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</si>
  <si>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</si>
  <si>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</si>
  <si>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</si>
  <si>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</si>
  <si>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</si>
  <si>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</si>
  <si>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</si>
  <si>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</si>
  <si>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</si>
  <si>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</si>
  <si>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</si>
  <si>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</si>
  <si>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</si>
  <si>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</si>
  <si>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</si>
  <si>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</si>
  <si>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</si>
  <si>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</si>
  <si>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</si>
  <si>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</si>
  <si>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</si>
  <si>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</si>
  <si>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</si>
  <si>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</si>
  <si>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</si>
  <si>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</si>
  <si>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</si>
  <si>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</si>
  <si>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</si>
  <si>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</si>
  <si>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</si>
  <si>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</si>
  <si>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</si>
  <si>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</si>
  <si>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</si>
  <si>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</si>
  <si>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</si>
  <si>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</si>
  <si>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</si>
  <si>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</si>
  <si>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</si>
  <si>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</si>
  <si>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</si>
  <si>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</si>
  <si>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</si>
  <si>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</si>
  <si>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</si>
  <si>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</si>
  <si>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</si>
  <si>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</si>
  <si>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</si>
  <si>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</si>
  <si>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</si>
  <si>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</si>
  <si>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</si>
  <si>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</si>
  <si>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</si>
  <si>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</si>
  <si>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</si>
  <si>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</si>
  <si>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</si>
  <si>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</si>
  <si>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</si>
  <si>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</si>
  <si>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</si>
  <si>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</si>
  <si>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</si>
  <si>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</si>
  <si>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</si>
  <si>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</si>
  <si>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</si>
  <si>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</si>
  <si>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</si>
  <si>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</si>
  <si>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</si>
  <si>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</si>
  <si>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</si>
  <si>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</si>
  <si>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</si>
  <si>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</si>
  <si>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</si>
  <si>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</si>
  <si>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</si>
  <si>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</si>
  <si>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</si>
  <si>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</si>
  <si>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</si>
  <si>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</si>
  <si>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</si>
  <si>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</si>
  <si>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</si>
  <si>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</si>
  <si>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</si>
  <si>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</si>
  <si>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</si>
  <si>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</si>
  <si>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</si>
  <si>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</si>
  <si>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</si>
  <si>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</si>
  <si>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</si>
  <si>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</si>
  <si>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</si>
  <si>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</si>
  <si>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</si>
  <si>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</si>
  <si>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</si>
  <si>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</si>
  <si>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</si>
  <si>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</si>
  <si>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</si>
  <si>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</si>
  <si>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</si>
  <si>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</si>
  <si>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</si>
  <si>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</si>
  <si>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</si>
  <si>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</si>
  <si>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</si>
  <si>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</si>
  <si>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</si>
  <si>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</si>
  <si>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</si>
  <si>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</si>
  <si>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</si>
  <si>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</si>
  <si>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</si>
  <si>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</si>
  <si>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</si>
  <si>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</si>
  <si>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</si>
  <si>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</si>
  <si>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</si>
  <si>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</si>
  <si>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</si>
  <si>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</si>
  <si>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</si>
  <si>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</si>
  <si>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</si>
  <si>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</si>
  <si>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</si>
  <si>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</si>
  <si>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</si>
  <si>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</si>
  <si>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</si>
  <si>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</si>
  <si>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</si>
  <si>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</si>
  <si>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</si>
  <si>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</si>
  <si>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</si>
  <si>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</si>
  <si>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</si>
  <si>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</si>
  <si>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</si>
  <si>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</si>
  <si>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</si>
  <si>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</si>
  <si>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</si>
  <si>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</si>
  <si>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</si>
  <si>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</si>
  <si>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</si>
  <si>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</si>
  <si>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</si>
  <si>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</si>
  <si>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</si>
  <si>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</si>
  <si>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</si>
  <si>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</si>
  <si>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</si>
  <si>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</si>
  <si>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</si>
  <si>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</si>
  <si>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</si>
  <si>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</si>
  <si>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</si>
  <si>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</si>
  <si>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</si>
  <si>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</si>
  <si>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</si>
  <si>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</si>
  <si>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</si>
  <si>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</si>
  <si>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</si>
  <si>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</si>
  <si>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</si>
  <si>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</si>
  <si>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</si>
  <si>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</si>
  <si>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</si>
  <si>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</si>
  <si>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</si>
  <si>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</si>
  <si>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</si>
  <si>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</si>
  <si>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</si>
  <si>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</si>
  <si>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</si>
  <si>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</si>
  <si>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</si>
  <si>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</si>
  <si>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</si>
  <si>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</si>
  <si>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</si>
  <si>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</si>
  <si>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</si>
  <si>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</si>
  <si>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</si>
  <si>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</si>
  <si>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</si>
  <si>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</si>
  <si>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</si>
  <si>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</si>
  <si>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</si>
  <si>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</si>
  <si>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</si>
  <si>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</si>
  <si>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</si>
  <si>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</si>
  <si>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</si>
  <si>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</si>
  <si>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</si>
  <si>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</si>
  <si>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</si>
  <si>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</si>
  <si>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</si>
  <si>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</si>
  <si>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</si>
  <si>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</si>
  <si>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</si>
  <si>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</si>
  <si>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</si>
  <si>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</si>
  <si>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</si>
  <si>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</si>
  <si>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</si>
  <si>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</si>
  <si>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</si>
  <si>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</si>
  <si>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</si>
  <si>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</si>
  <si>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</si>
  <si>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</si>
  <si>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</si>
  <si>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</si>
  <si>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</si>
  <si>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</si>
  <si>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</si>
  <si>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</si>
  <si>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</si>
  <si>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</si>
  <si>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</si>
  <si>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</si>
  <si>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</si>
  <si>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</si>
  <si>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</si>
  <si>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</si>
  <si>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</si>
  <si>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</si>
  <si>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</si>
  <si>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</si>
  <si>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</si>
  <si>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</si>
  <si>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</si>
  <si>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</si>
  <si>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</si>
  <si>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</si>
  <si>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</si>
  <si>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</si>
  <si>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</si>
  <si>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</si>
  <si>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</si>
  <si>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</si>
  <si>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</si>
  <si>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</si>
  <si>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</si>
  <si>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</si>
  <si>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</si>
  <si>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</si>
  <si>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</si>
  <si>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</si>
  <si>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</si>
  <si>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</si>
  <si>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</si>
  <si>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</si>
  <si>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</si>
  <si>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</si>
  <si>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</si>
  <si>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</si>
  <si>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</si>
  <si>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</si>
  <si>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</si>
  <si>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</si>
  <si>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</si>
  <si>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</si>
  <si>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</si>
  <si>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</si>
  <si>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</si>
  <si>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</si>
  <si>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</si>
  <si>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</si>
  <si>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</si>
  <si>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</si>
  <si>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</si>
  <si>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</si>
  <si>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</si>
  <si>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</si>
  <si>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</si>
  <si>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</si>
  <si>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</si>
  <si>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</si>
  <si>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</si>
  <si>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</si>
  <si>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</si>
  <si>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</si>
  <si>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</si>
  <si>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</si>
  <si>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</si>
  <si>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</si>
  <si>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</si>
  <si>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</si>
  <si>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</si>
  <si>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</si>
  <si>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</si>
  <si>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</si>
  <si>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</si>
  <si>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</si>
  <si>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</si>
  <si>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</si>
  <si>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</si>
  <si>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</si>
  <si>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</si>
  <si>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</si>
  <si>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</si>
  <si>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</si>
  <si>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</si>
  <si>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</si>
  <si>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</si>
  <si>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</si>
  <si>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</si>
  <si>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</si>
  <si>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</si>
  <si>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</si>
  <si>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</si>
  <si>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</si>
  <si>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</si>
  <si>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</si>
  <si>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</si>
  <si>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</si>
  <si>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</si>
  <si>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</si>
  <si>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</si>
  <si>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</si>
  <si>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</si>
  <si>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</si>
  <si>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</si>
  <si>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</si>
  <si>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</si>
  <si>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</si>
  <si>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</si>
  <si>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</si>
  <si>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</si>
  <si>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</si>
  <si>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</si>
  <si>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</si>
  <si>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</si>
  <si>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</si>
  <si>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</si>
  <si>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</si>
  <si>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</si>
  <si>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</si>
  <si>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</si>
  <si>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</si>
  <si>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</si>
  <si>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</si>
  <si>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</si>
  <si>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</si>
  <si>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</si>
  <si>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</si>
  <si>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</si>
  <si>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</si>
  <si>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</si>
  <si>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</si>
  <si>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</si>
  <si>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</si>
  <si>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</si>
  <si>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</si>
  <si>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</si>
  <si>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</si>
  <si>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</si>
  <si>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</si>
  <si>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</si>
  <si>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</si>
  <si>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</si>
  <si>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</si>
  <si>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</si>
  <si>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</si>
  <si>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</si>
  <si>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</si>
  <si>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</si>
  <si>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</si>
  <si>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</si>
  <si>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</si>
  <si>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</si>
  <si>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</si>
  <si>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</si>
  <si>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</si>
  <si>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</si>
  <si>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</si>
  <si>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</si>
  <si>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</si>
  <si>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</si>
  <si>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</si>
  <si>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</si>
  <si>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</si>
  <si>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</si>
  <si>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</si>
  <si>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</si>
  <si>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</si>
  <si>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</si>
  <si>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</si>
  <si>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</si>
  <si>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</si>
  <si>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</si>
  <si>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</si>
  <si>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</si>
  <si>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</si>
  <si>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</si>
  <si>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</si>
  <si>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</si>
  <si>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</si>
  <si>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</si>
  <si>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</si>
  <si>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</si>
  <si>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</si>
  <si>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</si>
  <si>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</si>
  <si>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</si>
  <si>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</si>
  <si>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</si>
  <si>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</si>
  <si>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</si>
  <si>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</si>
  <si>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</si>
  <si>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</si>
  <si>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</si>
  <si>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</si>
  <si>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</si>
  <si>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</si>
  <si>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</si>
  <si>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</si>
  <si>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</si>
  <si>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</si>
  <si>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</si>
  <si>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</si>
  <si>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</si>
  <si>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</si>
  <si>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</si>
  <si>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</si>
  <si>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</si>
  <si>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</si>
  <si>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</si>
  <si>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</si>
  <si>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</si>
  <si>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</si>
  <si>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</si>
  <si>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</si>
  <si>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</si>
  <si>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</si>
  <si>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</si>
  <si>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</si>
  <si>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</si>
  <si>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</si>
  <si>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</si>
  <si>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</si>
  <si>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</si>
  <si>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</si>
  <si>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</si>
  <si>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</si>
  <si>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</si>
  <si>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</si>
  <si>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</si>
  <si>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</si>
  <si>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</si>
  <si>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</si>
  <si>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</si>
  <si>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</si>
  <si>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</si>
  <si>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</si>
  <si>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</si>
  <si>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</si>
  <si>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</si>
  <si>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</si>
  <si>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</si>
  <si>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</si>
  <si>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</si>
  <si>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</si>
  <si>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</si>
  <si>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</si>
  <si>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</si>
  <si>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</si>
  <si>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</si>
  <si>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</si>
  <si>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</si>
  <si>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</si>
  <si>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</si>
  <si>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</si>
  <si>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</si>
  <si>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</si>
  <si>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</si>
  <si>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</si>
  <si>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</si>
  <si>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</si>
  <si>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</si>
  <si>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</si>
  <si>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</si>
  <si>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</si>
  <si>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</si>
  <si>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</si>
  <si>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</si>
  <si>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</si>
  <si>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</si>
  <si>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</si>
  <si>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</si>
  <si>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</si>
  <si>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</si>
  <si>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</si>
  <si>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</si>
  <si>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</si>
  <si>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</si>
  <si>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</si>
  <si>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</si>
  <si>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</si>
  <si>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</si>
  <si>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</si>
  <si>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</si>
  <si>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</si>
  <si>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</si>
  <si>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</si>
  <si>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</si>
  <si>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</si>
  <si>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</si>
  <si>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</si>
  <si>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</si>
  <si>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</si>
  <si>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</si>
  <si>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</si>
  <si>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</si>
  <si>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</si>
  <si>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</si>
  <si>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</si>
  <si>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</si>
  <si>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</si>
  <si>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</si>
  <si>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</si>
  <si>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</si>
  <si>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</si>
  <si>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</si>
  <si>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</si>
  <si>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</si>
  <si>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</si>
  <si>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</si>
  <si>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</si>
  <si>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</si>
  <si>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</si>
  <si>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</si>
  <si>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</si>
  <si>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</si>
  <si>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</si>
  <si>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</si>
  <si>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</si>
  <si>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</si>
  <si>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</si>
  <si>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</si>
  <si>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</si>
  <si>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</si>
  <si>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</si>
  <si>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</si>
  <si>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</si>
  <si>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</si>
  <si>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</si>
  <si>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</si>
  <si>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</si>
  <si>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</si>
  <si>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</si>
  <si>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</si>
  <si>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</si>
  <si>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</si>
  <si>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</si>
  <si>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</si>
  <si>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</si>
  <si>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</si>
  <si>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</si>
  <si>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</si>
  <si>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</si>
  <si>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</si>
  <si>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</si>
  <si>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</si>
  <si>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</si>
  <si>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</si>
  <si>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</si>
  <si>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</si>
  <si>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</si>
  <si>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</si>
  <si>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</si>
  <si>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</si>
  <si>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</si>
  <si>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</si>
  <si>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</si>
  <si>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</si>
  <si>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</si>
  <si>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</si>
  <si>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</si>
  <si>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</si>
  <si>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</si>
  <si>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</si>
  <si>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</si>
  <si>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</si>
  <si>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</si>
  <si>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</si>
  <si>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</si>
  <si>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</si>
  <si>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</si>
  <si>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</si>
  <si>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</si>
  <si>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</si>
  <si>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</si>
  <si>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</si>
  <si>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</si>
  <si>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</si>
  <si>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</si>
  <si>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</si>
  <si>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</si>
  <si>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</si>
  <si>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</si>
  <si>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</si>
  <si>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</si>
  <si>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</si>
  <si>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</si>
  <si>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</si>
  <si>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</si>
  <si>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</si>
  <si>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</si>
  <si>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</si>
  <si>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</si>
  <si>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</si>
  <si>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</si>
  <si>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</si>
  <si>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</si>
  <si>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</si>
  <si>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</si>
  <si>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</si>
  <si>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</si>
  <si>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</si>
  <si>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</si>
  <si>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</si>
  <si>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</si>
  <si>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</si>
  <si>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</si>
  <si>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</si>
  <si>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</si>
  <si>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</si>
  <si>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</si>
  <si>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</si>
  <si>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</si>
  <si>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</si>
  <si>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</si>
  <si>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</si>
  <si>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</si>
  <si>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</si>
  <si>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</si>
  <si>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</si>
  <si>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</si>
  <si>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</si>
  <si>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</si>
  <si>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</si>
  <si>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</si>
  <si>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</si>
  <si>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</si>
  <si>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</si>
  <si>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</si>
  <si>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</si>
  <si>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</si>
  <si>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</si>
  <si>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</si>
  <si>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</si>
  <si>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</si>
  <si>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</si>
  <si>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</si>
  <si>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</si>
  <si>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</si>
  <si>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</si>
  <si>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</si>
  <si>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</si>
  <si>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</si>
  <si>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</si>
  <si>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</si>
  <si>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</si>
  <si>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</si>
  <si>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</si>
  <si>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</si>
  <si>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</si>
  <si>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</si>
  <si>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</si>
  <si>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</si>
  <si>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</si>
  <si>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</si>
  <si>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</si>
  <si>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</si>
  <si>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</si>
  <si>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</si>
  <si>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</si>
  <si>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</si>
  <si>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</si>
  <si>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</si>
  <si>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</si>
  <si>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</si>
  <si>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</si>
  <si>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</si>
  <si>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</si>
  <si>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</si>
  <si>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</si>
  <si>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</si>
  <si>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</si>
  <si>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</si>
  <si>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</si>
  <si>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</si>
  <si>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</si>
  <si>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</si>
  <si>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</si>
  <si>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</si>
  <si>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</si>
  <si>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</si>
  <si>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</si>
  <si>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</si>
  <si>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</si>
  <si>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</si>
  <si>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</si>
  <si>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</si>
  <si>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</si>
  <si>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</si>
  <si>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</si>
  <si>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</si>
  <si>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</si>
  <si>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</si>
  <si>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</si>
  <si>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</si>
  <si>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</si>
  <si>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</si>
  <si>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</si>
  <si>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</si>
  <si>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</si>
  <si>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</si>
  <si>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</si>
  <si>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</si>
  <si>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</si>
  <si>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</si>
  <si>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</si>
  <si>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</si>
  <si>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</si>
  <si>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</si>
  <si>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</si>
  <si>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</si>
  <si>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</si>
  <si>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</si>
  <si>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</si>
  <si>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</si>
  <si>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</si>
  <si>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</si>
  <si>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</si>
  <si>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</si>
  <si>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</si>
  <si>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</si>
  <si>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</si>
  <si>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</si>
  <si>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</si>
  <si>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</si>
  <si>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</si>
  <si>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</si>
  <si>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</si>
  <si>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</si>
  <si>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</si>
  <si>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</si>
  <si>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</si>
  <si>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</si>
  <si>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</si>
  <si>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</si>
  <si>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</si>
  <si>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</si>
  <si>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</si>
  <si>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</si>
  <si>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</si>
  <si>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</si>
  <si>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</si>
  <si>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</si>
  <si>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</si>
  <si>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</si>
  <si>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</si>
  <si>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</si>
  <si>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</si>
  <si>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</si>
  <si>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</si>
  <si>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</si>
  <si>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</si>
  <si>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</si>
  <si>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</si>
  <si>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</si>
  <si>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</si>
  <si>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</si>
  <si>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</si>
  <si>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</si>
  <si>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</si>
  <si>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</si>
  <si>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</si>
  <si>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</si>
  <si>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</si>
  <si>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</si>
  <si>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</si>
  <si>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</si>
  <si>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</si>
  <si>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</si>
  <si>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</si>
  <si>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</si>
  <si>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</si>
  <si>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</si>
  <si>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</si>
  <si>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</si>
  <si>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</si>
  <si>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</si>
  <si>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</si>
  <si>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</si>
  <si>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</si>
  <si>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</si>
  <si>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</si>
  <si>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</si>
  <si>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</si>
  <si>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</si>
  <si>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</si>
  <si>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</si>
  <si>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</si>
  <si>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</si>
  <si>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</si>
  <si>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</si>
  <si>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</si>
  <si>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</si>
  <si>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</si>
  <si>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</si>
  <si>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</si>
  <si>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</si>
  <si>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</si>
  <si>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</si>
  <si>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</si>
  <si>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</si>
  <si>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</si>
  <si>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</si>
  <si>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</si>
  <si>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</si>
  <si>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</si>
  <si>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</si>
  <si>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</si>
  <si>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</si>
  <si>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</si>
  <si>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</si>
  <si>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</si>
  <si>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</si>
  <si>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</si>
  <si>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</si>
  <si>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</si>
  <si>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</si>
  <si>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</si>
  <si>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</si>
  <si>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</si>
  <si>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</si>
  <si>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</si>
  <si>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</si>
  <si>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</si>
  <si>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</si>
  <si>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</si>
  <si>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</si>
  <si>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</si>
  <si>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</si>
  <si>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</si>
  <si>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</si>
  <si>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</si>
  <si>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</si>
  <si>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</si>
  <si>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</si>
  <si>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</si>
  <si>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</si>
  <si>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</si>
  <si>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</si>
  <si>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</si>
  <si>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</si>
  <si>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</si>
  <si>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</si>
  <si>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</si>
  <si>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</si>
  <si>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</si>
  <si>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</si>
  <si>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</si>
  <si>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</si>
  <si>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</si>
  <si>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</si>
  <si>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</si>
  <si>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</si>
  <si>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</si>
  <si>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</si>
  <si>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</si>
  <si>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</si>
  <si>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</si>
  <si>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</si>
  <si>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</si>
  <si>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</si>
  <si>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</si>
  <si>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</si>
  <si>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</si>
  <si>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</si>
  <si>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</si>
  <si>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</si>
  <si>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</si>
  <si>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</si>
  <si>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</si>
  <si>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</si>
  <si>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</si>
  <si>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</si>
  <si>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</si>
  <si>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</si>
  <si>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</si>
  <si>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</si>
  <si>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</si>
  <si>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</si>
  <si>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</si>
  <si>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</si>
  <si>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</si>
  <si>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</si>
  <si>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</si>
  <si>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</si>
  <si>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</si>
  <si>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</si>
  <si>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</si>
  <si>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</si>
  <si>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</si>
  <si>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</si>
  <si>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</si>
  <si>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</si>
  <si>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</si>
  <si>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</si>
  <si>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</si>
  <si>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</si>
  <si>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</si>
  <si>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</si>
  <si>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</si>
  <si>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</si>
  <si>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</si>
  <si>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</si>
  <si>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</si>
  <si>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</si>
  <si>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</si>
  <si>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</si>
  <si>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</si>
  <si>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</si>
  <si>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</si>
  <si>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</si>
  <si>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</si>
  <si>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</si>
  <si>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</si>
  <si>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</si>
  <si>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</si>
  <si>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</si>
  <si>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</si>
  <si>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</si>
  <si>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</si>
  <si>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</si>
  <si>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</si>
  <si>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</si>
  <si>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</si>
  <si>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</si>
  <si>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</si>
  <si>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</si>
  <si>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</si>
  <si>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</si>
  <si>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</si>
  <si>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</si>
  <si>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</si>
  <si>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</si>
  <si>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</si>
  <si>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</si>
  <si>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</si>
  <si>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</si>
  <si>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</si>
  <si>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</si>
  <si>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</si>
  <si>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</si>
  <si>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</si>
  <si>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</si>
  <si>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</si>
  <si>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</si>
  <si>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</si>
  <si>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</si>
  <si>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</si>
  <si>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</si>
  <si>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</si>
  <si>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</si>
  <si>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</si>
  <si>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</si>
  <si>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</si>
  <si>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</si>
  <si>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</si>
  <si>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</si>
  <si>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</si>
  <si>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</si>
  <si>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</si>
  <si>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</si>
  <si>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</si>
  <si>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</si>
  <si>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</si>
  <si>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</si>
  <si>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</si>
  <si>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</si>
  <si>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</si>
  <si>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</si>
  <si>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</si>
  <si>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</si>
  <si>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</si>
  <si>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</si>
  <si>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</si>
  <si>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</si>
  <si>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</si>
  <si>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</si>
  <si>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</si>
  <si>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</si>
  <si>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</si>
  <si>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</si>
  <si>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</si>
  <si>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</si>
  <si>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</si>
  <si>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</si>
  <si>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</si>
  <si>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</si>
  <si>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</si>
  <si>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</si>
  <si>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</si>
  <si>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</si>
  <si>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</si>
  <si>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</si>
  <si>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</si>
  <si>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</si>
  <si>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</si>
  <si>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</si>
  <si>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</si>
  <si>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</si>
  <si>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</si>
  <si>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</si>
  <si>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</si>
  <si>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</si>
  <si>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</si>
  <si>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</si>
  <si>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</si>
  <si>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</si>
  <si>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</si>
  <si>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</si>
  <si>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</si>
  <si>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</si>
  <si>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</si>
  <si>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</si>
  <si>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</si>
  <si>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</si>
  <si>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</si>
  <si>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</si>
  <si>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</si>
  <si>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</si>
  <si>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</si>
  <si>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</si>
  <si>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</si>
  <si>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</si>
  <si>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</si>
  <si>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</si>
  <si>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</si>
  <si>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</si>
  <si>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</si>
  <si>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</si>
  <si>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</si>
  <si>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</si>
  <si>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</si>
  <si>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</si>
  <si>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</si>
  <si>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</si>
  <si>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</si>
  <si>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</si>
  <si>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</si>
  <si>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</si>
  <si>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</si>
  <si>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</si>
  <si>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</si>
  <si>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</si>
  <si>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</si>
  <si>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</si>
  <si>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</si>
  <si>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</si>
  <si>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</si>
  <si>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</si>
  <si>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</si>
  <si>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</si>
  <si>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</si>
  <si>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</si>
  <si>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</si>
  <si>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</si>
  <si>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</si>
  <si>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</si>
  <si>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</si>
  <si>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</si>
  <si>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</si>
  <si>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</si>
  <si>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</si>
  <si>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</si>
  <si>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</si>
  <si>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</si>
  <si>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</si>
  <si>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</si>
  <si>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</si>
  <si>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</si>
  <si>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</si>
  <si>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</si>
  <si>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</si>
  <si>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</si>
  <si>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</si>
  <si>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</si>
  <si>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</si>
  <si>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</si>
  <si>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</si>
  <si>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</si>
  <si>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</si>
  <si>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</si>
  <si>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</si>
  <si>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</si>
  <si>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</si>
  <si>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</si>
  <si>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</si>
  <si>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</si>
  <si>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</si>
  <si>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</si>
  <si>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</si>
  <si>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</si>
  <si>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</si>
  <si>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</si>
  <si>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</si>
  <si>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</si>
  <si>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</si>
  <si>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</si>
  <si>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</si>
  <si>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</si>
  <si>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</si>
  <si>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</si>
  <si>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</si>
  <si>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</si>
  <si>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</si>
  <si>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</si>
  <si>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</si>
  <si>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</si>
  <si>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</si>
  <si>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</si>
  <si>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</si>
  <si>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</si>
  <si>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</si>
  <si>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</si>
  <si>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</si>
  <si>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</si>
  <si>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</si>
  <si>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</si>
  <si>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</si>
  <si>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</si>
  <si>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</si>
  <si>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</si>
  <si>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</si>
  <si>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</si>
  <si>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</si>
  <si>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</si>
  <si>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</si>
  <si>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</si>
  <si>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</si>
  <si>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</si>
  <si>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</si>
  <si>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</si>
  <si>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</si>
  <si>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</si>
  <si>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</si>
  <si>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</si>
  <si>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</si>
  <si>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</si>
  <si>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</si>
  <si>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</si>
  <si>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</si>
  <si>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</si>
  <si>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</si>
  <si>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</si>
  <si>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</si>
  <si>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</si>
  <si>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</si>
  <si>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</si>
  <si>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</si>
  <si>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</si>
  <si>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</si>
  <si>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</si>
  <si>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</si>
  <si>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</si>
  <si>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</si>
  <si>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</si>
  <si>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</si>
  <si>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</si>
  <si>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</si>
  <si>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</si>
  <si>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</si>
  <si>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</si>
  <si>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</si>
  <si>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</si>
  <si>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</si>
  <si>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</si>
  <si>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</si>
  <si>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</si>
  <si>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</si>
  <si>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</si>
  <si>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</si>
  <si>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</si>
  <si>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</si>
  <si>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</si>
  <si>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</si>
  <si>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</si>
  <si>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</si>
  <si>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</si>
  <si>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</si>
  <si>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</si>
  <si>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</si>
  <si>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</si>
  <si>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</si>
  <si>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</si>
  <si>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</si>
  <si>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</si>
  <si>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</si>
  <si>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</si>
  <si>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</si>
  <si>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</si>
  <si>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</si>
  <si>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</si>
  <si>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</si>
  <si>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</si>
  <si>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</si>
  <si>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</si>
  <si>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</si>
  <si>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</si>
  <si>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</si>
  <si>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</si>
  <si>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</si>
  <si>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</si>
  <si>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</si>
  <si>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</si>
  <si>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</si>
  <si>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</si>
  <si>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</si>
  <si>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</si>
  <si>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</si>
  <si>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</si>
  <si>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</si>
  <si>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</si>
  <si>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</si>
  <si>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</si>
  <si>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</si>
  <si>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</si>
  <si>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</si>
  <si>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</si>
  <si>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</si>
  <si>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</si>
  <si>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</si>
  <si>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</si>
  <si>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</si>
  <si>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</si>
  <si>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</si>
  <si>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</si>
  <si>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</si>
  <si>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</si>
  <si>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</si>
  <si>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</si>
  <si>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</si>
  <si>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</si>
  <si>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</si>
  <si>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</si>
  <si>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</si>
  <si>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</si>
  <si>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</si>
  <si>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</si>
  <si>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</si>
  <si>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</si>
  <si>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</si>
  <si>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</si>
  <si>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</si>
  <si>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</si>
  <si>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</si>
  <si>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</si>
  <si>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</si>
  <si>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</si>
  <si>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</si>
  <si>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</si>
  <si>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</si>
  <si>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</si>
  <si>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</si>
  <si>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</si>
  <si>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</si>
  <si>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</si>
  <si>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</si>
  <si>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</si>
  <si>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</si>
  <si>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</si>
  <si>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</si>
  <si>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</si>
  <si>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</si>
  <si>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</si>
  <si>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</si>
  <si>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</si>
  <si>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</si>
  <si>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</si>
  <si>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</si>
  <si>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</si>
  <si>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</si>
  <si>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</si>
  <si>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</si>
  <si>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</si>
  <si>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</si>
  <si>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</si>
  <si>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</si>
  <si>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</si>
  <si>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</si>
  <si>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</si>
  <si>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</si>
  <si>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</si>
  <si>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</si>
  <si>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</si>
  <si>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</si>
  <si>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</si>
  <si>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</si>
  <si>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</si>
  <si>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</si>
  <si>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</si>
  <si>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</si>
  <si>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</si>
  <si>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</si>
  <si>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</si>
  <si>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</si>
  <si>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</si>
  <si>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</si>
  <si>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</si>
  <si>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</si>
  <si>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</si>
  <si>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</si>
  <si>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</si>
  <si>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</si>
  <si>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</si>
  <si>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</si>
  <si>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</si>
  <si>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</si>
  <si>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</si>
  <si>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</si>
  <si>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</si>
  <si>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</si>
  <si>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</si>
  <si>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</si>
  <si>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</si>
  <si>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</si>
  <si>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</si>
  <si>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</si>
  <si>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</si>
  <si>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</si>
  <si>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</si>
  <si>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</si>
  <si>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</si>
  <si>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</si>
  <si>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</si>
  <si>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</si>
  <si>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</si>
  <si>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</si>
  <si>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</si>
  <si>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</si>
  <si>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</si>
  <si>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</si>
  <si>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</si>
  <si>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</si>
  <si>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</si>
  <si>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</si>
  <si>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</si>
  <si>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</si>
  <si>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</si>
  <si>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</si>
  <si>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</si>
  <si>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</si>
  <si>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</si>
  <si>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</si>
  <si>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</si>
  <si>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</si>
  <si>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</si>
  <si>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</si>
  <si>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</si>
  <si>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</si>
  <si>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</si>
  <si>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</si>
  <si>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</si>
  <si>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</si>
  <si>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</si>
  <si>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</si>
  <si>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</si>
  <si>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</si>
  <si>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</si>
  <si>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</si>
  <si>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</si>
  <si>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</si>
  <si>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</si>
  <si>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</si>
  <si>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</si>
  <si>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</si>
  <si>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</si>
  <si>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</si>
  <si>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</si>
  <si>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</si>
  <si>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</si>
  <si>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</si>
  <si>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</si>
  <si>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</si>
  <si>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</si>
  <si>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</si>
  <si>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</si>
  <si>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</si>
  <si>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</si>
  <si>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</si>
  <si>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</si>
  <si>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</si>
  <si>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</si>
  <si>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</si>
  <si>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</si>
  <si>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</si>
  <si>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</si>
  <si>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</si>
  <si>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</si>
  <si>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</si>
  <si>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</si>
  <si>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</si>
  <si>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</si>
  <si>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</si>
  <si>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</si>
  <si>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</si>
  <si>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</si>
  <si>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</si>
  <si>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</si>
  <si>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</si>
  <si>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</si>
  <si>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</si>
  <si>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</si>
  <si>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</si>
  <si>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</si>
  <si>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</si>
  <si>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</si>
  <si>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</si>
  <si>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</si>
  <si>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</si>
  <si>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</si>
  <si>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</si>
  <si>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</si>
  <si>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</si>
  <si>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</si>
  <si>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</si>
  <si>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</si>
  <si>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</si>
  <si>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</si>
  <si>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</si>
  <si>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</si>
  <si>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</si>
  <si>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</si>
  <si>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</si>
  <si>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</si>
  <si>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</si>
  <si>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</si>
  <si>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</si>
  <si>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</si>
  <si>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</si>
  <si>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</si>
  <si>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</si>
  <si>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</si>
  <si>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</si>
  <si>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</si>
  <si>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</si>
  <si>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</si>
  <si>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</si>
  <si>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</si>
  <si>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</si>
  <si>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</si>
  <si>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</si>
  <si>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</si>
  <si>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</si>
  <si>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</si>
  <si>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</si>
  <si>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</si>
  <si>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</si>
  <si>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</si>
  <si>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</si>
  <si>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</si>
  <si>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</si>
  <si>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</si>
  <si>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</si>
  <si>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</si>
  <si>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</si>
  <si>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</si>
  <si>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</si>
  <si>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</si>
  <si>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</si>
  <si>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</si>
  <si>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</si>
  <si>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</si>
  <si>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</si>
  <si>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</si>
  <si>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</si>
  <si>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</si>
  <si>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</si>
  <si>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</si>
  <si>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</si>
  <si>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</si>
  <si>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</si>
  <si>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</si>
  <si>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</si>
  <si>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</si>
  <si>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</si>
  <si>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</si>
  <si>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</si>
  <si>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</si>
  <si>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</si>
  <si>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</si>
  <si>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</si>
  <si>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</si>
  <si>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</si>
  <si>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</si>
  <si>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</si>
  <si>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</si>
  <si>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</si>
  <si>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</si>
  <si>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</si>
  <si>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</si>
  <si>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</si>
  <si>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</si>
  <si>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</si>
  <si>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</si>
  <si>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</si>
  <si>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</si>
  <si>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</si>
  <si>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</si>
  <si>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</si>
  <si>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</si>
  <si>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</si>
  <si>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</si>
  <si>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</si>
  <si>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</si>
  <si>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</si>
  <si>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</si>
  <si>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</si>
  <si>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</si>
  <si>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</si>
  <si>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</si>
  <si>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</si>
  <si>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</si>
  <si>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</si>
  <si>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</si>
  <si>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</si>
  <si>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</si>
  <si>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</si>
  <si>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</si>
  <si>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</si>
  <si>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</si>
  <si>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</si>
  <si>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</si>
  <si>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</si>
  <si>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</si>
  <si>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</si>
  <si>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</si>
  <si>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</si>
  <si>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</si>
  <si>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</si>
  <si>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</si>
  <si>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</si>
  <si>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</si>
  <si>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</si>
  <si>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</si>
  <si>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</si>
  <si>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</si>
  <si>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</si>
  <si>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</si>
  <si>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</si>
  <si>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</si>
  <si>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</si>
  <si>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</si>
  <si>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</si>
  <si>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</si>
  <si>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</si>
  <si>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</si>
  <si>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</si>
  <si>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</si>
  <si>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</si>
  <si>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</si>
  <si>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</si>
  <si>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</si>
  <si>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</si>
  <si>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</si>
  <si>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</si>
  <si>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</si>
  <si>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</si>
  <si>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</si>
  <si>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</si>
  <si>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</si>
  <si>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</si>
  <si>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</si>
  <si>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</si>
  <si>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</si>
  <si>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</si>
  <si>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</si>
  <si>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</si>
  <si>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</si>
  <si>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</si>
  <si>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</si>
  <si>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</si>
  <si>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</si>
  <si>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</si>
  <si>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</si>
  <si>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</si>
  <si>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</si>
  <si>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</si>
  <si>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</si>
  <si>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</si>
  <si>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</si>
  <si>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</si>
  <si>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</si>
  <si>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</si>
  <si>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</si>
  <si>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</si>
  <si>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</si>
  <si>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</si>
  <si>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</si>
  <si>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</si>
  <si>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</si>
  <si>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</si>
  <si>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</si>
  <si>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</si>
  <si>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</si>
  <si>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</si>
  <si>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</si>
  <si>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</si>
  <si>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</si>
  <si>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</si>
  <si>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</si>
  <si>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</si>
  <si>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</si>
  <si>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</si>
  <si>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</si>
  <si>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</si>
  <si>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</si>
  <si>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</si>
  <si>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</si>
  <si>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</si>
  <si>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</si>
  <si>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</si>
  <si>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</si>
  <si>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</si>
  <si>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</si>
  <si>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</si>
  <si>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</si>
  <si>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</si>
  <si>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</si>
  <si>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</si>
  <si>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</si>
  <si>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</si>
  <si>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</si>
  <si>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</si>
  <si>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</si>
  <si>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</si>
  <si>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</si>
  <si>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</si>
  <si>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</si>
  <si>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</si>
  <si>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</si>
  <si>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</si>
  <si>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</si>
  <si>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</si>
  <si>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</si>
  <si>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</si>
  <si>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</si>
  <si>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</si>
  <si>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</si>
  <si>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</si>
  <si>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</si>
  <si>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</si>
  <si>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</si>
  <si>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</si>
  <si>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</si>
  <si>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</si>
  <si>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</si>
  <si>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</si>
  <si>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</si>
  <si>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</si>
  <si>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</si>
  <si>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</si>
  <si>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</si>
  <si>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</si>
  <si>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</si>
  <si>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</si>
  <si>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</si>
  <si>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</si>
  <si>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</si>
  <si>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</si>
  <si>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</si>
  <si>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</si>
  <si>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</si>
  <si>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</si>
  <si>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</si>
  <si>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</si>
  <si>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</si>
  <si>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</si>
  <si>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</si>
  <si>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</si>
  <si>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</si>
  <si>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</si>
  <si>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</si>
  <si>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</si>
  <si>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</si>
  <si>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</si>
  <si>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</si>
  <si>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</si>
  <si>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</si>
  <si>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</si>
  <si>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</si>
  <si>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</si>
  <si>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</si>
  <si>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</si>
  <si>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</si>
  <si>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</si>
  <si>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</si>
  <si>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</si>
  <si>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</si>
  <si>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</si>
  <si>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</si>
  <si>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</si>
  <si>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</si>
  <si>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</si>
  <si>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</si>
  <si>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</si>
  <si>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</si>
  <si>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</si>
  <si>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</si>
  <si>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</si>
  <si>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</si>
  <si>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</si>
  <si>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</si>
  <si>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</si>
  <si>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</si>
  <si>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</si>
  <si>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</si>
  <si>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</si>
  <si>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</si>
  <si>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</si>
  <si>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</si>
  <si>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</si>
  <si>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</si>
  <si>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</si>
  <si>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</si>
  <si>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</si>
  <si>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</si>
  <si>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</si>
  <si>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</si>
  <si>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</si>
  <si>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</si>
  <si>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</si>
  <si>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</si>
  <si>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</si>
  <si>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</si>
  <si>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</si>
  <si>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</si>
  <si>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</si>
  <si>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</si>
  <si>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</si>
  <si>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</si>
  <si>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</si>
  <si>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</si>
  <si>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</si>
  <si>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</si>
  <si>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</si>
  <si>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</si>
  <si>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</si>
  <si>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</si>
  <si>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</si>
  <si>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</si>
  <si>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</si>
  <si>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</si>
  <si>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</si>
  <si>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</si>
  <si>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</si>
  <si>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</si>
  <si>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</si>
  <si>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</si>
  <si>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</si>
  <si>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</si>
  <si>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</si>
  <si>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</si>
  <si>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</si>
  <si>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</si>
  <si>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</si>
  <si>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</si>
  <si>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</si>
  <si>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</si>
  <si>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</si>
  <si>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</si>
  <si>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</si>
  <si>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</si>
  <si>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</si>
  <si>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</si>
  <si>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</si>
  <si>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</si>
  <si>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</si>
  <si>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</si>
  <si>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</si>
  <si>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</si>
  <si>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</si>
  <si>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</si>
  <si>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</si>
  <si>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</si>
  <si>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</si>
  <si>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</si>
  <si>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</si>
  <si>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</si>
  <si>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</si>
  <si>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</si>
  <si>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</si>
  <si>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</si>
  <si>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</si>
  <si>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</si>
  <si>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</si>
  <si>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</si>
  <si>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</si>
  <si>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</si>
  <si>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</si>
  <si>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</si>
  <si>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</si>
  <si>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</si>
  <si>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</si>
  <si>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</si>
  <si>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</si>
  <si>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</si>
  <si>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</si>
  <si>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</si>
  <si>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</si>
  <si>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</si>
  <si>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</si>
  <si>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</si>
  <si>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</si>
  <si>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</si>
  <si>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</si>
  <si>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</si>
  <si>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</si>
  <si>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</si>
  <si>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</si>
  <si>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</si>
  <si>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</si>
  <si>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</si>
  <si>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</si>
  <si>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</si>
  <si>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</si>
  <si>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</si>
  <si>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</si>
  <si>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</si>
  <si>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</si>
  <si>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</si>
  <si>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</si>
  <si>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</si>
  <si>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</si>
  <si>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</si>
  <si>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</si>
  <si>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</si>
  <si>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</si>
  <si>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</si>
  <si>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</si>
  <si>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</si>
  <si>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</si>
  <si>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</si>
  <si>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</si>
  <si>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</si>
  <si>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</si>
  <si>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</si>
  <si>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</si>
  <si>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</si>
  <si>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</si>
  <si>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</si>
  <si>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</si>
  <si>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</si>
  <si>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</si>
  <si>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</si>
  <si>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</si>
  <si>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</si>
  <si>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</si>
  <si>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</si>
  <si>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</si>
  <si>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</si>
  <si>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</si>
  <si>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</si>
  <si>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</si>
  <si>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</si>
  <si>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</si>
  <si>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</si>
  <si>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</si>
  <si>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</si>
  <si>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</si>
  <si>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</si>
  <si>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</si>
  <si>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</si>
  <si>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</si>
  <si>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</si>
  <si>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</si>
  <si>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</si>
  <si>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</si>
  <si>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</si>
  <si>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</si>
  <si>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</si>
  <si>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</si>
  <si>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</si>
  <si>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</si>
  <si>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</si>
  <si>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</si>
  <si>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</si>
  <si>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</si>
  <si>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</si>
  <si>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</si>
  <si>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</si>
  <si>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</si>
  <si>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</si>
  <si>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</si>
  <si>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</si>
  <si>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</si>
  <si>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</si>
  <si>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</si>
  <si>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</si>
  <si>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</si>
  <si>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</si>
  <si>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</si>
  <si>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</si>
  <si>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</si>
  <si>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</si>
  <si>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</si>
  <si>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</si>
  <si>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</si>
  <si>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</si>
  <si>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</si>
  <si>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</si>
  <si>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</si>
  <si>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</si>
  <si>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</si>
  <si>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</si>
  <si>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</si>
  <si>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</si>
  <si>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</si>
  <si>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</si>
  <si>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</si>
  <si>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</si>
  <si>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</si>
  <si>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</si>
  <si>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</si>
  <si>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</si>
  <si>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</si>
  <si>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</si>
  <si>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</si>
  <si>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</si>
  <si>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</si>
  <si>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</si>
  <si>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</si>
  <si>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</si>
  <si>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</si>
  <si>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</si>
  <si>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</si>
  <si>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</si>
  <si>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</si>
  <si>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</si>
  <si>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</si>
  <si>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</si>
  <si>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</si>
  <si>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</si>
  <si>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</si>
  <si>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</si>
  <si>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</si>
  <si>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</si>
  <si>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</si>
  <si>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</si>
  <si>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</si>
  <si>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</si>
  <si>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</si>
  <si>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</si>
  <si>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</si>
  <si>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</si>
  <si>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</si>
  <si>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</si>
  <si>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</si>
  <si>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</si>
  <si>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</si>
  <si>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</si>
  <si>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</si>
  <si>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</si>
  <si>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</si>
  <si>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</si>
  <si>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</si>
  <si>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</si>
  <si>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</si>
  <si>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</si>
  <si>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</si>
  <si>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</si>
  <si>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</si>
  <si>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</si>
  <si>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</si>
  <si>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</si>
  <si>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</si>
  <si>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</si>
  <si>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</si>
  <si>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</si>
  <si>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</si>
  <si>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</si>
  <si>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</si>
  <si>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</si>
  <si>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</si>
  <si>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</si>
  <si>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</si>
  <si>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</si>
  <si>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</si>
  <si>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</si>
  <si>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</si>
  <si>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</si>
  <si>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</si>
  <si>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</si>
  <si>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</si>
  <si>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</si>
  <si>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</si>
  <si>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</si>
  <si>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</si>
  <si>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</si>
  <si>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</si>
  <si>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</si>
  <si>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</si>
  <si>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</si>
  <si>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</si>
  <si>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</si>
  <si>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</si>
  <si>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</si>
  <si>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</si>
  <si>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</si>
  <si>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</si>
  <si>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</si>
  <si>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</si>
  <si>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</si>
  <si>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</si>
  <si>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</si>
  <si>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</si>
  <si>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</si>
  <si>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</si>
  <si>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</si>
  <si>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</si>
  <si>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</si>
  <si>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</si>
  <si>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</si>
  <si>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</si>
  <si>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</si>
  <si>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</si>
  <si>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</si>
  <si>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</si>
  <si>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</si>
  <si>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</si>
  <si>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</si>
  <si>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</si>
  <si>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</si>
  <si>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</si>
  <si>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</si>
  <si>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</si>
  <si>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</si>
  <si>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</si>
  <si>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</si>
  <si>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</si>
  <si>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</si>
  <si>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</si>
  <si>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</si>
  <si>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</si>
  <si>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</si>
  <si>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</si>
  <si>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</si>
  <si>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</si>
  <si>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</si>
  <si>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</si>
  <si>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</si>
  <si>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</si>
  <si>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</si>
  <si>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</si>
  <si>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</si>
  <si>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</si>
  <si>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</si>
  <si>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</si>
  <si>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</si>
  <si>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</si>
  <si>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</si>
  <si>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</si>
  <si>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</si>
  <si>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</si>
  <si>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</si>
  <si>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</si>
  <si>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</si>
  <si>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</si>
  <si>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</si>
  <si>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</si>
  <si>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</si>
  <si>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</si>
  <si>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</si>
  <si>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</si>
  <si>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</si>
  <si>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</si>
  <si>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</si>
  <si>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</si>
  <si>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</si>
  <si>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</si>
  <si>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</si>
  <si>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</si>
  <si>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</si>
  <si>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</si>
  <si>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</si>
  <si>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</si>
  <si>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</si>
  <si>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</si>
  <si>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</si>
  <si>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</si>
  <si>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</si>
  <si>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</si>
  <si>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</si>
  <si>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</si>
  <si>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</si>
  <si>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</si>
  <si>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</si>
  <si>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</si>
  <si>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</si>
  <si>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</si>
  <si>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</si>
  <si>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</si>
  <si>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</si>
  <si>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</si>
  <si>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</si>
  <si>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</si>
  <si>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</si>
  <si>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</si>
  <si>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</si>
  <si>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</si>
  <si>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</si>
  <si>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</si>
  <si>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</si>
  <si>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</si>
  <si>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</si>
  <si>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</si>
  <si>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</si>
  <si>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</si>
  <si>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</si>
  <si>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</si>
  <si>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</si>
  <si>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</si>
  <si>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</si>
  <si>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</si>
  <si>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</si>
  <si>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</si>
  <si>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</si>
  <si>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</si>
  <si>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</si>
  <si>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</si>
  <si>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</si>
  <si>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</si>
  <si>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</si>
  <si>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</si>
  <si>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</si>
  <si>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</si>
  <si>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</si>
  <si>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</si>
  <si>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</si>
  <si>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</si>
  <si>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</si>
  <si>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</si>
  <si>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</si>
  <si>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</si>
  <si>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</si>
  <si>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</si>
  <si>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</si>
  <si>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</si>
  <si>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</si>
  <si>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</si>
  <si>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</si>
  <si>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</si>
  <si>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</si>
  <si>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</si>
  <si>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</si>
  <si>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</si>
  <si>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</si>
  <si>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</si>
  <si>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</si>
  <si>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</si>
  <si>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</si>
  <si>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</si>
  <si>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</si>
  <si>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</si>
  <si>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</si>
  <si>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</si>
  <si>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</si>
  <si>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</si>
  <si>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</si>
  <si>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</si>
  <si>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</si>
  <si>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</si>
  <si>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</si>
  <si>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</si>
  <si>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</si>
  <si>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</si>
  <si>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</si>
  <si>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</si>
  <si>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</si>
  <si>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</si>
  <si>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</si>
  <si>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</si>
  <si>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</si>
  <si>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</si>
  <si>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</si>
  <si>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</si>
  <si>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</si>
  <si>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</si>
  <si>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</si>
  <si>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</si>
  <si>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</si>
  <si>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</si>
  <si>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</si>
  <si>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</si>
  <si>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</si>
  <si>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</si>
  <si>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</si>
  <si>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</si>
  <si>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</si>
  <si>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</si>
  <si>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</si>
  <si>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</si>
  <si>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</si>
  <si>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</si>
  <si>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</si>
  <si>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</si>
  <si>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</si>
  <si>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</si>
  <si>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</si>
  <si>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</si>
  <si>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</si>
  <si>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</si>
  <si>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</si>
  <si>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</si>
  <si>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</si>
  <si>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</si>
  <si>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</si>
  <si>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</si>
  <si>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</si>
  <si>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</si>
  <si>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</si>
  <si>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</si>
  <si>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</si>
  <si>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</si>
  <si>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</si>
  <si>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</si>
  <si>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</si>
  <si>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</si>
  <si>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</si>
  <si>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</si>
  <si>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</si>
  <si>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</si>
  <si>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</si>
  <si>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</si>
  <si>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</si>
  <si>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</si>
  <si>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</si>
  <si>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</si>
  <si>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</si>
  <si>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</si>
  <si>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</si>
  <si>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</si>
  <si>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</si>
  <si>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</si>
  <si>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</si>
  <si>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</si>
  <si>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</si>
  <si>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</si>
  <si>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</si>
  <si>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</si>
  <si>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</si>
  <si>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</si>
  <si>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</si>
  <si>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</si>
  <si>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</si>
  <si>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</si>
  <si>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</si>
  <si>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</si>
  <si>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</si>
  <si>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</si>
  <si>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</si>
  <si>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</si>
  <si>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</si>
  <si>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</si>
  <si>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</si>
  <si>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</si>
  <si>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</si>
  <si>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</si>
  <si>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</si>
  <si>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</si>
  <si>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</si>
  <si>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</si>
  <si>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</si>
  <si>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</si>
  <si>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</si>
  <si>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</si>
  <si>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</si>
  <si>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</si>
  <si>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</si>
  <si>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</si>
  <si>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</si>
  <si>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</si>
  <si>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</si>
  <si>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</si>
  <si>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</si>
  <si>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</si>
  <si>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</si>
  <si>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</si>
  <si>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</si>
  <si>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</si>
  <si>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</si>
  <si>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</si>
  <si>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</si>
  <si>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</si>
  <si>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</si>
  <si>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</si>
  <si>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</si>
  <si>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</si>
  <si>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</si>
  <si>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</si>
  <si>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</si>
  <si>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</si>
  <si>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</si>
  <si>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</si>
  <si>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</si>
  <si>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</si>
  <si>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</si>
  <si>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</si>
  <si>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</si>
  <si>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</si>
  <si>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</si>
  <si>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</si>
  <si>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</si>
  <si>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</si>
  <si>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</si>
  <si>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</si>
  <si>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</si>
  <si>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</si>
  <si>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</si>
  <si>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</si>
  <si>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</si>
  <si>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</si>
  <si>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</si>
  <si>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</si>
  <si>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</si>
  <si>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</si>
  <si>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</si>
  <si>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</si>
  <si>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</si>
  <si>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</si>
  <si>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</si>
  <si>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</si>
  <si>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</si>
  <si>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</si>
  <si>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</si>
  <si>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</si>
  <si>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</si>
  <si>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</si>
  <si>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</si>
  <si>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</si>
  <si>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</si>
  <si>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</si>
  <si>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</si>
  <si>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</si>
  <si>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</si>
  <si>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</si>
  <si>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</si>
  <si>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</si>
  <si>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</si>
  <si>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</si>
  <si>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</si>
  <si>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</si>
  <si>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</si>
  <si>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</si>
  <si>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</si>
  <si>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</si>
  <si>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</si>
  <si>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</si>
  <si>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</si>
  <si>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</si>
  <si>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</si>
  <si>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</si>
  <si>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</si>
  <si>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</si>
  <si>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</si>
  <si>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</si>
  <si>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</si>
  <si>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</si>
  <si>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</si>
  <si>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</si>
  <si>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</si>
  <si>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</si>
  <si>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</si>
  <si>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</si>
  <si>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</si>
  <si>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</si>
  <si>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</si>
  <si>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</si>
  <si>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</si>
  <si>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</si>
  <si>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</si>
  <si>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</si>
  <si>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</si>
  <si>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</si>
  <si>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</si>
  <si>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</si>
  <si>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</si>
  <si>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</si>
  <si>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</si>
  <si>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</si>
  <si>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</si>
  <si>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</si>
  <si>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</si>
  <si>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</si>
  <si>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</si>
  <si>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</si>
  <si>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</si>
  <si>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</si>
  <si>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</si>
  <si>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</si>
  <si>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</si>
  <si>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</si>
  <si>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</si>
  <si>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</si>
  <si>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</si>
  <si>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</si>
  <si>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</si>
  <si>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</si>
  <si>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</si>
  <si>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</si>
  <si>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</si>
  <si>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</si>
  <si>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</si>
  <si>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</si>
  <si>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</si>
  <si>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</si>
  <si>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</si>
  <si>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</si>
  <si>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</si>
  <si>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</si>
  <si>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</si>
  <si>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</si>
  <si>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</si>
  <si>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</si>
  <si>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</si>
  <si>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</si>
  <si>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</si>
  <si>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</si>
  <si>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</si>
  <si>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</si>
  <si>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</si>
  <si>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</si>
  <si>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</si>
  <si>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</si>
  <si>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</si>
  <si>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</si>
  <si>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</si>
  <si>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</si>
  <si>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</si>
  <si>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</si>
  <si>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</si>
  <si>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</si>
  <si>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</si>
  <si>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</si>
  <si>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</si>
  <si>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</si>
  <si>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</si>
  <si>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</si>
  <si>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</si>
  <si>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</si>
  <si>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</si>
  <si>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</si>
  <si>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</si>
  <si>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</si>
  <si>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</si>
  <si>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</si>
  <si>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</si>
  <si>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</si>
  <si>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</si>
  <si>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</si>
  <si>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</si>
  <si>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</si>
  <si>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</si>
  <si>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</si>
  <si>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</si>
  <si>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</si>
  <si>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</si>
  <si>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</si>
  <si>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</si>
  <si>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</si>
  <si>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</si>
  <si>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</si>
  <si>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</si>
  <si>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</si>
  <si>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</si>
  <si>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</si>
  <si>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</si>
  <si>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</si>
  <si>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</si>
  <si>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</si>
  <si>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</si>
  <si>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</si>
  <si>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</si>
  <si>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</si>
  <si>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</si>
  <si>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</si>
  <si>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</si>
  <si>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</si>
  <si>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</si>
  <si>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</si>
  <si>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</si>
  <si>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</si>
  <si>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</si>
  <si>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</si>
  <si>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</si>
  <si>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</si>
  <si>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</si>
  <si>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</si>
  <si>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</si>
  <si>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</si>
  <si>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</si>
  <si>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</si>
  <si>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</si>
  <si>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</si>
  <si>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</si>
  <si>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</si>
  <si>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</si>
  <si>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</si>
  <si>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</si>
  <si>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</si>
  <si>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</si>
  <si>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</si>
  <si>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</si>
  <si>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</si>
  <si>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</si>
  <si>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</si>
  <si>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</si>
  <si>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</si>
  <si>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</si>
  <si>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</si>
  <si>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</si>
  <si>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</si>
  <si>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</si>
  <si>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</si>
  <si>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</si>
  <si>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</si>
  <si>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</si>
  <si>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</si>
  <si>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</si>
  <si>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</si>
  <si>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</si>
  <si>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</si>
  <si>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</si>
  <si>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</si>
  <si>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</si>
  <si>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</si>
  <si>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</si>
  <si>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</si>
  <si>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</si>
  <si>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</si>
  <si>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</si>
  <si>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</si>
  <si>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</si>
  <si>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</si>
  <si>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</si>
  <si>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</si>
  <si>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</si>
  <si>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</si>
  <si>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</si>
  <si>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</si>
  <si>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</si>
  <si>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</si>
  <si>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</si>
  <si>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</si>
  <si>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</si>
  <si>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</si>
  <si>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</si>
  <si>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</si>
  <si>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</si>
  <si>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</si>
  <si>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</si>
  <si>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</si>
  <si>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</si>
  <si>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</si>
  <si>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</si>
  <si>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</si>
  <si>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</si>
  <si>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</si>
  <si>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</si>
  <si>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</si>
  <si>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</si>
  <si>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</si>
  <si>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</si>
  <si>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</si>
  <si>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</si>
  <si>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</si>
  <si>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</si>
  <si>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</si>
  <si>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</si>
  <si>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</si>
  <si>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</si>
  <si>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</si>
  <si>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</si>
  <si>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</si>
  <si>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</si>
  <si>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</si>
  <si>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</si>
  <si>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</si>
  <si>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</si>
  <si>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</si>
  <si>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</si>
  <si>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</si>
  <si>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</si>
  <si>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</si>
  <si>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</si>
  <si>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</si>
  <si>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</si>
  <si>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</si>
  <si>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</si>
  <si>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</si>
  <si>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</si>
  <si>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</si>
  <si>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</si>
  <si>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</si>
  <si>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</si>
  <si>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</si>
  <si>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</si>
  <si>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</si>
  <si>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</si>
  <si>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</si>
  <si>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</si>
  <si>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</si>
  <si>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</si>
  <si>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</si>
  <si>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</si>
  <si>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</si>
  <si>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</si>
  <si>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</si>
  <si>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</si>
  <si>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</si>
  <si>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</si>
  <si>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</si>
  <si>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</si>
  <si>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</si>
  <si>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</si>
  <si>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</si>
  <si>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</si>
  <si>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</si>
  <si>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</si>
  <si>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</si>
  <si>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</si>
  <si>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</si>
  <si>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</si>
  <si>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</si>
  <si>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</si>
  <si>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</si>
  <si>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</si>
  <si>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</si>
  <si>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</si>
  <si>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</si>
  <si>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</si>
  <si>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</si>
  <si>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</si>
  <si>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</si>
  <si>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</si>
  <si>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</si>
  <si>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</si>
  <si>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</si>
  <si>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</si>
  <si>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</si>
  <si>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</si>
  <si>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</si>
  <si>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</si>
  <si>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</si>
  <si>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</si>
  <si>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</si>
  <si>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</si>
  <si>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</si>
  <si>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</si>
  <si>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</si>
  <si>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</si>
  <si>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</si>
  <si>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</si>
  <si>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</si>
  <si>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</si>
  <si>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</si>
  <si>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</si>
  <si>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</si>
  <si>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</si>
  <si>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</si>
  <si>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</si>
  <si>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</si>
  <si>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</si>
  <si>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</si>
  <si>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</si>
  <si>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</si>
  <si>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</si>
  <si>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</si>
  <si>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</si>
  <si>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</si>
  <si>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</si>
  <si>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</si>
  <si>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</si>
  <si>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</si>
  <si>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</si>
  <si>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</si>
  <si>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</si>
  <si>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</si>
  <si>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</si>
  <si>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</si>
  <si>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</si>
  <si>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</si>
  <si>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</si>
  <si>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</si>
  <si>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</si>
  <si>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</si>
  <si>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</si>
  <si>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</si>
  <si>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</si>
  <si>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</si>
  <si>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</si>
  <si>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</si>
  <si>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</si>
  <si>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</si>
  <si>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</si>
  <si>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</si>
  <si>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</si>
  <si>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</si>
  <si>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</si>
  <si>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</si>
  <si>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</si>
  <si>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</si>
  <si>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</si>
  <si>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</si>
  <si>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</si>
  <si>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</si>
  <si>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</si>
  <si>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</si>
  <si>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</si>
  <si>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</si>
  <si>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</si>
  <si>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</si>
  <si>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</si>
  <si>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</si>
  <si>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</si>
  <si>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</si>
  <si>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</si>
  <si>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</si>
  <si>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</si>
  <si>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</si>
  <si>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</si>
  <si>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</si>
  <si>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</si>
  <si>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</si>
  <si>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</si>
  <si>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</si>
  <si>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</si>
  <si>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</si>
  <si>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</si>
  <si>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</si>
  <si>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</si>
  <si>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</si>
  <si>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</si>
  <si>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</si>
  <si>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</si>
  <si>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</si>
  <si>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</si>
  <si>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</si>
  <si>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</si>
  <si>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</si>
  <si>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</si>
  <si>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</si>
  <si>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</si>
  <si>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</si>
  <si>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</si>
  <si>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</si>
  <si>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</si>
  <si>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</si>
  <si>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</si>
  <si>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</si>
  <si>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</si>
  <si>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</si>
  <si>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</si>
  <si>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</si>
  <si>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</si>
  <si>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</si>
  <si>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</si>
  <si>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</si>
  <si>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</si>
  <si>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</si>
  <si>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</si>
  <si>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</si>
  <si>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</si>
  <si>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</si>
  <si>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</si>
  <si>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</si>
  <si>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</si>
  <si>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</si>
  <si>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</si>
  <si>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</si>
  <si>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</si>
  <si>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</si>
  <si>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</si>
  <si>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</si>
  <si>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</si>
  <si>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</si>
  <si>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</si>
  <si>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</si>
  <si>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</si>
  <si>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</si>
  <si>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</si>
  <si>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</si>
  <si>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</si>
  <si>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</si>
  <si>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</si>
  <si>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</si>
  <si>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</si>
  <si>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</si>
  <si>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</si>
  <si>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</si>
  <si>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</si>
  <si>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</si>
  <si>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</si>
  <si>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</si>
  <si>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</si>
  <si>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</si>
  <si>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</si>
  <si>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</si>
  <si>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</si>
  <si>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</si>
  <si>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</si>
  <si>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</si>
  <si>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</si>
  <si>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</si>
  <si>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</si>
  <si>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</si>
  <si>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</si>
  <si>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</si>
  <si>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</si>
  <si>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</si>
  <si>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</si>
  <si>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</si>
  <si>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</si>
  <si>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</si>
  <si>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</si>
  <si>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</si>
  <si>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</si>
  <si>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</si>
  <si>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</si>
  <si>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</si>
  <si>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</si>
  <si>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</si>
  <si>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</si>
  <si>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</si>
  <si>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</si>
  <si>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</si>
  <si>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</si>
  <si>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</si>
  <si>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</si>
  <si>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</si>
  <si>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</si>
  <si>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</si>
  <si>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</si>
  <si>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</si>
  <si>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</si>
  <si>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</si>
  <si>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</si>
  <si>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</si>
  <si>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</si>
  <si>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</si>
  <si>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</si>
  <si>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</si>
  <si>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</si>
  <si>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</si>
  <si>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</si>
  <si>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</si>
  <si>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</si>
  <si>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</si>
  <si>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</si>
  <si>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</si>
  <si>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</si>
  <si>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</si>
  <si>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</si>
  <si>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</si>
  <si>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</si>
  <si>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</si>
  <si>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</si>
  <si>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</si>
  <si>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</si>
  <si>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</si>
  <si>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</si>
  <si>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</si>
  <si>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</si>
  <si>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</si>
  <si>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</si>
  <si>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</si>
  <si>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</si>
  <si>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</si>
  <si>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</si>
  <si>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</si>
  <si>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</si>
  <si>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</si>
  <si>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</si>
  <si>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</si>
  <si>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</si>
  <si>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</si>
  <si>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</si>
  <si>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</si>
  <si>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</si>
  <si>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</si>
  <si>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</si>
  <si>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</si>
  <si>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</si>
  <si>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</si>
  <si>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</si>
  <si>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</si>
  <si>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</si>
  <si>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</si>
  <si>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</si>
  <si>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</si>
  <si>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</si>
  <si>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</si>
  <si>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</si>
  <si>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</si>
  <si>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</si>
  <si>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</si>
  <si>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</si>
  <si>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</si>
  <si>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</si>
  <si>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</si>
  <si>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</si>
  <si>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</si>
  <si>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</si>
  <si>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</si>
  <si>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</si>
  <si>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</si>
  <si>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</si>
  <si>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</si>
  <si>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</si>
  <si>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</si>
  <si>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</si>
  <si>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</si>
  <si>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</si>
  <si>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</si>
  <si>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</si>
  <si>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</si>
  <si>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</si>
  <si>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</si>
  <si>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</si>
  <si>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</si>
  <si>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</si>
  <si>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</si>
  <si>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</si>
  <si>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</si>
  <si>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</si>
  <si>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</si>
  <si>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</si>
  <si>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</si>
  <si>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</si>
  <si>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</si>
  <si>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</si>
  <si>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</si>
  <si>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</si>
  <si>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</si>
  <si>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</si>
  <si>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</si>
  <si>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</si>
  <si>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</si>
  <si>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</si>
  <si>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</si>
  <si>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</si>
  <si>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</si>
  <si>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</si>
  <si>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</si>
  <si>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</si>
  <si>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</si>
  <si>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</si>
  <si>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</si>
  <si>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</si>
  <si>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</si>
  <si>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</si>
  <si>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</si>
  <si>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</si>
  <si>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</si>
  <si>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</si>
  <si>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</si>
  <si>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</si>
  <si>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</si>
  <si>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</si>
  <si>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</si>
  <si>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</si>
  <si>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</si>
  <si>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</si>
  <si>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</si>
  <si>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</si>
  <si>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</si>
  <si>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</si>
  <si>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</si>
  <si>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</si>
  <si>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</si>
  <si>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</si>
  <si>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</si>
  <si>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</si>
  <si>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</si>
  <si>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</si>
  <si>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</si>
  <si>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</si>
  <si>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</si>
  <si>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</si>
  <si>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</si>
  <si>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</si>
  <si>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</si>
  <si>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</si>
  <si>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</si>
  <si>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</si>
  <si>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</si>
  <si>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</si>
  <si>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</si>
  <si>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</si>
  <si>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</si>
  <si>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</si>
  <si>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</si>
  <si>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</si>
  <si>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</si>
  <si>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</si>
  <si>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</si>
  <si>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</si>
  <si>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</si>
  <si>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</si>
  <si>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</si>
  <si>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</si>
  <si>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</si>
  <si>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</si>
  <si>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</si>
  <si>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</si>
  <si>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</si>
  <si>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</si>
  <si>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</si>
  <si>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</si>
  <si>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</si>
  <si>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</si>
  <si>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</si>
  <si>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</si>
  <si>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</si>
  <si>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</si>
  <si>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</si>
  <si>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</si>
  <si>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</si>
  <si>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</si>
  <si>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</si>
  <si>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</si>
  <si>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</si>
  <si>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</si>
  <si>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</si>
  <si>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</si>
  <si>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</si>
  <si>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</si>
  <si>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</si>
  <si>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</si>
  <si>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</si>
  <si>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</si>
  <si>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</si>
  <si>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</si>
  <si>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</si>
  <si>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</si>
  <si>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</si>
  <si>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</si>
  <si>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</si>
  <si>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</si>
  <si>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</si>
  <si>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</si>
  <si>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</si>
  <si>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</si>
  <si>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</si>
  <si>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</si>
  <si>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</si>
  <si>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</si>
  <si>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</si>
  <si>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</si>
  <si>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</si>
  <si>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</si>
  <si>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</si>
  <si>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</si>
  <si>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</si>
  <si>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</si>
  <si>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</si>
  <si>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</si>
  <si>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</si>
  <si>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</si>
  <si>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</si>
  <si>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</si>
  <si>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</si>
  <si>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</si>
  <si>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</si>
  <si>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</si>
  <si>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</si>
  <si>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</si>
  <si>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</si>
  <si>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</si>
  <si>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</si>
  <si>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</si>
  <si>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</si>
  <si>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</si>
  <si>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</si>
  <si>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</si>
  <si>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</si>
  <si>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</si>
  <si>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</si>
  <si>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</si>
  <si>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</si>
  <si>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</si>
  <si>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</si>
  <si>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</si>
  <si>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</si>
  <si>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</si>
  <si>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</si>
  <si>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</si>
  <si>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</si>
  <si>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</si>
  <si>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</si>
  <si>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</si>
  <si>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</si>
  <si>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</si>
  <si>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</si>
  <si>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</si>
  <si>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</si>
  <si>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</si>
  <si>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</si>
  <si>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</si>
  <si>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</si>
  <si>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</si>
  <si>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</si>
  <si>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</si>
  <si>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</si>
  <si>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</si>
  <si>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</si>
  <si>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</si>
  <si>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</si>
  <si>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</si>
  <si>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</si>
  <si>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</si>
  <si>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</si>
  <si>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</si>
  <si>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</si>
  <si>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</si>
  <si>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</si>
  <si>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</si>
  <si>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</si>
  <si>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</si>
  <si>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</si>
  <si>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</si>
  <si>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</si>
  <si>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</si>
  <si>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</si>
  <si>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</si>
  <si>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</si>
  <si>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</si>
  <si>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</si>
  <si>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</si>
  <si>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</si>
  <si>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</si>
  <si>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</si>
  <si>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</si>
  <si>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</si>
  <si>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</si>
  <si>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</si>
  <si>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</si>
  <si>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</si>
  <si>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</si>
  <si>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</si>
  <si>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</si>
  <si>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</si>
  <si>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</si>
  <si>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</si>
  <si>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</si>
  <si>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</si>
  <si>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</si>
  <si>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</si>
  <si>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</si>
  <si>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</si>
  <si>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</si>
  <si>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</si>
  <si>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</si>
  <si>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</si>
  <si>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</si>
  <si>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</si>
  <si>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</si>
  <si>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</si>
  <si>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</si>
  <si>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</si>
  <si>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</si>
  <si>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</si>
  <si>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</si>
  <si>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</si>
  <si>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</si>
  <si>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</si>
  <si>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</si>
  <si>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</si>
  <si>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</si>
  <si>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</si>
  <si>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</si>
  <si>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</si>
  <si>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</si>
  <si>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</si>
  <si>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</si>
  <si>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</si>
  <si>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</si>
  <si>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</si>
  <si>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</si>
  <si>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</si>
  <si>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</si>
  <si>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</si>
  <si>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</si>
  <si>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</si>
  <si>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</si>
  <si>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</si>
  <si>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</si>
  <si>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</si>
  <si>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</si>
  <si>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</si>
  <si>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</si>
  <si>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</si>
  <si>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</si>
  <si>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</si>
  <si>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</si>
  <si>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</si>
  <si>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</si>
  <si>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</si>
  <si>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</si>
  <si>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</si>
  <si>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</si>
  <si>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</si>
  <si>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</si>
  <si>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</si>
  <si>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</si>
  <si>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</si>
  <si>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</si>
  <si>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</si>
  <si>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</si>
  <si>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</si>
  <si>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</si>
  <si>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</si>
  <si>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</si>
  <si>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</si>
  <si>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</si>
  <si>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</si>
  <si>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</si>
  <si>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</si>
  <si>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</si>
  <si>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</si>
  <si>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</si>
  <si>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</si>
  <si>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</si>
  <si>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</si>
  <si>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</si>
  <si>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</si>
  <si>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</si>
  <si>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</si>
  <si>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</si>
  <si>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</si>
  <si>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</si>
  <si>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</si>
  <si>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</si>
  <si>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</si>
  <si>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</si>
  <si>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</si>
  <si>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</si>
  <si>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</si>
  <si>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</si>
  <si>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</si>
  <si>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</si>
  <si>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</si>
  <si>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</si>
  <si>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</si>
  <si>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</si>
  <si>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</si>
  <si>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</si>
  <si>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</si>
  <si>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</si>
  <si>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</si>
  <si>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</si>
  <si>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</si>
  <si>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</si>
  <si>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</si>
  <si>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</si>
  <si>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</si>
  <si>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</si>
  <si>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</si>
  <si>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</si>
  <si>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</si>
  <si>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</si>
  <si>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</si>
  <si>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</si>
  <si>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</si>
  <si>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</si>
  <si>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</si>
  <si>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</si>
  <si>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</si>
  <si>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</si>
  <si>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</si>
  <si>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</si>
  <si>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</si>
  <si>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</si>
  <si>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</si>
  <si>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</si>
  <si>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</si>
  <si>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</si>
  <si>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</si>
  <si>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</si>
  <si>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</si>
  <si>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</si>
  <si>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</si>
  <si>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</si>
  <si>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</si>
  <si>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</si>
  <si>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</si>
  <si>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</si>
  <si>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</si>
  <si>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</si>
  <si>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</si>
  <si>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</si>
  <si>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</si>
  <si>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</si>
  <si>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</si>
  <si>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</si>
  <si>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</si>
  <si>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</si>
  <si>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</si>
  <si>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</si>
  <si>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</si>
  <si>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</si>
  <si>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</si>
  <si>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</si>
  <si>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</si>
  <si>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</si>
  <si>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</si>
  <si>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</si>
  <si>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</si>
  <si>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</si>
  <si>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</si>
  <si>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</si>
  <si>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</si>
  <si>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</si>
  <si>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</si>
  <si>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</si>
  <si>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</si>
  <si>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</si>
  <si>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</si>
  <si>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</si>
  <si>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</si>
  <si>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</si>
  <si>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</si>
  <si>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</si>
  <si>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</si>
  <si>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</si>
  <si>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</si>
  <si>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</si>
  <si>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</si>
  <si>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</si>
  <si>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</si>
  <si>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</si>
  <si>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</si>
  <si>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</si>
  <si>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</si>
  <si>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</si>
  <si>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</si>
  <si>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</si>
  <si>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</si>
  <si>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</si>
  <si>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</si>
  <si>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</si>
  <si>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</si>
  <si>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</si>
  <si>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</si>
  <si>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</si>
  <si>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</si>
  <si>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</si>
  <si>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</si>
  <si>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</si>
  <si>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</si>
  <si>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</si>
  <si>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</si>
  <si>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</si>
  <si>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</si>
  <si>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</si>
  <si>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</si>
  <si>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</si>
  <si>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</si>
  <si>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</si>
  <si>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</si>
  <si>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</si>
  <si>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</si>
  <si>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</si>
  <si>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</si>
  <si>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</si>
  <si>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</si>
  <si>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</si>
  <si>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</si>
  <si>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</si>
  <si>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</si>
  <si>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</si>
  <si>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</si>
  <si>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</si>
  <si>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</si>
  <si>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</si>
  <si>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</si>
  <si>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</si>
  <si>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</si>
  <si>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</si>
  <si>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</si>
  <si>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</si>
  <si>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</si>
  <si>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</si>
  <si>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</si>
  <si>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</si>
  <si>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</si>
  <si>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</si>
  <si>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</si>
  <si>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</si>
  <si>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</si>
  <si>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</si>
  <si>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</si>
  <si>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</si>
  <si>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</si>
  <si>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</si>
  <si>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</si>
  <si>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</si>
  <si>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</si>
  <si>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</si>
  <si>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</si>
  <si>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</si>
  <si>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</si>
  <si>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</si>
  <si>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</si>
  <si>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</si>
  <si>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</si>
  <si>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</si>
  <si>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</si>
  <si>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</si>
  <si>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</si>
  <si>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</si>
  <si>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</si>
  <si>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</si>
  <si>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</si>
  <si>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</si>
  <si>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</si>
  <si>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</si>
  <si>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</si>
  <si>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</si>
  <si>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</si>
  <si>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</si>
  <si>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</si>
  <si>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</si>
  <si>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</si>
  <si>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</si>
  <si>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</si>
  <si>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</si>
  <si>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</si>
  <si>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</si>
  <si>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</si>
  <si>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</si>
  <si>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</si>
  <si>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</si>
  <si>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</si>
  <si>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</si>
  <si>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</si>
  <si>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</si>
  <si>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</si>
  <si>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</si>
  <si>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</si>
  <si>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</si>
  <si>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</si>
  <si>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</si>
  <si>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</si>
  <si>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</si>
  <si>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</si>
  <si>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</si>
  <si>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</si>
  <si>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</si>
  <si>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</si>
  <si>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</si>
  <si>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</si>
  <si>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</si>
  <si>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</si>
  <si>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</si>
  <si>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</si>
  <si>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</si>
  <si>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</si>
  <si>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</si>
  <si>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</si>
  <si>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</si>
  <si>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</si>
  <si>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</si>
  <si>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</si>
  <si>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</si>
  <si>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</si>
  <si>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</si>
  <si>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</si>
  <si>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</si>
  <si>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</si>
  <si>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</si>
  <si>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</si>
  <si>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</si>
  <si>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</si>
  <si>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</si>
  <si>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</si>
  <si>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</si>
  <si>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</si>
  <si>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</si>
  <si>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</si>
  <si>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</si>
  <si>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</si>
  <si>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</si>
  <si>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</si>
  <si>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</si>
  <si>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</si>
  <si>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</si>
  <si>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</si>
  <si>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</si>
  <si>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</si>
  <si>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</si>
  <si>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</si>
  <si>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</si>
  <si>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</si>
  <si>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</si>
  <si>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</si>
  <si>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</si>
  <si>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</si>
  <si>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</si>
  <si>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</si>
  <si>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</si>
  <si>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</si>
  <si>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</si>
  <si>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</si>
  <si>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</si>
  <si>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</si>
  <si>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</si>
  <si>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</si>
  <si>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</si>
  <si>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</si>
  <si>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</si>
  <si>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</si>
  <si>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</si>
  <si>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</si>
  <si>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</si>
  <si>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</si>
  <si>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</si>
  <si>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</si>
  <si>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</si>
  <si>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</si>
  <si>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</si>
  <si>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</si>
  <si>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</si>
  <si>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</si>
  <si>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</si>
  <si>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</si>
  <si>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</si>
  <si>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</si>
  <si>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</si>
  <si>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</si>
  <si>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</si>
  <si>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</si>
  <si>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</si>
  <si>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</si>
  <si>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</si>
  <si>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</si>
  <si>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</si>
  <si>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</si>
  <si>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</si>
  <si>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</si>
  <si>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</si>
  <si>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</si>
  <si>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</si>
  <si>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</si>
  <si>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</si>
  <si>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</si>
  <si>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</si>
  <si>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</si>
  <si>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</si>
  <si>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</si>
  <si>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</si>
  <si>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</si>
  <si>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</si>
  <si>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</si>
  <si>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</si>
  <si>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</si>
  <si>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</si>
  <si>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</si>
  <si>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</si>
  <si>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</si>
  <si>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</si>
  <si>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</si>
  <si>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</si>
  <si>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</si>
  <si>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</si>
  <si>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</si>
  <si>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</si>
  <si>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</si>
  <si>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</si>
  <si>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</si>
  <si>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</si>
  <si>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</si>
  <si>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</si>
  <si>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</si>
  <si>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</si>
  <si>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</si>
  <si>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</si>
  <si>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</si>
  <si>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</si>
  <si>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</si>
  <si>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</si>
  <si>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</si>
  <si>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</si>
  <si>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</si>
  <si>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</si>
  <si>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</si>
  <si>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</si>
  <si>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</si>
  <si>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</si>
  <si>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</si>
  <si>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</si>
  <si>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</si>
  <si>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</si>
  <si>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</si>
  <si>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</si>
  <si>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</si>
  <si>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</si>
  <si>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</si>
  <si>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</si>
  <si>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</si>
  <si>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</si>
  <si>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</si>
  <si>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</si>
  <si>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</si>
  <si>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</si>
  <si>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</si>
  <si>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</si>
  <si>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</si>
  <si>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</si>
  <si>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</si>
  <si>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</si>
  <si>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</si>
  <si>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</si>
  <si>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</si>
  <si>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</si>
  <si>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</si>
  <si>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</si>
  <si>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</si>
  <si>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</si>
  <si>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</si>
  <si>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</si>
  <si>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</si>
  <si>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</si>
  <si>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</si>
  <si>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</si>
  <si>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</si>
  <si>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</si>
  <si>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</si>
  <si>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</si>
  <si>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</si>
  <si>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</si>
  <si>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</si>
  <si>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</si>
  <si>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</si>
  <si>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</si>
  <si>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</si>
  <si>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</si>
  <si>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</si>
  <si>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</si>
  <si>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</si>
  <si>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</si>
  <si>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</si>
  <si>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</si>
  <si>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</si>
  <si>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</si>
  <si>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</si>
  <si>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</si>
  <si>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</si>
  <si>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</si>
  <si>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</si>
  <si>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</si>
  <si>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</si>
  <si>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</si>
  <si>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</si>
  <si>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</si>
  <si>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</si>
  <si>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</si>
  <si>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</si>
  <si>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</si>
  <si>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</si>
  <si>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</si>
  <si>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</si>
  <si>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</si>
  <si>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</si>
  <si>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</si>
  <si>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</si>
  <si>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</si>
  <si>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</si>
  <si>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</si>
  <si>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</si>
  <si>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</si>
  <si>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</si>
  <si>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</si>
  <si>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</si>
  <si>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</si>
  <si>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</si>
  <si>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</si>
  <si>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</si>
  <si>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</si>
  <si>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</si>
  <si>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</si>
  <si>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</si>
  <si>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</si>
  <si>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</si>
  <si>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</si>
  <si>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</si>
  <si>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</si>
  <si>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</si>
  <si>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</si>
  <si>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</si>
  <si>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</si>
  <si>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</si>
  <si>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</si>
  <si>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</si>
  <si>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</si>
  <si>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</si>
  <si>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</si>
  <si>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</si>
  <si>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</si>
  <si>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</si>
  <si>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</si>
  <si>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</si>
  <si>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</si>
  <si>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</si>
  <si>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</si>
  <si>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</si>
  <si>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</si>
  <si>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</si>
  <si>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</si>
  <si>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</si>
  <si>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</si>
  <si>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</si>
  <si>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</si>
  <si>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</si>
  <si>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</si>
  <si>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</si>
  <si>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</si>
  <si>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</si>
  <si>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</si>
  <si>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</si>
  <si>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</si>
  <si>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</si>
  <si>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</si>
  <si>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</si>
  <si>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</si>
  <si>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</si>
  <si>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</si>
  <si>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</si>
  <si>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</si>
  <si>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</si>
  <si>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</si>
  <si>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</si>
  <si>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</si>
  <si>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</si>
  <si>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</si>
  <si>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</si>
  <si>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</si>
  <si>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</si>
  <si>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</si>
  <si>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</si>
  <si>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</si>
  <si>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</si>
  <si>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</si>
  <si>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</si>
  <si>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</si>
  <si>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</si>
  <si>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</si>
  <si>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</si>
  <si>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</si>
  <si>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</si>
  <si>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</si>
  <si>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</si>
  <si>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</si>
  <si>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</si>
  <si>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</si>
  <si>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</si>
  <si>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</si>
  <si>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</si>
  <si>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</si>
  <si>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</si>
  <si>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</si>
  <si>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</si>
  <si>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</si>
  <si>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</si>
  <si>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</si>
  <si>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</si>
  <si>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</si>
  <si>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</si>
  <si>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</si>
  <si>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</si>
  <si>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</si>
  <si>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</si>
  <si>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</si>
  <si>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</si>
  <si>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</si>
  <si>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</si>
  <si>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</si>
  <si>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</si>
  <si>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</si>
  <si>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</si>
  <si>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</si>
  <si>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</si>
  <si>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</si>
  <si>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</si>
  <si>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</si>
  <si>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</si>
  <si>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</si>
  <si>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</si>
  <si>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</si>
  <si>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</si>
  <si>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</si>
  <si>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</si>
  <si>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</si>
  <si>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</si>
  <si>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</si>
  <si>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</si>
  <si>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</si>
  <si>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</si>
  <si>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</si>
  <si>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</si>
  <si>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</si>
  <si>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</si>
  <si>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</si>
  <si>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</si>
  <si>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</si>
  <si>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</si>
  <si>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</si>
  <si>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</si>
  <si>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</si>
  <si>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</si>
  <si>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</si>
  <si>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</si>
  <si>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</si>
  <si>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</si>
  <si>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</si>
  <si>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</si>
  <si>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</si>
  <si>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</si>
  <si>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</si>
  <si>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</si>
  <si>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</si>
  <si>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</si>
  <si>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</si>
  <si>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</si>
  <si>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</si>
  <si>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</si>
  <si>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</si>
  <si>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</si>
  <si>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</si>
  <si>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</si>
  <si>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</si>
  <si>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</si>
  <si>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</si>
  <si>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</si>
  <si>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</si>
  <si>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</si>
  <si>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</si>
  <si>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</si>
  <si>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</si>
  <si>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</si>
  <si>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</si>
  <si>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</si>
  <si>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</si>
  <si>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</si>
  <si>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</si>
  <si>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</si>
  <si>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</si>
  <si>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</si>
  <si>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</si>
  <si>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</si>
  <si>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</si>
  <si>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</si>
  <si>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</si>
  <si>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</si>
  <si>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</si>
  <si>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</si>
  <si>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</si>
  <si>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</si>
  <si>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</si>
  <si>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</si>
  <si>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</si>
  <si>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</si>
  <si>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</si>
  <si>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</si>
  <si>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</si>
  <si>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</si>
  <si>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</si>
  <si>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</si>
  <si>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</si>
  <si>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</si>
  <si>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</si>
  <si>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</si>
  <si>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</si>
  <si>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</si>
  <si>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</si>
  <si>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</si>
  <si>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</si>
  <si>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</si>
  <si>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</si>
  <si>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</si>
  <si>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</si>
  <si>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</si>
  <si>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</si>
  <si>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</si>
  <si>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</si>
  <si>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</si>
  <si>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</si>
  <si>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</si>
  <si>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</si>
  <si>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</si>
  <si>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</si>
  <si>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</si>
  <si>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</si>
  <si>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</si>
  <si>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</si>
  <si>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</si>
  <si>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</si>
  <si>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</si>
  <si>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</si>
  <si>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</si>
  <si>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</si>
  <si>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</si>
  <si>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</si>
  <si>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</si>
  <si>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</si>
  <si>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</si>
  <si>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</si>
  <si>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</si>
  <si>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</si>
  <si>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</si>
  <si>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</si>
  <si>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</si>
  <si>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</si>
  <si>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</si>
  <si>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</si>
  <si>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</si>
  <si>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</si>
  <si>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</si>
  <si>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</si>
  <si>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</si>
  <si>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</si>
  <si>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</si>
  <si>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</si>
  <si>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</si>
  <si>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</si>
  <si>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</si>
  <si>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</si>
  <si>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</si>
  <si>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</si>
  <si>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</si>
  <si>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</si>
  <si>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</si>
  <si>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</si>
  <si>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</si>
  <si>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</si>
  <si>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</si>
  <si>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</si>
  <si>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</si>
  <si>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</si>
  <si>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</si>
  <si>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</si>
  <si>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</si>
  <si>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</si>
  <si>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</si>
  <si>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</si>
  <si>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</si>
  <si>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</si>
  <si>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</si>
  <si>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</si>
  <si>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</si>
  <si>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</si>
  <si>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</si>
  <si>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</si>
  <si>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</si>
  <si>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</si>
  <si>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</si>
  <si>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</si>
  <si>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</si>
  <si>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</si>
  <si>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</si>
  <si>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</si>
  <si>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</si>
  <si>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</si>
  <si>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</si>
  <si>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</si>
  <si>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</si>
  <si>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</si>
  <si>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</si>
  <si>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</si>
  <si>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</si>
  <si>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</si>
  <si>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</si>
  <si>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</si>
  <si>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</si>
  <si>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</si>
  <si>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</si>
  <si>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</si>
  <si>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</si>
  <si>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</si>
  <si>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</si>
  <si>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</si>
  <si>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</si>
  <si>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</si>
  <si>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</si>
  <si>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</si>
  <si>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</si>
  <si>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</si>
  <si>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</si>
  <si>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</si>
  <si>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</si>
  <si>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</si>
  <si>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</si>
  <si>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</si>
  <si>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</si>
  <si>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</si>
  <si>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</si>
  <si>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</si>
  <si>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</si>
  <si>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</si>
  <si>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</si>
  <si>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</si>
  <si>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</si>
  <si>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</si>
  <si>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</si>
  <si>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</si>
  <si>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</si>
  <si>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</si>
  <si>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</si>
  <si>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</si>
  <si>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</si>
  <si>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</si>
  <si>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</si>
  <si>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</si>
  <si>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</si>
  <si>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</si>
  <si>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</si>
  <si>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</si>
  <si>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</si>
  <si>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</si>
  <si>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</si>
  <si>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</si>
  <si>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</si>
  <si>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</si>
  <si>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</si>
  <si>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</si>
  <si>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</si>
  <si>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</si>
  <si>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</si>
  <si>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</si>
  <si>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</si>
  <si>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</si>
  <si>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</si>
  <si>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</si>
  <si>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</si>
  <si>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</si>
  <si>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</si>
  <si>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</si>
  <si>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</si>
  <si>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</si>
  <si>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</si>
  <si>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</si>
  <si>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</si>
  <si>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</si>
  <si>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</si>
  <si>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</si>
  <si>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</si>
  <si>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</si>
  <si>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</si>
  <si>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</si>
  <si>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</si>
  <si>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</si>
  <si>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</si>
  <si>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</si>
  <si>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</si>
  <si>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</si>
  <si>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</si>
  <si>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</si>
  <si>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</si>
  <si>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</si>
  <si>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</si>
  <si>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</si>
  <si>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</si>
  <si>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</si>
  <si>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</si>
  <si>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</si>
  <si>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</si>
  <si>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</si>
  <si>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</si>
  <si>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</si>
  <si>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</si>
  <si>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</si>
  <si>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</si>
  <si>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</si>
  <si>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</si>
  <si>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</si>
  <si>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</si>
  <si>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</si>
  <si>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</si>
  <si>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</si>
  <si>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</si>
  <si>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</si>
  <si>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</si>
  <si>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</si>
  <si>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</si>
  <si>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</si>
  <si>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</si>
  <si>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</si>
  <si>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</si>
  <si>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</si>
  <si>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</si>
  <si>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</si>
  <si>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</si>
  <si>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</si>
  <si>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</si>
  <si>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</si>
  <si>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</si>
  <si>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</si>
  <si>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</si>
  <si>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</si>
  <si>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</si>
  <si>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</si>
  <si>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</si>
  <si>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</si>
  <si>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</si>
  <si>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</si>
  <si>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</si>
  <si>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</si>
  <si>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</si>
  <si>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</si>
  <si>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</si>
  <si>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</si>
  <si>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</si>
  <si>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</si>
  <si>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</si>
  <si>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</si>
  <si>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</si>
  <si>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</si>
  <si>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</si>
  <si>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</si>
  <si>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</si>
  <si>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</si>
  <si>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</si>
  <si>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</si>
  <si>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</si>
  <si>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</si>
  <si>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</si>
  <si>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</si>
  <si>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</si>
  <si>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</si>
  <si>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</si>
  <si>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</si>
  <si>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</si>
  <si>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</si>
  <si>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</si>
  <si>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</si>
  <si>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</si>
  <si>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</si>
  <si>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</si>
  <si>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</si>
  <si>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</si>
  <si>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</si>
  <si>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</si>
  <si>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</si>
  <si>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</si>
  <si>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</si>
  <si>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</si>
  <si>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</si>
  <si>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</si>
  <si>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</si>
  <si>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</si>
  <si>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</si>
  <si>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</si>
  <si>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</si>
  <si>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</si>
  <si>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</si>
  <si>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</si>
  <si>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</si>
  <si>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</si>
  <si>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</si>
  <si>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</si>
  <si>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</si>
  <si>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</si>
  <si>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</si>
  <si>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</si>
  <si>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</si>
  <si>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</si>
  <si>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</si>
  <si>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</si>
  <si>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</si>
  <si>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</si>
  <si>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</si>
  <si>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</si>
  <si>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</si>
  <si>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</si>
  <si>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</si>
  <si>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</si>
  <si>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</si>
  <si>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</si>
  <si>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</si>
  <si>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</si>
  <si>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</si>
  <si>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</si>
  <si>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</si>
  <si>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</si>
  <si>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</si>
  <si>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</si>
  <si>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</si>
  <si>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</si>
  <si>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</si>
  <si>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</si>
  <si>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</si>
  <si>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</si>
  <si>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</si>
  <si>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</si>
  <si>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</si>
  <si>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</si>
  <si>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</si>
  <si>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</si>
  <si>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</si>
  <si>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</si>
  <si>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</si>
  <si>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</si>
  <si>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</si>
  <si>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</si>
  <si>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</si>
  <si>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</si>
  <si>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</si>
  <si>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</si>
  <si>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</si>
  <si>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</si>
  <si>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</si>
  <si>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</si>
  <si>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</si>
  <si>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</si>
  <si>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</si>
  <si>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</si>
  <si>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</si>
  <si>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</si>
  <si>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</si>
  <si>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</si>
  <si>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</si>
  <si>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</si>
  <si>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</si>
  <si>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</si>
  <si>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</si>
  <si>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</si>
  <si>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</si>
  <si>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</si>
  <si>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</si>
  <si>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</si>
  <si>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</si>
  <si>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</si>
  <si>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</si>
  <si>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</si>
  <si>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</si>
  <si>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</si>
  <si>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</si>
  <si>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</si>
  <si>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</si>
  <si>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</si>
  <si>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</si>
  <si>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</si>
  <si>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</si>
  <si>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</si>
  <si>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</si>
  <si>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</si>
  <si>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</si>
  <si>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</si>
  <si>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</si>
  <si>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</si>
  <si>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</si>
  <si>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</si>
  <si>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</si>
  <si>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</si>
  <si>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</si>
  <si>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</si>
  <si>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</si>
  <si>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</si>
  <si>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</si>
  <si>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</si>
  <si>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</si>
  <si>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</si>
  <si>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</si>
  <si>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</si>
  <si>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</si>
  <si>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</si>
  <si>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</si>
  <si>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</si>
  <si>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</si>
  <si>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</si>
  <si>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</si>
  <si>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</si>
  <si>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</si>
  <si>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</si>
  <si>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</si>
  <si>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</si>
  <si>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</si>
  <si>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</si>
  <si>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</si>
  <si>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</si>
  <si>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</si>
  <si>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</si>
  <si>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</si>
  <si>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</si>
  <si>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</si>
  <si>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</si>
  <si>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</si>
  <si>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</si>
  <si>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</si>
  <si>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</si>
  <si>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</si>
  <si>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</si>
  <si>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</si>
  <si>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</si>
  <si>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</si>
  <si>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</si>
  <si>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</si>
  <si>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</si>
  <si>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</si>
  <si>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</si>
  <si>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</si>
  <si>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</si>
  <si>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</si>
  <si>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</si>
  <si>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</si>
  <si>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</si>
  <si>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</si>
  <si>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</si>
  <si>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</si>
  <si>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</si>
  <si>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</si>
  <si>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</si>
  <si>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</si>
  <si>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</si>
  <si>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</si>
  <si>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</si>
  <si>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</si>
  <si>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</si>
  <si>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</si>
  <si>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</si>
  <si>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</si>
  <si>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</si>
  <si>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</si>
  <si>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</si>
  <si>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</si>
  <si>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</si>
  <si>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</si>
  <si>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</si>
  <si>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</si>
  <si>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</si>
  <si>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</si>
  <si>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</si>
  <si>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</si>
  <si>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</si>
  <si>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</si>
  <si>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</si>
  <si>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</si>
  <si>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</si>
  <si>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</si>
  <si>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</si>
  <si>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</si>
  <si>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</si>
  <si>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</si>
  <si>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</si>
  <si>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</si>
  <si>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</si>
  <si>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</si>
  <si>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</si>
  <si>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</si>
  <si>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</si>
  <si>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</si>
  <si>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</si>
  <si>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</si>
  <si>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</si>
  <si>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</si>
  <si>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</si>
  <si>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</si>
  <si>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</si>
  <si>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</si>
  <si>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</si>
  <si>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</si>
  <si>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</si>
  <si>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</si>
  <si>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</si>
  <si>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</si>
  <si>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</si>
  <si>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</si>
  <si>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</si>
  <si>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</si>
  <si>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</si>
  <si>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</si>
  <si>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</si>
  <si>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</si>
  <si>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</si>
  <si>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</si>
  <si>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</si>
  <si>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</si>
  <si>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</si>
  <si>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</si>
  <si>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</si>
  <si>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</si>
  <si>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</si>
  <si>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</si>
  <si>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</si>
  <si>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</si>
  <si>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</si>
  <si>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</si>
  <si>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</si>
  <si>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</si>
  <si>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</si>
  <si>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</si>
  <si>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</si>
  <si>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</si>
  <si>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</si>
  <si>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</si>
  <si>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</si>
  <si>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</si>
  <si>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</si>
  <si>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</si>
  <si>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</si>
  <si>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</si>
  <si>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</si>
  <si>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</si>
  <si>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</si>
  <si>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</si>
  <si>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</si>
  <si>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</si>
  <si>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</si>
  <si>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</si>
  <si>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</si>
  <si>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</si>
  <si>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</si>
  <si>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</si>
  <si>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</si>
  <si>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</si>
  <si>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</si>
  <si>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</si>
  <si>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</si>
  <si>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</si>
  <si>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</si>
  <si>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</si>
  <si>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</si>
  <si>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</si>
  <si>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</si>
  <si>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</si>
  <si>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</si>
  <si>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</si>
  <si>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</si>
  <si>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</si>
  <si>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</si>
  <si>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</si>
  <si>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</si>
  <si>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</si>
  <si>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</si>
  <si>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</si>
  <si>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</si>
  <si>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</si>
  <si>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</si>
  <si>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</si>
  <si>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</si>
  <si>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</si>
  <si>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</si>
  <si>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</si>
  <si>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</si>
  <si>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</si>
  <si>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</si>
  <si>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</si>
  <si>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</si>
  <si>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</si>
  <si>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</si>
  <si>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</si>
  <si>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</si>
  <si>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</si>
  <si>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</si>
  <si>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</si>
  <si>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</si>
  <si>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</si>
  <si>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</si>
  <si>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</si>
  <si>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</si>
  <si>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</si>
  <si>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</si>
  <si>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</si>
  <si>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</si>
  <si>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</si>
  <si>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</si>
  <si>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</si>
  <si>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</si>
  <si>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</si>
  <si>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</si>
  <si>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</si>
  <si>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</si>
  <si>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</si>
  <si>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</si>
  <si>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</si>
  <si>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</si>
  <si>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</si>
  <si>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</si>
  <si>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</si>
  <si>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</si>
  <si>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</si>
  <si>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</si>
  <si>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</si>
  <si>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</si>
  <si>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</si>
  <si>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</si>
  <si>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</si>
  <si>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</si>
  <si>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</si>
  <si>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</si>
  <si>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</si>
  <si>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</si>
  <si>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</si>
  <si>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</si>
  <si>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</si>
  <si>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</si>
  <si>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</si>
  <si>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</si>
  <si>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</si>
  <si>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</si>
  <si>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</si>
  <si>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</si>
  <si>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</si>
  <si>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</si>
  <si>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</si>
  <si>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</si>
  <si>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</si>
  <si>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</si>
  <si>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</si>
  <si>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</si>
  <si>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</si>
  <si>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</si>
  <si>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</si>
  <si>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</si>
  <si>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</si>
  <si>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</si>
  <si>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</si>
  <si>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</si>
  <si>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</si>
  <si>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</si>
  <si>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</si>
  <si>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</si>
  <si>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</si>
  <si>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</si>
  <si>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</si>
  <si>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</si>
  <si>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</si>
  <si>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</si>
  <si>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</si>
  <si>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</si>
  <si>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</si>
  <si>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</si>
  <si>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</si>
  <si>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</si>
  <si>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</si>
  <si>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</si>
  <si>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</si>
  <si>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</si>
  <si>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</si>
  <si>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</si>
  <si>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</si>
  <si>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</si>
  <si>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</si>
  <si>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</si>
  <si>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</si>
  <si>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</si>
  <si>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</si>
  <si>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</si>
  <si>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</si>
  <si>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</si>
  <si>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</si>
  <si>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</si>
  <si>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</si>
  <si>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</si>
  <si>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</si>
  <si>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</si>
  <si>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</si>
  <si>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</si>
  <si>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</si>
  <si>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</si>
  <si>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</si>
  <si>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</si>
  <si>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</si>
  <si>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</si>
  <si>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</si>
  <si>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</si>
  <si>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</si>
  <si>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</si>
  <si>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</si>
  <si>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</si>
  <si>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</si>
  <si>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</si>
  <si>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</si>
  <si>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</si>
  <si>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</si>
  <si>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</si>
  <si>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</si>
  <si>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</si>
  <si>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</si>
  <si>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</si>
  <si>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</si>
  <si>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</si>
  <si>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</si>
  <si>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</si>
  <si>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</si>
  <si>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</si>
  <si>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</si>
  <si>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</si>
  <si>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</si>
  <si>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</si>
  <si>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</si>
  <si>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</si>
  <si>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</si>
  <si>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</si>
  <si>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</si>
  <si>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</si>
  <si>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</si>
  <si>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</si>
  <si>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</si>
  <si>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</si>
  <si>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</si>
  <si>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</si>
  <si>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</si>
  <si>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</si>
  <si>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</si>
  <si>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</si>
  <si>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</si>
  <si>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</si>
  <si>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</si>
  <si>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</si>
  <si>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</si>
  <si>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</si>
  <si>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</si>
  <si>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</si>
  <si>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</si>
  <si>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</si>
  <si>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</si>
  <si>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</si>
  <si>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</si>
  <si>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</si>
  <si>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</si>
  <si>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</si>
  <si>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</si>
  <si>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</si>
  <si>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</si>
  <si>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</si>
  <si>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</si>
  <si>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</si>
  <si>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</si>
  <si>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</si>
  <si>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</si>
  <si>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</si>
  <si>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</si>
  <si>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</si>
  <si>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</si>
  <si>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</si>
  <si>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</si>
  <si>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</si>
  <si>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</si>
  <si>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</si>
  <si>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</si>
  <si>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</si>
  <si>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</si>
  <si>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</si>
  <si>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</si>
  <si>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</si>
  <si>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</si>
  <si>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</si>
  <si>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</si>
  <si>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</si>
  <si>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</si>
  <si>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</si>
  <si>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</si>
  <si>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</si>
  <si>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</si>
  <si>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</si>
  <si>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</si>
  <si>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</si>
  <si>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</si>
  <si>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</si>
  <si>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</si>
  <si>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</si>
  <si>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</si>
  <si>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</si>
  <si>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</si>
  <si>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</si>
  <si>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</si>
  <si>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</si>
  <si>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</si>
  <si>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</si>
  <si>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</si>
  <si>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</si>
  <si>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</si>
  <si>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</si>
  <si>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</si>
  <si>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</si>
  <si>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</si>
  <si>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</si>
  <si>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</si>
  <si>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</si>
  <si>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</si>
  <si>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</si>
  <si>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</si>
  <si>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</si>
  <si>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</si>
  <si>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</si>
  <si>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</si>
  <si>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</si>
  <si>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</si>
  <si>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</si>
  <si>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</si>
  <si>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</si>
  <si>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</si>
  <si>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</si>
  <si>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</si>
  <si>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</si>
  <si>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</si>
  <si>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</si>
  <si>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</si>
  <si>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</si>
  <si>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</si>
  <si>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</si>
  <si>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</si>
  <si>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</si>
  <si>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</si>
  <si>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</si>
  <si>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</si>
  <si>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</si>
  <si>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</si>
  <si>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</si>
  <si>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</si>
  <si>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</si>
  <si>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</si>
  <si>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</si>
  <si>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</si>
  <si>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</si>
  <si>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</si>
  <si>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</si>
  <si>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</si>
  <si>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</si>
  <si>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</si>
  <si>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</si>
  <si>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</si>
  <si>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</si>
  <si>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</si>
  <si>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</si>
  <si>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</si>
  <si>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</si>
  <si>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</si>
  <si>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</si>
  <si>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</si>
  <si>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</si>
  <si>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</si>
  <si>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</si>
  <si>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</si>
  <si>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</si>
  <si>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</si>
  <si>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</si>
  <si>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</si>
  <si>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</si>
  <si>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</si>
  <si>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</si>
  <si>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</si>
  <si>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</si>
  <si>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</si>
  <si>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</si>
  <si>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</si>
  <si>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</si>
  <si>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</si>
  <si>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</si>
  <si>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</si>
  <si>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</si>
  <si>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</si>
  <si>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</si>
  <si>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</si>
  <si>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</si>
  <si>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</si>
  <si>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</si>
  <si>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</si>
  <si>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</si>
  <si>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</si>
  <si>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</si>
  <si>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</si>
  <si>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</si>
  <si>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</si>
  <si>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</si>
  <si>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</si>
  <si>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</si>
  <si>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</si>
  <si>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</si>
  <si>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</si>
  <si>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</si>
  <si>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</si>
  <si>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</si>
  <si>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</si>
  <si>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</si>
  <si>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</si>
  <si>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</si>
  <si>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</si>
  <si>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</si>
  <si>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</si>
  <si>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</si>
  <si>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</si>
  <si>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</si>
  <si>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</si>
  <si>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</si>
  <si>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</si>
  <si>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</si>
  <si>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</si>
  <si>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</si>
  <si>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</si>
  <si>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</si>
  <si>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</si>
  <si>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</si>
  <si>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</si>
  <si>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</si>
  <si>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</si>
  <si>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</si>
  <si>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</si>
  <si>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</si>
  <si>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</si>
  <si>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</si>
  <si>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</si>
  <si>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</si>
  <si>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</si>
  <si>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</si>
  <si>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</si>
  <si>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</si>
  <si>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</si>
  <si>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</si>
  <si>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</si>
  <si>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</si>
  <si>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</si>
  <si>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</si>
  <si>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</si>
  <si>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</si>
  <si>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</si>
  <si>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</si>
  <si>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</si>
  <si>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</si>
  <si>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</si>
  <si>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</si>
  <si>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</si>
  <si>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</si>
  <si>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</si>
  <si>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</si>
  <si>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</si>
  <si>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</si>
  <si>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</si>
  <si>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</si>
  <si>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</si>
  <si>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</si>
  <si>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</si>
  <si>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</si>
  <si>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</si>
  <si>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</si>
  <si>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</si>
  <si>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</si>
  <si>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</si>
  <si>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</si>
  <si>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</si>
  <si>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</si>
  <si>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</si>
  <si>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</si>
  <si>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</si>
  <si>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</si>
  <si>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</si>
  <si>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</si>
  <si>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</si>
  <si>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</si>
  <si>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</si>
  <si>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</si>
  <si>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</si>
  <si>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</si>
  <si>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</si>
  <si>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</si>
  <si>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</si>
  <si>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</si>
  <si>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</si>
  <si>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</si>
  <si>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</si>
  <si>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</si>
  <si>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</si>
  <si>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</si>
  <si>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</si>
  <si>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</si>
  <si>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</si>
  <si>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</si>
  <si>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</si>
  <si>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</si>
  <si>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</si>
  <si>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</si>
  <si>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</si>
  <si>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</si>
  <si>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</si>
  <si>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</si>
  <si>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</si>
  <si>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</si>
  <si>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</si>
  <si>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</si>
  <si>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</si>
  <si>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</si>
  <si>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</si>
  <si>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</si>
  <si>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</si>
  <si>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</si>
  <si>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</si>
  <si>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</si>
  <si>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</si>
  <si>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</si>
  <si>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</si>
  <si>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</si>
  <si>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</si>
  <si>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</si>
  <si>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</si>
  <si>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</si>
  <si>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</si>
  <si>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</si>
  <si>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</si>
  <si>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</si>
  <si>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</si>
  <si>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</si>
  <si>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</si>
  <si>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</si>
  <si>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</si>
  <si>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</si>
  <si>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</si>
  <si>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</si>
  <si>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</si>
  <si>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</si>
  <si>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</si>
  <si>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</si>
  <si>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</si>
  <si>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</si>
  <si>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</si>
  <si>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</si>
  <si>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</si>
  <si>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</si>
  <si>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</si>
  <si>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</si>
  <si>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</si>
  <si>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</si>
  <si>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</si>
  <si>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</si>
  <si>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</si>
  <si>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</si>
  <si>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</si>
  <si>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</si>
  <si>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</si>
  <si>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</si>
  <si>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</si>
  <si>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</si>
  <si>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</si>
  <si>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</si>
  <si>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</si>
  <si>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</si>
  <si>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</si>
  <si>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</si>
  <si>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</si>
  <si>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</si>
  <si>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</si>
  <si>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</si>
  <si>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</si>
  <si>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</si>
  <si>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</si>
  <si>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</si>
  <si>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</si>
  <si>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</si>
  <si>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</si>
  <si>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</si>
  <si>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</si>
  <si>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</si>
  <si>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</si>
  <si>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</si>
  <si>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</si>
  <si>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</si>
  <si>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</si>
  <si>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</si>
  <si>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</si>
  <si>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</si>
  <si>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</si>
  <si>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</si>
  <si>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</si>
  <si>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</si>
  <si>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</si>
  <si>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</si>
  <si>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</si>
  <si>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</si>
  <si>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</si>
  <si>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</si>
  <si>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</si>
  <si>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</si>
  <si>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</si>
  <si>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</si>
  <si>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</si>
  <si>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</si>
  <si>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</si>
  <si>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</si>
  <si>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</si>
  <si>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</si>
  <si>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</si>
  <si>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</si>
  <si>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</si>
  <si>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</si>
  <si>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</si>
  <si>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</si>
  <si>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</si>
  <si>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</si>
  <si>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</si>
  <si>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</si>
  <si>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</si>
  <si>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</si>
  <si>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</si>
  <si>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</si>
  <si>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</si>
  <si>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</si>
  <si>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</si>
  <si>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</si>
  <si>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</si>
  <si>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</si>
  <si>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</si>
  <si>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</si>
  <si>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</si>
  <si>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</si>
  <si>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</si>
  <si>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</si>
  <si>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</si>
  <si>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</si>
  <si>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</si>
  <si>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</si>
  <si>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</si>
  <si>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</si>
  <si>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</si>
  <si>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</si>
  <si>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</si>
  <si>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</si>
  <si>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</si>
  <si>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</si>
  <si>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</si>
  <si>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</si>
  <si>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</si>
  <si>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</si>
  <si>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</si>
  <si>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</si>
  <si>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</si>
  <si>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</si>
  <si>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</si>
  <si>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</si>
  <si>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</si>
  <si>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</si>
  <si>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</si>
  <si>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</si>
  <si>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</si>
  <si>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</si>
  <si>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</si>
  <si>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</si>
  <si>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</si>
  <si>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</si>
  <si>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</si>
  <si>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</si>
  <si>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</si>
  <si>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</si>
  <si>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</si>
  <si>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</si>
  <si>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</si>
  <si>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</si>
  <si>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</si>
  <si>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</si>
  <si>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</si>
  <si>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</si>
  <si>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</si>
  <si>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</si>
  <si>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</si>
  <si>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</si>
  <si>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</si>
  <si>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</si>
  <si>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</si>
  <si>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</si>
  <si>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</si>
  <si>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</si>
  <si>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</si>
  <si>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</si>
  <si>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</si>
  <si>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</si>
  <si>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</si>
  <si>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</si>
  <si>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</si>
  <si>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</si>
  <si>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</si>
  <si>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</si>
  <si>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</si>
  <si>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</si>
  <si>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</si>
  <si>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</si>
  <si>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</si>
  <si>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</si>
  <si>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</si>
  <si>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</si>
  <si>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</si>
  <si>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</si>
  <si>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</si>
  <si>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</si>
  <si>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</si>
  <si>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</si>
  <si>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</si>
  <si>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</si>
  <si>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</si>
  <si>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</si>
  <si>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</si>
  <si>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</si>
  <si>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</si>
  <si>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</si>
  <si>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</si>
  <si>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</si>
  <si>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</si>
  <si>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</si>
  <si>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</si>
  <si>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</si>
  <si>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</si>
  <si>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</si>
  <si>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</si>
  <si>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</si>
  <si>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</si>
  <si>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</si>
  <si>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</si>
  <si>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</si>
  <si>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</si>
  <si>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</si>
  <si>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</si>
  <si>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</si>
  <si>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</si>
  <si>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</si>
  <si>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</si>
  <si>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</si>
  <si>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</si>
  <si>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</si>
  <si>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</si>
  <si>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</si>
  <si>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</si>
  <si>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</si>
  <si>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</si>
  <si>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</si>
  <si>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</si>
  <si>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</si>
  <si>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</si>
  <si>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</si>
  <si>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</si>
  <si>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</si>
  <si>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</si>
  <si>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</si>
  <si>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</si>
  <si>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</si>
  <si>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</si>
  <si>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</si>
  <si>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</si>
  <si>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</si>
  <si>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</si>
  <si>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</si>
  <si>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</si>
  <si>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</si>
  <si>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</si>
  <si>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</si>
  <si>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</si>
  <si>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</si>
  <si>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</si>
  <si>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</si>
  <si>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</si>
  <si>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</si>
  <si>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</si>
  <si>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</si>
  <si>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</si>
  <si>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</si>
  <si>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</si>
  <si>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</si>
  <si>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</si>
  <si>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</si>
  <si>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</si>
  <si>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</si>
  <si>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</si>
  <si>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</si>
  <si>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</si>
  <si>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</si>
  <si>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</si>
  <si>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</si>
  <si>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</si>
  <si>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</si>
  <si>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</si>
  <si>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</si>
  <si>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</si>
  <si>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</si>
  <si>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</si>
  <si>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</si>
  <si>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</si>
  <si>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</si>
  <si>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</si>
  <si>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</si>
  <si>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</si>
  <si>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</si>
  <si>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</si>
  <si>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</si>
  <si>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</si>
  <si>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</si>
  <si>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</si>
  <si>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</si>
  <si>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</si>
  <si>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</si>
  <si>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</si>
  <si>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</si>
  <si>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</si>
  <si>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</si>
  <si>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</si>
  <si>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</si>
  <si>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</si>
  <si>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</si>
  <si>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</si>
  <si>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</si>
  <si>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</si>
  <si>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</si>
  <si>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</si>
  <si>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</si>
  <si>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</si>
  <si>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</si>
  <si>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</si>
  <si>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</si>
  <si>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</si>
  <si>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</si>
  <si>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</si>
  <si>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</si>
  <si>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</si>
  <si>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</si>
  <si>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</si>
  <si>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</si>
  <si>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</si>
  <si>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</si>
  <si>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</si>
  <si>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</si>
  <si>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</si>
  <si>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</si>
  <si>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</si>
  <si>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</si>
  <si>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</si>
  <si>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</si>
  <si>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</si>
  <si>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</si>
  <si>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</si>
  <si>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</si>
  <si>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</si>
  <si>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</si>
  <si>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</si>
  <si>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</si>
  <si>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</si>
  <si>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</si>
  <si>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</si>
  <si>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</si>
  <si>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</si>
  <si>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</si>
  <si>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</si>
  <si>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</si>
  <si>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</si>
  <si>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</si>
  <si>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</si>
  <si>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</si>
  <si>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</si>
  <si>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</si>
  <si>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</si>
  <si>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</si>
  <si>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</si>
  <si>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</si>
  <si>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</si>
  <si>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</si>
  <si>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</si>
  <si>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</si>
  <si>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</si>
  <si>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</si>
  <si>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</si>
  <si>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</si>
  <si>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</si>
  <si>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</si>
  <si>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</si>
  <si>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</si>
  <si>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</si>
  <si>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</si>
  <si>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</si>
  <si>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</si>
  <si>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</si>
  <si>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</si>
  <si>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</si>
  <si>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</si>
  <si>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</si>
  <si>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</si>
  <si>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</si>
  <si>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</si>
  <si>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</si>
  <si>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</si>
  <si>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</si>
  <si>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</si>
  <si>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</si>
  <si>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</si>
  <si>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</si>
  <si>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</si>
  <si>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</si>
  <si>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</si>
  <si>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</si>
  <si>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</si>
  <si>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</si>
  <si>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</si>
  <si>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</si>
  <si>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</si>
  <si>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</si>
  <si>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</si>
  <si>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</si>
  <si>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</si>
  <si>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</si>
  <si>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</si>
  <si>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</si>
  <si>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</si>
  <si>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</si>
  <si>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</si>
  <si>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</si>
  <si>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</si>
  <si>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</si>
  <si>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</si>
  <si>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</si>
  <si>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</si>
  <si>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</si>
  <si>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</si>
  <si>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</si>
  <si>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</si>
  <si>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</si>
  <si>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</si>
  <si>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</si>
  <si>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</si>
  <si>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</si>
  <si>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</si>
  <si>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</si>
  <si>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</si>
  <si>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</si>
  <si>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</si>
  <si>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</si>
  <si>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</si>
  <si>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</si>
  <si>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</si>
  <si>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</si>
  <si>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</si>
  <si>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</si>
  <si>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</si>
  <si>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</si>
  <si>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</si>
  <si>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</si>
  <si>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</si>
  <si>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</si>
  <si>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</si>
  <si>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</si>
  <si>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</si>
  <si>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</si>
  <si>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</si>
  <si>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</si>
  <si>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</si>
  <si>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</si>
  <si>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</si>
  <si>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</si>
  <si>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</si>
  <si>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</si>
  <si>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</si>
  <si>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</si>
  <si>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</si>
  <si>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</si>
  <si>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</si>
  <si>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</si>
  <si>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</si>
  <si>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</si>
  <si>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</si>
  <si>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</si>
  <si>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</si>
  <si>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</si>
  <si>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</si>
  <si>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</si>
  <si>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</si>
  <si>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</si>
  <si>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</si>
  <si>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</si>
  <si>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</si>
  <si>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</si>
  <si>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</si>
  <si>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</si>
  <si>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</si>
  <si>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</si>
  <si>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</si>
  <si>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</si>
  <si>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</si>
  <si>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</si>
  <si>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</si>
  <si>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</si>
  <si>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</si>
  <si>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</si>
  <si>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</si>
  <si>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</si>
  <si>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</si>
  <si>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</si>
  <si>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</si>
  <si>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</si>
  <si>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</si>
  <si>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</si>
  <si>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</si>
  <si>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</si>
  <si>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</si>
  <si>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</si>
  <si>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</si>
  <si>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</si>
  <si>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</si>
  <si>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</si>
  <si>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</si>
  <si>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</si>
  <si>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</si>
  <si>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</si>
  <si>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</si>
  <si>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</si>
  <si>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</si>
  <si>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</si>
  <si>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</si>
  <si>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</si>
  <si>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</si>
  <si>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</si>
  <si>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</si>
  <si>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</si>
  <si>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</si>
  <si>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</si>
  <si>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</si>
  <si>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</si>
  <si>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</si>
  <si>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</si>
  <si>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</si>
  <si>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</si>
  <si>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</si>
  <si>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</si>
  <si>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</si>
  <si>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</si>
  <si>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</si>
  <si>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</si>
  <si>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</si>
  <si>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</si>
  <si>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</si>
  <si>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</si>
  <si>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</si>
  <si>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</si>
  <si>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</si>
  <si>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</si>
  <si>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</si>
  <si>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</si>
  <si>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</si>
  <si>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</si>
  <si>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</si>
  <si>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</si>
  <si>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</si>
  <si>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</si>
  <si>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</si>
  <si>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</si>
  <si>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</si>
  <si>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</si>
  <si>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</si>
  <si>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</si>
  <si>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</si>
  <si>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</si>
  <si>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</si>
  <si>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</si>
  <si>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</si>
  <si>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</si>
  <si>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</si>
  <si>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</si>
  <si>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</si>
  <si>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</si>
  <si>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</si>
  <si>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</si>
  <si>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</si>
  <si>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</si>
  <si>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</si>
  <si>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</si>
  <si>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</si>
  <si>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</si>
  <si>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</si>
  <si>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</si>
  <si>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</si>
  <si>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</si>
  <si>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</si>
  <si>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</si>
  <si>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</si>
  <si>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</si>
  <si>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</si>
  <si>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</si>
  <si>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</si>
  <si>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</si>
  <si>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</si>
  <si>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</si>
  <si>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</si>
  <si>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</si>
  <si>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</si>
  <si>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</si>
  <si>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</si>
  <si>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</si>
  <si>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</si>
  <si>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</si>
  <si>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</si>
  <si>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</si>
  <si>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</si>
  <si>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</si>
  <si>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</si>
  <si>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</si>
  <si>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</si>
  <si>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</si>
  <si>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</si>
  <si>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</si>
  <si>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</si>
  <si>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</si>
  <si>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</si>
  <si>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</si>
  <si>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</si>
  <si>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</si>
  <si>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</si>
  <si>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</si>
  <si>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</si>
  <si>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</si>
  <si>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</si>
  <si>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</si>
  <si>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</si>
  <si>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</si>
  <si>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</si>
  <si>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</si>
  <si>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</si>
  <si>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</si>
  <si>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</si>
  <si>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</si>
  <si>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</si>
  <si>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</si>
  <si>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</si>
  <si>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</si>
  <si>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</si>
  <si>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</si>
  <si>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</si>
  <si>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</si>
  <si>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</si>
  <si>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</si>
  <si>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</si>
  <si>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</si>
  <si>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</si>
  <si>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</si>
  <si>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</si>
  <si>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</si>
  <si>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</si>
  <si>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</si>
  <si>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</si>
  <si>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</si>
  <si>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</si>
  <si>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</si>
  <si>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</si>
  <si>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</si>
  <si>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</si>
  <si>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</si>
  <si>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</si>
  <si>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</si>
  <si>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</si>
  <si>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</si>
  <si>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</si>
  <si>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</si>
  <si>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</si>
  <si>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</si>
  <si>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</si>
  <si>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</si>
  <si>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</si>
  <si>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</si>
  <si>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</si>
  <si>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</si>
  <si>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</si>
  <si>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</si>
  <si>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</si>
  <si>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</si>
  <si>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</si>
  <si>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</si>
  <si>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</si>
  <si>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</si>
  <si>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</si>
  <si>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</si>
  <si>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</si>
  <si>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</si>
  <si>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</si>
  <si>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</si>
  <si>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</si>
  <si>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</si>
  <si>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</si>
  <si>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</si>
  <si>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</si>
  <si>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</si>
  <si>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</si>
  <si>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</si>
  <si>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</si>
  <si>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</si>
  <si>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</si>
  <si>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</si>
  <si>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</si>
  <si>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</si>
  <si>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</si>
  <si>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</si>
  <si>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</si>
  <si>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</si>
  <si>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</si>
  <si>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</si>
  <si>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</si>
  <si>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</si>
  <si>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</si>
  <si>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</si>
  <si>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</si>
  <si>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</si>
  <si>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</si>
  <si>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</si>
  <si>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</si>
  <si>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</si>
  <si>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</si>
  <si>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</si>
  <si>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</si>
  <si>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</si>
  <si>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</si>
  <si>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</si>
  <si>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</si>
  <si>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</si>
  <si>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</si>
  <si>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</si>
  <si>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</si>
  <si>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</si>
  <si>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</si>
  <si>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</si>
  <si>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</si>
  <si>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</si>
  <si>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</si>
  <si>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</si>
  <si>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</si>
  <si>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</si>
  <si>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</si>
  <si>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</si>
  <si>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</si>
  <si>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</si>
  <si>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</si>
  <si>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</si>
  <si>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</si>
  <si>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</si>
  <si>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</si>
  <si>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</si>
  <si>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</si>
  <si>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</si>
  <si>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</si>
  <si>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</si>
  <si>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</si>
  <si>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</si>
  <si>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</si>
  <si>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</si>
  <si>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</si>
  <si>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</si>
  <si>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</si>
  <si>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</si>
  <si>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</si>
  <si>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</si>
  <si>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</si>
  <si>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</si>
  <si>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</si>
  <si>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</si>
  <si>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</si>
  <si>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</si>
  <si>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</si>
  <si>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</si>
  <si>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</si>
  <si>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</si>
  <si>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</si>
  <si>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</si>
  <si>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</si>
  <si>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</si>
  <si>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</si>
  <si>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</si>
  <si>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</si>
  <si>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</si>
  <si>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</si>
  <si>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</si>
  <si>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</si>
  <si>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</si>
  <si>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</si>
  <si>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</si>
  <si>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</si>
  <si>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</si>
  <si>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</si>
  <si>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</si>
  <si>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</si>
  <si>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</si>
  <si>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</si>
  <si>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</si>
  <si>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</si>
  <si>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</si>
  <si>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</si>
  <si>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</si>
  <si>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</si>
  <si>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</si>
  <si>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</si>
  <si>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</si>
  <si>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</si>
  <si>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</si>
  <si>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</si>
  <si>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</si>
  <si>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</si>
  <si>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</si>
  <si>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</si>
  <si>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</si>
  <si>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</si>
  <si>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</si>
  <si>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</si>
  <si>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</si>
  <si>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</si>
  <si>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</si>
  <si>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</si>
  <si>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</si>
  <si>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</si>
  <si>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</si>
  <si>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</si>
  <si>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</si>
  <si>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</si>
  <si>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</si>
  <si>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</si>
  <si>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</si>
  <si>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</si>
  <si>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</si>
  <si>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</si>
  <si>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</si>
  <si>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</si>
  <si>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</si>
  <si>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</si>
  <si>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</si>
  <si>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</si>
  <si>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</si>
  <si>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</si>
  <si>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</si>
  <si>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</si>
  <si>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</si>
  <si>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</si>
  <si>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</si>
  <si>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</si>
  <si>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</si>
  <si>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</si>
  <si>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</si>
  <si>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</si>
  <si>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</si>
  <si>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</si>
  <si>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</si>
  <si>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</si>
  <si>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</si>
  <si>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</si>
  <si>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</si>
  <si>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</si>
  <si>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</si>
  <si>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</si>
  <si>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</si>
  <si>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</si>
  <si>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</si>
  <si>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</si>
  <si>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</si>
  <si>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</si>
  <si>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</si>
  <si>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</si>
  <si>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</si>
  <si>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</si>
  <si>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</si>
  <si>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</si>
  <si>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</si>
  <si>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</si>
  <si>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</si>
  <si>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</si>
  <si>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</si>
  <si>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</si>
  <si>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</si>
  <si>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</si>
  <si>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</si>
  <si>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</si>
  <si>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</si>
  <si>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</si>
  <si>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</si>
  <si>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</si>
  <si>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</si>
  <si>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</si>
  <si>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</si>
  <si>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</si>
  <si>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</si>
  <si>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</si>
  <si>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</si>
  <si>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</si>
  <si>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</si>
  <si>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</si>
  <si>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</si>
  <si>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</si>
  <si>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</si>
  <si>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</si>
  <si>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</si>
  <si>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</si>
  <si>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</si>
  <si>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</si>
  <si>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</si>
  <si>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</si>
  <si>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</si>
  <si>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</si>
  <si>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</si>
  <si>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</si>
  <si>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</si>
  <si>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</si>
  <si>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</si>
  <si>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</si>
  <si>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</si>
  <si>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</si>
  <si>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</si>
  <si>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</si>
  <si>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</si>
  <si>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</si>
  <si>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</si>
  <si>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</si>
  <si>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</si>
  <si>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</si>
  <si>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</si>
  <si>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</si>
  <si>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</si>
  <si>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</si>
  <si>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</si>
  <si>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</si>
  <si>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</si>
  <si>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</si>
  <si>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</si>
  <si>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</si>
  <si>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</si>
  <si>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</si>
  <si>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</si>
  <si>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</si>
  <si>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</si>
  <si>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</si>
  <si>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</si>
  <si>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</si>
  <si>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</si>
  <si>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</si>
  <si>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</si>
  <si>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</si>
  <si>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</si>
  <si>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</si>
  <si>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</si>
  <si>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</si>
  <si>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</si>
  <si>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</si>
  <si>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</si>
  <si>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</si>
  <si>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</si>
  <si>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</si>
  <si>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</si>
  <si>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</si>
  <si>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</si>
  <si>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</si>
  <si>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</si>
  <si>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</si>
  <si>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</si>
  <si>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</si>
  <si>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</si>
  <si>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</si>
  <si>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</si>
  <si>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</si>
  <si>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</si>
  <si>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</si>
  <si>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</si>
  <si>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</si>
  <si>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</si>
  <si>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</si>
  <si>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</si>
  <si>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</si>
  <si>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</si>
  <si>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</si>
  <si>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</si>
  <si>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</si>
  <si>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</si>
  <si>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</si>
  <si>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</si>
  <si>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</si>
  <si>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</si>
  <si>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</si>
  <si>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</si>
  <si>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</si>
  <si>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</si>
  <si>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</si>
  <si>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</si>
  <si>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</si>
  <si>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</si>
  <si>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</si>
  <si>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</si>
  <si>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</si>
  <si>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</si>
  <si>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</si>
  <si>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</si>
  <si>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</si>
  <si>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</si>
  <si>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</si>
  <si>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</si>
  <si>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</si>
  <si>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</si>
  <si>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</si>
  <si>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</si>
  <si>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</si>
  <si>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</si>
  <si>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</si>
  <si>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</si>
  <si>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</si>
  <si>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</si>
  <si>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</si>
  <si>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</si>
  <si>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</si>
  <si>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</si>
  <si>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</si>
  <si>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</si>
  <si>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</si>
  <si>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</si>
  <si>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</si>
  <si>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</si>
  <si>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</si>
  <si>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</si>
  <si>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</si>
  <si>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</si>
  <si>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</si>
  <si>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</si>
  <si>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</si>
  <si>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</si>
  <si>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</si>
  <si>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</si>
  <si>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</si>
  <si>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</si>
  <si>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</si>
  <si>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</si>
  <si>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</si>
  <si>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</si>
  <si>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</si>
  <si>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</si>
  <si>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</si>
  <si>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</si>
  <si>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</si>
  <si>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</si>
  <si>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</si>
  <si>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</si>
  <si>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</si>
  <si>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</si>
  <si>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</si>
  <si>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</si>
  <si>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</si>
  <si>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</si>
  <si>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</si>
  <si>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</si>
  <si>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</si>
  <si>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</si>
  <si>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</si>
  <si>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</si>
  <si>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</si>
  <si>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</si>
  <si>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</si>
  <si>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</si>
  <si>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</si>
  <si>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</si>
  <si>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</si>
  <si>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</si>
  <si>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</si>
  <si>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</si>
  <si>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</si>
  <si>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</si>
  <si>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</si>
  <si>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</si>
  <si>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</si>
  <si>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</si>
  <si>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</si>
  <si>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</si>
  <si>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</si>
  <si>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</si>
  <si>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</si>
  <si>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</si>
  <si>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</si>
  <si>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</si>
  <si>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</si>
  <si>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</si>
  <si>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</si>
  <si>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</si>
  <si>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</si>
  <si>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</si>
  <si>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</si>
  <si>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</si>
  <si>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</si>
  <si>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</si>
  <si>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</si>
  <si>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</si>
  <si>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</si>
  <si>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</si>
  <si>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</si>
  <si>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</si>
  <si>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</si>
  <si>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</si>
  <si>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</si>
  <si>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</si>
  <si>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</si>
  <si>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</si>
  <si>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</si>
  <si>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</si>
  <si>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</si>
  <si>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</si>
  <si>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</si>
  <si>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</si>
  <si>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</si>
  <si>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</si>
  <si>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</si>
  <si>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</si>
  <si>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</si>
  <si>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</si>
  <si>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</si>
  <si>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</si>
  <si>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</si>
  <si>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</si>
  <si>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</si>
  <si>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</si>
  <si>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</si>
  <si>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</si>
  <si>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</si>
  <si>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</si>
  <si>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</si>
  <si>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</si>
  <si>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</si>
  <si>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</si>
  <si>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</si>
  <si>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</si>
  <si>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</si>
  <si>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</si>
  <si>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</si>
  <si>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</si>
  <si>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</si>
  <si>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</si>
  <si>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</si>
  <si>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</si>
  <si>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</si>
  <si>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</si>
  <si>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</si>
  <si>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</si>
  <si>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</si>
  <si>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</si>
  <si>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</si>
  <si>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</si>
  <si>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</si>
  <si>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</si>
  <si>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</si>
  <si>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</si>
  <si>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</si>
  <si>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</si>
  <si>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</si>
  <si>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</si>
  <si>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</si>
  <si>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</si>
  <si>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</si>
  <si>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</si>
  <si>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</si>
  <si>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</si>
  <si>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</si>
  <si>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</si>
  <si>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</si>
  <si>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</si>
  <si>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</si>
  <si>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</si>
  <si>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</si>
  <si>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</si>
  <si>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</si>
  <si>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</si>
  <si>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</si>
  <si>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</si>
  <si>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</si>
  <si>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</si>
  <si>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</si>
  <si>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</si>
  <si>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</si>
  <si>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</si>
  <si>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</si>
  <si>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</si>
  <si>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</si>
  <si>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</si>
  <si>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</si>
  <si>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</si>
  <si>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</si>
  <si>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</si>
  <si>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</si>
  <si>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</si>
  <si>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</si>
  <si>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</si>
  <si>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</si>
  <si>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</si>
  <si>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</si>
  <si>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</si>
  <si>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</si>
  <si>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</si>
  <si>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</si>
  <si>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</si>
  <si>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</si>
  <si>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</si>
  <si>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</si>
  <si>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</si>
  <si>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</si>
  <si>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</si>
  <si>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</si>
  <si>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</si>
  <si>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</si>
  <si>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</si>
  <si>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</si>
  <si>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</si>
  <si>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</si>
  <si>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</si>
  <si>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</si>
  <si>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</si>
  <si>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</si>
  <si>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</si>
  <si>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</si>
  <si>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</si>
  <si>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</si>
  <si>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</si>
  <si>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</si>
  <si>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</si>
  <si>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</si>
  <si>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</si>
  <si>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</si>
  <si>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</si>
  <si>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</si>
  <si>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</si>
  <si>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</si>
  <si>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</si>
  <si>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</si>
  <si>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</si>
  <si>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</si>
  <si>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</si>
  <si>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</si>
  <si>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</si>
  <si>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</si>
  <si>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</si>
  <si>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</si>
  <si>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</si>
  <si>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</si>
  <si>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</si>
  <si>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</si>
  <si>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</si>
  <si>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</si>
  <si>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</si>
  <si>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</si>
  <si>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</si>
  <si>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</si>
  <si>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</si>
  <si>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</si>
  <si>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</si>
  <si>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</si>
  <si>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</si>
  <si>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</si>
  <si>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</si>
  <si>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</si>
  <si>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</si>
  <si>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</si>
  <si>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</si>
  <si>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</si>
  <si>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</si>
  <si>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</si>
  <si>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</si>
  <si>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</si>
  <si>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</si>
  <si>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</si>
  <si>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</si>
  <si>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</si>
  <si>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</si>
  <si>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</si>
  <si>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</si>
  <si>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</si>
  <si>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</si>
  <si>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</si>
  <si>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</si>
  <si>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</si>
  <si>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</si>
  <si>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</si>
  <si>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</si>
  <si>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</si>
  <si>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</si>
  <si>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</si>
  <si>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</si>
  <si>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</si>
  <si>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</si>
  <si>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</si>
  <si>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</si>
  <si>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</si>
  <si>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</si>
  <si>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</si>
  <si>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</si>
  <si>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</si>
  <si>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</si>
  <si>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</si>
  <si>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</si>
  <si>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</si>
  <si>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</si>
  <si>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</si>
  <si>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</si>
  <si>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</si>
  <si>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</si>
  <si>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</si>
  <si>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</si>
  <si>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</si>
  <si>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</si>
  <si>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</si>
  <si>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</si>
  <si>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</si>
  <si>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</si>
  <si>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</si>
  <si>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</si>
  <si>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</si>
  <si>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</si>
  <si>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</si>
  <si>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</si>
  <si>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</si>
  <si>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</si>
  <si>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</si>
  <si>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</si>
  <si>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</si>
  <si>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</si>
  <si>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</si>
  <si>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</si>
  <si>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</si>
  <si>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</si>
  <si>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</si>
  <si>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</si>
  <si>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</si>
  <si>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</si>
  <si>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</si>
  <si>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</si>
  <si>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</si>
  <si>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</si>
  <si>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</si>
  <si>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</si>
  <si>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</si>
  <si>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</si>
  <si>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</si>
  <si>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</si>
  <si>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</si>
  <si>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</si>
  <si>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</si>
  <si>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</si>
  <si>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</si>
  <si>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</si>
  <si>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</si>
  <si>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</si>
  <si>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</si>
  <si>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</si>
  <si>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</si>
  <si>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</si>
  <si>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</si>
  <si>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</si>
  <si>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</si>
  <si>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</si>
  <si>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</si>
  <si>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</si>
  <si>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</si>
  <si>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</si>
  <si>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</si>
  <si>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</si>
  <si>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</si>
  <si>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</si>
  <si>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</si>
  <si>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</si>
  <si>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</si>
  <si>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</si>
  <si>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</si>
  <si>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</si>
  <si>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</si>
  <si>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</si>
  <si>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</si>
  <si>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</si>
  <si>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</si>
  <si>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</si>
  <si>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</si>
  <si>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</si>
  <si>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</si>
  <si>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</si>
  <si>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</si>
  <si>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</si>
  <si>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</si>
  <si>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</si>
  <si>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</si>
  <si>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</si>
  <si>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</si>
  <si>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</si>
  <si>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</si>
  <si>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</si>
  <si>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</si>
  <si>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</si>
  <si>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</si>
  <si>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</si>
  <si>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</si>
  <si>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</si>
  <si>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</si>
  <si>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</si>
  <si>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</si>
  <si>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</si>
  <si>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</si>
  <si>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</si>
  <si>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</si>
  <si>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</si>
  <si>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</si>
  <si>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</si>
  <si>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</si>
  <si>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</si>
  <si>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</si>
  <si>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</si>
  <si>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</si>
  <si>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</si>
  <si>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</si>
  <si>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</si>
  <si>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</si>
  <si>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</si>
  <si>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</si>
  <si>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</si>
  <si>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</si>
  <si>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</si>
  <si>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</si>
  <si>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</si>
  <si>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</si>
  <si>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</si>
  <si>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</si>
  <si>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</si>
  <si>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</si>
  <si>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</si>
  <si>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</si>
  <si>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</si>
  <si>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</si>
  <si>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</si>
  <si>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</si>
  <si>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</si>
  <si>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</si>
  <si>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</si>
  <si>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</si>
  <si>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</si>
  <si>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</si>
  <si>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</si>
  <si>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</si>
  <si>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</si>
  <si>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</si>
  <si>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</si>
  <si>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</si>
  <si>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</si>
  <si>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</si>
  <si>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</si>
  <si>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</si>
  <si>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</si>
  <si>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</si>
  <si>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</si>
  <si>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</si>
  <si>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</si>
  <si>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</si>
  <si>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</si>
  <si>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</si>
  <si>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</si>
  <si>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</si>
  <si>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</si>
  <si>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</si>
  <si>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</si>
  <si>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</si>
  <si>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</si>
  <si>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</si>
  <si>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</si>
  <si>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</si>
  <si>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</si>
  <si>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</si>
  <si>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</si>
  <si>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</si>
  <si>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</si>
  <si>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</si>
  <si>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</si>
  <si>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</si>
  <si>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</si>
  <si>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</si>
  <si>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</si>
  <si>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</si>
  <si>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</si>
  <si>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</si>
  <si>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</si>
  <si>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</si>
  <si>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</si>
  <si>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</si>
  <si>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</si>
  <si>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</si>
  <si>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</si>
  <si>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</si>
  <si>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</si>
  <si>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</si>
  <si>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</si>
  <si>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</si>
  <si>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</si>
  <si>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</si>
  <si>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</si>
  <si>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</si>
  <si>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</si>
  <si>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</si>
  <si>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</si>
  <si>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</si>
  <si>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</si>
  <si>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</si>
  <si>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</si>
  <si>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</si>
  <si>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</si>
  <si>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</si>
  <si>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</si>
  <si>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</si>
  <si>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</si>
  <si>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</si>
  <si>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</si>
  <si>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</si>
  <si>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</si>
  <si>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</si>
  <si>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</si>
  <si>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</si>
  <si>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</si>
  <si>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</si>
  <si>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</si>
  <si>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</si>
  <si>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</si>
  <si>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</si>
  <si>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</si>
  <si>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</si>
  <si>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</si>
  <si>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</si>
  <si>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</si>
  <si>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</si>
  <si>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</si>
  <si>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</si>
  <si>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</si>
  <si>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</si>
  <si>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</si>
  <si>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</si>
  <si>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</si>
  <si>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</si>
  <si>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</si>
  <si>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</si>
  <si>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</si>
  <si>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</si>
  <si>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</si>
  <si>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</si>
  <si>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</si>
  <si>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</si>
  <si>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</si>
  <si>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</si>
  <si>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</si>
  <si>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</si>
  <si>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</si>
  <si>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</si>
  <si>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</si>
  <si>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</si>
  <si>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</si>
  <si>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</si>
  <si>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</si>
  <si>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</si>
  <si>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</si>
  <si>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</si>
  <si>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</si>
  <si>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</si>
  <si>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</si>
  <si>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</si>
  <si>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</si>
  <si>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</si>
  <si>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</si>
  <si>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</si>
  <si>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</si>
  <si>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</si>
  <si>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</si>
  <si>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</si>
  <si>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</si>
  <si>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</si>
  <si>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</si>
  <si>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</si>
  <si>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</si>
  <si>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</si>
  <si>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</si>
  <si>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</si>
  <si>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</si>
  <si>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</si>
  <si>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</si>
  <si>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</si>
  <si>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</si>
  <si>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</si>
  <si>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</si>
  <si>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</si>
  <si>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</si>
  <si>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</si>
  <si>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</si>
  <si>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</si>
  <si>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</si>
  <si>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</si>
  <si>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</si>
  <si>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</si>
  <si>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</si>
  <si>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</si>
  <si>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</si>
  <si>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</si>
  <si>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</si>
  <si>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</si>
  <si>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</si>
  <si>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</si>
  <si>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</si>
  <si>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</si>
  <si>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</si>
  <si>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</si>
  <si>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</si>
  <si>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</si>
  <si>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</si>
  <si>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</si>
  <si>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</si>
  <si>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</si>
  <si>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</si>
  <si>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</si>
  <si>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</si>
  <si>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</si>
  <si>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</si>
  <si>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</si>
  <si>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</si>
  <si>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</si>
  <si>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</si>
  <si>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</si>
  <si>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</si>
  <si>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</si>
  <si>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</si>
  <si>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</si>
  <si>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</si>
  <si>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</si>
  <si>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</si>
  <si>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</si>
  <si>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</si>
  <si>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</si>
  <si>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</si>
  <si>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</si>
  <si>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</si>
  <si>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</si>
  <si>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</si>
  <si>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</si>
  <si>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</si>
  <si>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</si>
  <si>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</si>
  <si>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</si>
  <si>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</si>
  <si>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</si>
  <si>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</si>
  <si>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</si>
  <si>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</si>
  <si>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</si>
  <si>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</si>
  <si>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</si>
  <si>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</si>
  <si>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</si>
  <si>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</si>
  <si>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</si>
  <si>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</si>
  <si>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</si>
  <si>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</si>
  <si>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</si>
  <si>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</si>
  <si>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</si>
  <si>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</si>
  <si>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</si>
  <si>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</si>
  <si>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</si>
  <si>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</si>
  <si>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</si>
  <si>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</si>
  <si>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</si>
  <si>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</si>
  <si>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</si>
  <si>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</si>
  <si>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</si>
  <si>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</si>
  <si>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</si>
  <si>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</si>
  <si>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</si>
  <si>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</si>
  <si>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</si>
  <si>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</si>
  <si>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</si>
  <si>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</si>
  <si>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</si>
  <si>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</si>
  <si>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</si>
  <si>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</si>
  <si>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</si>
  <si>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</si>
  <si>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</si>
  <si>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</si>
  <si>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</si>
  <si>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</si>
  <si>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</si>
  <si>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</si>
  <si>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</si>
  <si>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</si>
  <si>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</si>
  <si>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</si>
  <si>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</si>
  <si>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</si>
  <si>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</si>
  <si>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</si>
  <si>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</si>
  <si>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</si>
  <si>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</si>
  <si>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</si>
  <si>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</si>
  <si>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</si>
  <si>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</si>
  <si>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</si>
  <si>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</si>
  <si>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</si>
  <si>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</si>
  <si>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</si>
  <si>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</si>
  <si>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</si>
  <si>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</si>
  <si>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</si>
  <si>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</si>
  <si>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</si>
  <si>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</si>
  <si>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</si>
  <si>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</si>
  <si>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</si>
  <si>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</si>
  <si>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</si>
  <si>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</si>
  <si>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</si>
  <si>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</si>
  <si>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</si>
  <si>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</si>
  <si>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</si>
  <si>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</si>
  <si>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</si>
  <si>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</si>
  <si>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</si>
  <si>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</si>
  <si>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</si>
  <si>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</si>
  <si>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</si>
  <si>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</si>
  <si>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</si>
  <si>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</si>
  <si>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</si>
  <si>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</si>
  <si>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</si>
  <si>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</si>
  <si>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</si>
  <si>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</si>
  <si>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</si>
  <si>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</si>
  <si>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</si>
  <si>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</si>
  <si>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</si>
  <si>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</si>
  <si>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</si>
  <si>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</si>
  <si>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</si>
  <si>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</si>
  <si>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</si>
  <si>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</si>
  <si>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</si>
  <si>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</si>
  <si>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</si>
  <si>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</si>
  <si>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</si>
  <si>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</si>
  <si>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</si>
  <si>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</si>
  <si>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</si>
  <si>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</si>
  <si>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</si>
  <si>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</si>
  <si>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</si>
  <si>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</si>
  <si>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</si>
  <si>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</si>
  <si>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</si>
  <si>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</si>
  <si>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</si>
  <si>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</si>
  <si>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</si>
  <si>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</si>
  <si>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</si>
  <si>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</si>
  <si>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</si>
  <si>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</si>
  <si>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</si>
  <si>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main_category</t>
  </si>
  <si>
    <t>sub_category</t>
  </si>
  <si>
    <t>third_level</t>
  </si>
  <si>
    <t>discount%</t>
  </si>
  <si>
    <t>product_id</t>
  </si>
  <si>
    <t xml:space="preserve">Electronics|HomeTheater,TV&amp;Video|Televisions|SmartTelevisions </t>
  </si>
  <si>
    <t>average rating</t>
  </si>
  <si>
    <t>product_name2</t>
  </si>
  <si>
    <t>product_id2</t>
  </si>
  <si>
    <t>product_name1</t>
  </si>
  <si>
    <t>Row Labels</t>
  </si>
  <si>
    <t>Car&amp;Motorbike</t>
  </si>
  <si>
    <t>Computers&amp;Accessories</t>
  </si>
  <si>
    <t>Electronics</t>
  </si>
  <si>
    <t>Health&amp;PersonalCare</t>
  </si>
  <si>
    <t>Home&amp;Kitchen</t>
  </si>
  <si>
    <t>HomeImprovement</t>
  </si>
  <si>
    <t>MusicalInstruments</t>
  </si>
  <si>
    <t>OfficeProducts</t>
  </si>
  <si>
    <t>Toys&amp;Games</t>
  </si>
  <si>
    <t>Grand Total</t>
  </si>
  <si>
    <t>Average of discount_percentage</t>
  </si>
  <si>
    <t>Count of product_name1</t>
  </si>
  <si>
    <t>Distinct Count of product_name1</t>
  </si>
  <si>
    <t>Sum of rating_count</t>
  </si>
  <si>
    <t>Average of actual_price</t>
  </si>
  <si>
    <t>Average of discounted_price</t>
  </si>
  <si>
    <t>Column1</t>
  </si>
  <si>
    <t>Question 1</t>
  </si>
  <si>
    <t>Question 2</t>
  </si>
  <si>
    <t>Question 3</t>
  </si>
  <si>
    <t>Question 5</t>
  </si>
  <si>
    <t>Question 8</t>
  </si>
  <si>
    <t>rounded_rating</t>
  </si>
  <si>
    <t xml:space="preserve"> 3</t>
  </si>
  <si>
    <t xml:space="preserve"> 4</t>
  </si>
  <si>
    <t xml:space="preserve"> 5</t>
  </si>
  <si>
    <t>2.0</t>
  </si>
  <si>
    <t>3.0</t>
  </si>
  <si>
    <t>4.0</t>
  </si>
  <si>
    <t>5.0</t>
  </si>
  <si>
    <t>Question 9</t>
  </si>
  <si>
    <t>Numeric revenue</t>
  </si>
  <si>
    <t>Sum of Numeric revenue</t>
  </si>
  <si>
    <t>₹200–₹500</t>
  </si>
  <si>
    <t>&lt;₹200</t>
  </si>
  <si>
    <t>&gt;₹500</t>
  </si>
  <si>
    <t>Question 11</t>
  </si>
  <si>
    <t>Question 13</t>
  </si>
  <si>
    <t>Max of discount_percentage</t>
  </si>
  <si>
    <t>rating_score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</si>
</sst>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3" formatCode="_(* #,##0.00_);_(* \(#,##0.00\);_(* &quot;-&quot;??_);_(@_)"/>
    <numFmt numFmtId="164" formatCode="0.0"/>
    <numFmt numFmtId="165" formatCode="_(* #,##0_);_(* \(#,##0\);_(* &quot;-&quot;??_);_(@_)"/>
    <numFmt numFmtId="166" formatCode="&quot;$&quot;#,##0.00"/>
    <numFmt numFmtId="167" formatCode="#,##0.0_);\(#,##0.0\)"/>
  </numFmts>
  <fonts count="3" x14ac:knownFonts="1">
    <font>
      <sz val="11"/>
      <color theme="1"/>
      <name val="Calibri"/>
      <family val="2"/>
      <scheme val="minor"/>
    </font>
    <font>
      <sz val="11"/>
      <color theme="1"/>
      <name val="Calibri"/>
      <family val="2"/>
      <scheme val="minor"/>
    </font>
    <font>
      <sz val="8"/>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43" fontId="1" fillId="0" borderId="0" applyFont="0" applyFill="0" applyBorder="0" applyAlignment="0" applyProtection="0"/>
  </cellStyleXfs>
  <cellXfs count="13">
    <xf numFmtId="0" fontId="0" fillId="0" borderId="0" xfId="0"/>
    <xf numFmtId="164" fontId="0" fillId="0" borderId="0" xfId="0" applyNumberFormat="1"/>
    <xf numFmtId="165" fontId="0" fillId="0" borderId="0" xfId="1" applyNumberFormat="1" applyFont="1"/>
    <xf numFmtId="9" fontId="0" fillId="0" borderId="0" xfId="0" applyNumberFormat="1"/>
    <xf numFmtId="165" fontId="0" fillId="0" borderId="0" xfId="0" applyNumberFormat="1"/>
    <xf numFmtId="2" fontId="0" fillId="0" borderId="0" xfId="0" applyNumberFormat="1"/>
    <xf numFmtId="166" fontId="0" fillId="0" borderId="0" xfId="0" applyNumberFormat="1"/>
    <xf numFmtId="167" fontId="0" fillId="0" borderId="0" xfId="1" applyNumberFormat="1" applyFont="1"/>
    <xf numFmtId="2" fontId="0" fillId="0" borderId="0" xfId="1" applyNumberFormat="1" applyFont="1"/>
    <xf numFmtId="0" fontId="0" fillId="0" borderId="0" xfId="0" pivotButton="1"/>
    <xf numFmtId="0" fontId="0" fillId="0" borderId="0" xfId="0" applyAlignment="1">
      <alignment horizontal="left"/>
    </xf>
    <xf numFmtId="3" fontId="0" fillId="0" borderId="0" xfId="1" applyNumberFormat="1" applyFont="1"/>
    <xf numFmtId="3" fontId="0" fillId="0" borderId="0" xfId="0" applyNumberFormat="1"/>
  </cellXfs>
  <cellStyles count="2">
    <cellStyle name="Comma" xfId="1" builtinId="3"/>
    <cellStyle name="Normal" xfId="0" builtinId="0"/>
  </cellStyles>
  <dxfs count="17">
    <dxf>
      <numFmt numFmtId="0" formatCode="General"/>
    </dxf>
    <dxf>
      <numFmt numFmtId="166" formatCode="&quot;$&quot;#,##0.00"/>
    </dxf>
    <dxf>
      <numFmt numFmtId="165" formatCode="_(* #,##0_);_(* \(#,##0\);_(* &quot;-&quot;??_);_(@_)"/>
    </dxf>
    <dxf>
      <font>
        <b val="0"/>
        <i val="0"/>
        <strike val="0"/>
        <condense val="0"/>
        <extend val="0"/>
        <outline val="0"/>
        <shadow val="0"/>
        <u val="none"/>
        <vertAlign val="baseline"/>
        <sz val="11"/>
        <color theme="1"/>
        <name val="Calibri"/>
        <family val="2"/>
        <scheme val="minor"/>
      </font>
      <numFmt numFmtId="167" formatCode="#,##0.0_);\(#,##0.0\)"/>
    </dxf>
    <dxf>
      <font>
        <b val="0"/>
        <i val="0"/>
        <strike val="0"/>
        <condense val="0"/>
        <extend val="0"/>
        <outline val="0"/>
        <shadow val="0"/>
        <u val="none"/>
        <vertAlign val="baseline"/>
        <sz val="11"/>
        <color theme="1"/>
        <name val="Calibri"/>
        <family val="2"/>
        <scheme val="minor"/>
      </font>
      <numFmt numFmtId="167" formatCode="#,##0.0_);\(#,##0.0\)"/>
    </dxf>
    <dxf>
      <font>
        <b val="0"/>
        <i val="0"/>
        <strike val="0"/>
        <condense val="0"/>
        <extend val="0"/>
        <outline val="0"/>
        <shadow val="0"/>
        <u val="none"/>
        <vertAlign val="baseline"/>
        <sz val="11"/>
        <color theme="1"/>
        <name val="Calibri"/>
        <family val="2"/>
        <scheme val="minor"/>
      </font>
      <numFmt numFmtId="165" formatCode="_(* #,##0_);_(* \(#,##0\);_(* &quot;-&quot;??_);_(@_)"/>
    </dxf>
    <dxf>
      <font>
        <b val="0"/>
        <i val="0"/>
        <strike val="0"/>
        <condense val="0"/>
        <extend val="0"/>
        <outline val="0"/>
        <shadow val="0"/>
        <u val="none"/>
        <vertAlign val="baseline"/>
        <sz val="11"/>
        <color theme="1"/>
        <name val="Calibri"/>
        <family val="2"/>
        <scheme val="minor"/>
      </font>
      <numFmt numFmtId="165" formatCode="_(* #,##0_);_(* \(#,##0\);_(* &quot;-&quot;??_);_(@_)"/>
    </dxf>
    <dxf>
      <numFmt numFmtId="164" formatCode="0.0"/>
    </dxf>
    <dxf>
      <numFmt numFmtId="13" formatCode="0%"/>
    </dxf>
    <dxf>
      <numFmt numFmtId="164" formatCode="0.0"/>
    </dxf>
    <dxf>
      <numFmt numFmtId="2" formatCode="0.00"/>
    </dxf>
    <dxf>
      <numFmt numFmtId="2" formatCode="0.00"/>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pivotCacheDefinition" Target="pivotCache/pivotCacheDefinition1.xml"/><Relationship Id="rId7"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alcChain" Target="calcChain.xml"/><Relationship Id="rId5" Type="http://schemas.openxmlformats.org/officeDocument/2006/relationships/pivotCacheDefinition" Target="pivotCache/pivotCacheDefinition3.xml"/><Relationship Id="rId10" Type="http://schemas.openxmlformats.org/officeDocument/2006/relationships/powerPivotData" Target="model/item.data"/><Relationship Id="rId4" Type="http://schemas.openxmlformats.org/officeDocument/2006/relationships/pivotCacheDefinition" Target="pivotCache/pivotCacheDefinition2.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1"/>
            <c:dispEq val="1"/>
            <c:trendlineLbl>
              <c:layout>
                <c:manualLayout>
                  <c:x val="7.7491251093613298E-3"/>
                  <c:y val="0.23852836103820355"/>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Sheet1!$L$2:$L$1466</c:f>
              <c:numCache>
                <c:formatCode>0%</c:formatCode>
                <c:ptCount val="1452"/>
                <c:pt idx="0">
                  <c:v>0.69</c:v>
                </c:pt>
                <c:pt idx="1">
                  <c:v>0.35</c:v>
                </c:pt>
                <c:pt idx="2">
                  <c:v>0.78</c:v>
                </c:pt>
                <c:pt idx="3">
                  <c:v>0.69</c:v>
                </c:pt>
                <c:pt idx="4">
                  <c:v>0.65</c:v>
                </c:pt>
                <c:pt idx="5">
                  <c:v>0.62</c:v>
                </c:pt>
                <c:pt idx="6">
                  <c:v>0.63</c:v>
                </c:pt>
                <c:pt idx="7">
                  <c:v>0.23</c:v>
                </c:pt>
                <c:pt idx="8">
                  <c:v>0.24</c:v>
                </c:pt>
                <c:pt idx="9">
                  <c:v>0.19</c:v>
                </c:pt>
                <c:pt idx="10">
                  <c:v>0.21</c:v>
                </c:pt>
                <c:pt idx="11">
                  <c:v>0.3</c:v>
                </c:pt>
                <c:pt idx="12">
                  <c:v>0.6</c:v>
                </c:pt>
                <c:pt idx="13">
                  <c:v>0.56000000000000005</c:v>
                </c:pt>
                <c:pt idx="14">
                  <c:v>0.48</c:v>
                </c:pt>
                <c:pt idx="15">
                  <c:v>0.4</c:v>
                </c:pt>
                <c:pt idx="16">
                  <c:v>0.54</c:v>
                </c:pt>
                <c:pt idx="17">
                  <c:v>0.4</c:v>
                </c:pt>
                <c:pt idx="18">
                  <c:v>0.59</c:v>
                </c:pt>
                <c:pt idx="19">
                  <c:v>0.56999999999999995</c:v>
                </c:pt>
                <c:pt idx="20">
                  <c:v>0.44</c:v>
                </c:pt>
                <c:pt idx="21">
                  <c:v>0.5</c:v>
                </c:pt>
                <c:pt idx="22">
                  <c:v>0.54</c:v>
                </c:pt>
                <c:pt idx="23">
                  <c:v>7.0000000000000007E-2</c:v>
                </c:pt>
                <c:pt idx="24">
                  <c:v>0.48</c:v>
                </c:pt>
                <c:pt idx="25">
                  <c:v>0.48</c:v>
                </c:pt>
                <c:pt idx="26">
                  <c:v>0.65</c:v>
                </c:pt>
                <c:pt idx="27">
                  <c:v>0.6</c:v>
                </c:pt>
                <c:pt idx="28">
                  <c:v>0.69</c:v>
                </c:pt>
                <c:pt idx="29">
                  <c:v>0.41</c:v>
                </c:pt>
                <c:pt idx="30">
                  <c:v>0.65</c:v>
                </c:pt>
                <c:pt idx="31">
                  <c:v>0.71</c:v>
                </c:pt>
                <c:pt idx="32">
                  <c:v>0.68</c:v>
                </c:pt>
                <c:pt idx="33">
                  <c:v>0.74</c:v>
                </c:pt>
                <c:pt idx="34">
                  <c:v>0.67</c:v>
                </c:pt>
                <c:pt idx="35">
                  <c:v>0.19</c:v>
                </c:pt>
                <c:pt idx="36">
                  <c:v>0.19</c:v>
                </c:pt>
                <c:pt idx="37">
                  <c:v>0.22</c:v>
                </c:pt>
                <c:pt idx="38">
                  <c:v>0.22</c:v>
                </c:pt>
                <c:pt idx="39">
                  <c:v>0.48</c:v>
                </c:pt>
                <c:pt idx="40">
                  <c:v>0.32</c:v>
                </c:pt>
                <c:pt idx="41">
                  <c:v>0.28000000000000003</c:v>
                </c:pt>
                <c:pt idx="42">
                  <c:v>0.62</c:v>
                </c:pt>
                <c:pt idx="43">
                  <c:v>0.7</c:v>
                </c:pt>
                <c:pt idx="44">
                  <c:v>0.7</c:v>
                </c:pt>
                <c:pt idx="45">
                  <c:v>0.69</c:v>
                </c:pt>
                <c:pt idx="46">
                  <c:v>0.8</c:v>
                </c:pt>
                <c:pt idx="47">
                  <c:v>0.25</c:v>
                </c:pt>
                <c:pt idx="48">
                  <c:v>0.53</c:v>
                </c:pt>
                <c:pt idx="49">
                  <c:v>0.53</c:v>
                </c:pt>
                <c:pt idx="50">
                  <c:v>0.33</c:v>
                </c:pt>
                <c:pt idx="51">
                  <c:v>0.53</c:v>
                </c:pt>
                <c:pt idx="52">
                  <c:v>0.63</c:v>
                </c:pt>
                <c:pt idx="53">
                  <c:v>0.53</c:v>
                </c:pt>
                <c:pt idx="54">
                  <c:v>0.53</c:v>
                </c:pt>
                <c:pt idx="55">
                  <c:v>0.63</c:v>
                </c:pt>
                <c:pt idx="56">
                  <c:v>0.56999999999999995</c:v>
                </c:pt>
                <c:pt idx="57">
                  <c:v>0.63</c:v>
                </c:pt>
                <c:pt idx="58">
                  <c:v>0.41</c:v>
                </c:pt>
                <c:pt idx="59">
                  <c:v>0.24</c:v>
                </c:pt>
                <c:pt idx="60">
                  <c:v>0.5</c:v>
                </c:pt>
                <c:pt idx="61">
                  <c:v>0.5</c:v>
                </c:pt>
                <c:pt idx="62">
                  <c:v>0.64</c:v>
                </c:pt>
                <c:pt idx="63">
                  <c:v>0.5</c:v>
                </c:pt>
                <c:pt idx="64">
                  <c:v>0.7</c:v>
                </c:pt>
                <c:pt idx="65">
                  <c:v>0.7</c:v>
                </c:pt>
                <c:pt idx="66">
                  <c:v>0.65</c:v>
                </c:pt>
                <c:pt idx="67">
                  <c:v>0.66</c:v>
                </c:pt>
                <c:pt idx="68">
                  <c:v>0.5</c:v>
                </c:pt>
                <c:pt idx="69">
                  <c:v>0.67</c:v>
                </c:pt>
                <c:pt idx="70">
                  <c:v>0.56000000000000005</c:v>
                </c:pt>
                <c:pt idx="71">
                  <c:v>0.67</c:v>
                </c:pt>
                <c:pt idx="72">
                  <c:v>0.69</c:v>
                </c:pt>
                <c:pt idx="73">
                  <c:v>0.63</c:v>
                </c:pt>
                <c:pt idx="74">
                  <c:v>0.73</c:v>
                </c:pt>
                <c:pt idx="75">
                  <c:v>0.73</c:v>
                </c:pt>
                <c:pt idx="76">
                  <c:v>0.24</c:v>
                </c:pt>
                <c:pt idx="77">
                  <c:v>0.16</c:v>
                </c:pt>
                <c:pt idx="78">
                  <c:v>0.44</c:v>
                </c:pt>
                <c:pt idx="79">
                  <c:v>0.59</c:v>
                </c:pt>
                <c:pt idx="80">
                  <c:v>0.71</c:v>
                </c:pt>
                <c:pt idx="81">
                  <c:v>0.71</c:v>
                </c:pt>
                <c:pt idx="82">
                  <c:v>0.36</c:v>
                </c:pt>
                <c:pt idx="83">
                  <c:v>0.6</c:v>
                </c:pt>
                <c:pt idx="84">
                  <c:v>0.68</c:v>
                </c:pt>
                <c:pt idx="85">
                  <c:v>0.68</c:v>
                </c:pt>
                <c:pt idx="86">
                  <c:v>0.43</c:v>
                </c:pt>
                <c:pt idx="87">
                  <c:v>0.43</c:v>
                </c:pt>
                <c:pt idx="88">
                  <c:v>0.73</c:v>
                </c:pt>
                <c:pt idx="89">
                  <c:v>0.43</c:v>
                </c:pt>
                <c:pt idx="90">
                  <c:v>0.47</c:v>
                </c:pt>
                <c:pt idx="91">
                  <c:v>0.47</c:v>
                </c:pt>
                <c:pt idx="92">
                  <c:v>0.45</c:v>
                </c:pt>
                <c:pt idx="93">
                  <c:v>0.68</c:v>
                </c:pt>
                <c:pt idx="94">
                  <c:v>0.33</c:v>
                </c:pt>
                <c:pt idx="95">
                  <c:v>0.48</c:v>
                </c:pt>
                <c:pt idx="96">
                  <c:v>0.33</c:v>
                </c:pt>
                <c:pt idx="97">
                  <c:v>0.56999999999999995</c:v>
                </c:pt>
                <c:pt idx="98">
                  <c:v>0.22</c:v>
                </c:pt>
                <c:pt idx="99">
                  <c:v>0.76</c:v>
                </c:pt>
                <c:pt idx="100">
                  <c:v>0.04</c:v>
                </c:pt>
                <c:pt idx="101">
                  <c:v>0.64</c:v>
                </c:pt>
                <c:pt idx="102">
                  <c:v>0.64</c:v>
                </c:pt>
                <c:pt idx="103">
                  <c:v>0.3</c:v>
                </c:pt>
                <c:pt idx="104">
                  <c:v>0.59</c:v>
                </c:pt>
                <c:pt idx="105">
                  <c:v>0.28000000000000003</c:v>
                </c:pt>
                <c:pt idx="106">
                  <c:v>0.47</c:v>
                </c:pt>
                <c:pt idx="107">
                  <c:v>0.6</c:v>
                </c:pt>
                <c:pt idx="108">
                  <c:v>0.47</c:v>
                </c:pt>
                <c:pt idx="109">
                  <c:v>0.18</c:v>
                </c:pt>
                <c:pt idx="110">
                  <c:v>0.28000000000000003</c:v>
                </c:pt>
                <c:pt idx="111">
                  <c:v>0.32</c:v>
                </c:pt>
                <c:pt idx="112">
                  <c:v>0.32</c:v>
                </c:pt>
                <c:pt idx="113">
                  <c:v>0.32</c:v>
                </c:pt>
                <c:pt idx="114">
                  <c:v>0.28000000000000003</c:v>
                </c:pt>
                <c:pt idx="115">
                  <c:v>0.66</c:v>
                </c:pt>
                <c:pt idx="116">
                  <c:v>0.62</c:v>
                </c:pt>
                <c:pt idx="117">
                  <c:v>0.62</c:v>
                </c:pt>
                <c:pt idx="118">
                  <c:v>0.8</c:v>
                </c:pt>
                <c:pt idx="119">
                  <c:v>0.11</c:v>
                </c:pt>
                <c:pt idx="120">
                  <c:v>0.65</c:v>
                </c:pt>
                <c:pt idx="121">
                  <c:v>0.44</c:v>
                </c:pt>
                <c:pt idx="122">
                  <c:v>0.37</c:v>
                </c:pt>
                <c:pt idx="123">
                  <c:v>0.27</c:v>
                </c:pt>
                <c:pt idx="124">
                  <c:v>0.44</c:v>
                </c:pt>
                <c:pt idx="125">
                  <c:v>0.25</c:v>
                </c:pt>
                <c:pt idx="126">
                  <c:v>0.41</c:v>
                </c:pt>
                <c:pt idx="127">
                  <c:v>0.22</c:v>
                </c:pt>
                <c:pt idx="128">
                  <c:v>0.43</c:v>
                </c:pt>
                <c:pt idx="129">
                  <c:v>0.33</c:v>
                </c:pt>
                <c:pt idx="130">
                  <c:v>0.38</c:v>
                </c:pt>
                <c:pt idx="131">
                  <c:v>0.33</c:v>
                </c:pt>
                <c:pt idx="132">
                  <c:v>0.38</c:v>
                </c:pt>
                <c:pt idx="133">
                  <c:v>0.43</c:v>
                </c:pt>
                <c:pt idx="134">
                  <c:v>0.43</c:v>
                </c:pt>
                <c:pt idx="135">
                  <c:v>0.63</c:v>
                </c:pt>
                <c:pt idx="136">
                  <c:v>0.63</c:v>
                </c:pt>
                <c:pt idx="137">
                  <c:v>0.48</c:v>
                </c:pt>
                <c:pt idx="138">
                  <c:v>0.8</c:v>
                </c:pt>
                <c:pt idx="139">
                  <c:v>0.54</c:v>
                </c:pt>
                <c:pt idx="140">
                  <c:v>0.75</c:v>
                </c:pt>
                <c:pt idx="141">
                  <c:v>0.68</c:v>
                </c:pt>
                <c:pt idx="142">
                  <c:v>0.38</c:v>
                </c:pt>
                <c:pt idx="143">
                  <c:v>0.64</c:v>
                </c:pt>
                <c:pt idx="144">
                  <c:v>0.25</c:v>
                </c:pt>
                <c:pt idx="145">
                  <c:v>0</c:v>
                </c:pt>
                <c:pt idx="146">
                  <c:v>0.39</c:v>
                </c:pt>
                <c:pt idx="147">
                  <c:v>0.56999999999999995</c:v>
                </c:pt>
                <c:pt idx="148">
                  <c:v>0.57999999999999996</c:v>
                </c:pt>
                <c:pt idx="149">
                  <c:v>0.43</c:v>
                </c:pt>
                <c:pt idx="150">
                  <c:v>0.08</c:v>
                </c:pt>
                <c:pt idx="151">
                  <c:v>0.43</c:v>
                </c:pt>
                <c:pt idx="152">
                  <c:v>0.48</c:v>
                </c:pt>
                <c:pt idx="153">
                  <c:v>0.54</c:v>
                </c:pt>
                <c:pt idx="154">
                  <c:v>0.64</c:v>
                </c:pt>
                <c:pt idx="155">
                  <c:v>0.59</c:v>
                </c:pt>
                <c:pt idx="156">
                  <c:v>0.25</c:v>
                </c:pt>
                <c:pt idx="157">
                  <c:v>0.33</c:v>
                </c:pt>
                <c:pt idx="158">
                  <c:v>0.5</c:v>
                </c:pt>
                <c:pt idx="159">
                  <c:v>0.38</c:v>
                </c:pt>
                <c:pt idx="160">
                  <c:v>0.25</c:v>
                </c:pt>
                <c:pt idx="161">
                  <c:v>0.27</c:v>
                </c:pt>
                <c:pt idx="162">
                  <c:v>0.22</c:v>
                </c:pt>
                <c:pt idx="163">
                  <c:v>0.61</c:v>
                </c:pt>
                <c:pt idx="164">
                  <c:v>0.46</c:v>
                </c:pt>
                <c:pt idx="165">
                  <c:v>0.44</c:v>
                </c:pt>
                <c:pt idx="166">
                  <c:v>0.54</c:v>
                </c:pt>
                <c:pt idx="167">
                  <c:v>0.52</c:v>
                </c:pt>
                <c:pt idx="168">
                  <c:v>0.18</c:v>
                </c:pt>
                <c:pt idx="169">
                  <c:v>0.26</c:v>
                </c:pt>
                <c:pt idx="170">
                  <c:v>0.26</c:v>
                </c:pt>
                <c:pt idx="171">
                  <c:v>0.44</c:v>
                </c:pt>
                <c:pt idx="172">
                  <c:v>0.27</c:v>
                </c:pt>
                <c:pt idx="173">
                  <c:v>0.31</c:v>
                </c:pt>
                <c:pt idx="174">
                  <c:v>0.27</c:v>
                </c:pt>
                <c:pt idx="175">
                  <c:v>0.35</c:v>
                </c:pt>
                <c:pt idx="176">
                  <c:v>0.26</c:v>
                </c:pt>
                <c:pt idx="177">
                  <c:v>0.77</c:v>
                </c:pt>
                <c:pt idx="178">
                  <c:v>0.77</c:v>
                </c:pt>
                <c:pt idx="179">
                  <c:v>0.21</c:v>
                </c:pt>
                <c:pt idx="180">
                  <c:v>0.19</c:v>
                </c:pt>
                <c:pt idx="181">
                  <c:v>0.19</c:v>
                </c:pt>
                <c:pt idx="182">
                  <c:v>0.19</c:v>
                </c:pt>
                <c:pt idx="183">
                  <c:v>0.26</c:v>
                </c:pt>
                <c:pt idx="184">
                  <c:v>0</c:v>
                </c:pt>
                <c:pt idx="185">
                  <c:v>0.05</c:v>
                </c:pt>
                <c:pt idx="186">
                  <c:v>0.4</c:v>
                </c:pt>
                <c:pt idx="187">
                  <c:v>0.75</c:v>
                </c:pt>
                <c:pt idx="188">
                  <c:v>0.41</c:v>
                </c:pt>
                <c:pt idx="189">
                  <c:v>0.06</c:v>
                </c:pt>
                <c:pt idx="190">
                  <c:v>0.23</c:v>
                </c:pt>
                <c:pt idx="191">
                  <c:v>0.62</c:v>
                </c:pt>
                <c:pt idx="192">
                  <c:v>0.23</c:v>
                </c:pt>
                <c:pt idx="193">
                  <c:v>0.23</c:v>
                </c:pt>
                <c:pt idx="194">
                  <c:v>0.55000000000000004</c:v>
                </c:pt>
                <c:pt idx="195">
                  <c:v>0.25</c:v>
                </c:pt>
                <c:pt idx="196">
                  <c:v>0.62</c:v>
                </c:pt>
                <c:pt idx="197">
                  <c:v>0.6</c:v>
                </c:pt>
                <c:pt idx="198">
                  <c:v>0.5</c:v>
                </c:pt>
                <c:pt idx="199">
                  <c:v>0.5</c:v>
                </c:pt>
                <c:pt idx="200">
                  <c:v>0.6</c:v>
                </c:pt>
                <c:pt idx="201">
                  <c:v>0.31</c:v>
                </c:pt>
                <c:pt idx="202">
                  <c:v>0.76</c:v>
                </c:pt>
                <c:pt idx="203">
                  <c:v>0.61</c:v>
                </c:pt>
                <c:pt idx="204">
                  <c:v>0.45</c:v>
                </c:pt>
                <c:pt idx="205">
                  <c:v>0.61</c:v>
                </c:pt>
                <c:pt idx="206">
                  <c:v>0.78</c:v>
                </c:pt>
                <c:pt idx="207">
                  <c:v>0.78</c:v>
                </c:pt>
                <c:pt idx="208">
                  <c:v>0.78</c:v>
                </c:pt>
                <c:pt idx="209">
                  <c:v>0.82</c:v>
                </c:pt>
                <c:pt idx="210">
                  <c:v>0.79</c:v>
                </c:pt>
                <c:pt idx="211">
                  <c:v>0.63</c:v>
                </c:pt>
                <c:pt idx="212">
                  <c:v>0.63</c:v>
                </c:pt>
                <c:pt idx="213">
                  <c:v>0.69</c:v>
                </c:pt>
                <c:pt idx="214">
                  <c:v>0.31</c:v>
                </c:pt>
                <c:pt idx="215">
                  <c:v>0.53</c:v>
                </c:pt>
                <c:pt idx="216">
                  <c:v>0.16</c:v>
                </c:pt>
                <c:pt idx="217">
                  <c:v>0.83</c:v>
                </c:pt>
                <c:pt idx="218">
                  <c:v>0.8</c:v>
                </c:pt>
                <c:pt idx="219">
                  <c:v>0.8</c:v>
                </c:pt>
                <c:pt idx="220">
                  <c:v>0.8</c:v>
                </c:pt>
                <c:pt idx="221">
                  <c:v>0.8</c:v>
                </c:pt>
                <c:pt idx="222">
                  <c:v>0.49</c:v>
                </c:pt>
                <c:pt idx="223">
                  <c:v>0</c:v>
                </c:pt>
                <c:pt idx="224">
                  <c:v>0.5</c:v>
                </c:pt>
                <c:pt idx="225">
                  <c:v>0.19</c:v>
                </c:pt>
                <c:pt idx="226">
                  <c:v>0.2</c:v>
                </c:pt>
                <c:pt idx="227">
                  <c:v>0.43</c:v>
                </c:pt>
                <c:pt idx="228">
                  <c:v>0.8</c:v>
                </c:pt>
                <c:pt idx="229">
                  <c:v>0.66</c:v>
                </c:pt>
                <c:pt idx="230">
                  <c:v>0.74</c:v>
                </c:pt>
                <c:pt idx="231">
                  <c:v>0.74</c:v>
                </c:pt>
                <c:pt idx="232">
                  <c:v>0.49</c:v>
                </c:pt>
                <c:pt idx="233">
                  <c:v>0.14000000000000001</c:v>
                </c:pt>
                <c:pt idx="234">
                  <c:v>0</c:v>
                </c:pt>
                <c:pt idx="235">
                  <c:v>0.51</c:v>
                </c:pt>
                <c:pt idx="236">
                  <c:v>0.56000000000000005</c:v>
                </c:pt>
                <c:pt idx="237">
                  <c:v>0.46</c:v>
                </c:pt>
                <c:pt idx="238">
                  <c:v>0.28000000000000003</c:v>
                </c:pt>
                <c:pt idx="239">
                  <c:v>0.2</c:v>
                </c:pt>
                <c:pt idx="240">
                  <c:v>0.22</c:v>
                </c:pt>
                <c:pt idx="241">
                  <c:v>0.21</c:v>
                </c:pt>
                <c:pt idx="242">
                  <c:v>0.7</c:v>
                </c:pt>
                <c:pt idx="243">
                  <c:v>0.57999999999999996</c:v>
                </c:pt>
                <c:pt idx="244">
                  <c:v>0.55000000000000004</c:v>
                </c:pt>
                <c:pt idx="245">
                  <c:v>0.85</c:v>
                </c:pt>
                <c:pt idx="246">
                  <c:v>0.22</c:v>
                </c:pt>
                <c:pt idx="247">
                  <c:v>0.5</c:v>
                </c:pt>
                <c:pt idx="248">
                  <c:v>0.4</c:v>
                </c:pt>
                <c:pt idx="249">
                  <c:v>0.45</c:v>
                </c:pt>
                <c:pt idx="250">
                  <c:v>0.43</c:v>
                </c:pt>
                <c:pt idx="251">
                  <c:v>0.45</c:v>
                </c:pt>
                <c:pt idx="252">
                  <c:v>0.77</c:v>
                </c:pt>
                <c:pt idx="253">
                  <c:v>0.85</c:v>
                </c:pt>
                <c:pt idx="254">
                  <c:v>0.85</c:v>
                </c:pt>
                <c:pt idx="255">
                  <c:v>0.88</c:v>
                </c:pt>
                <c:pt idx="256">
                  <c:v>0.85</c:v>
                </c:pt>
                <c:pt idx="257">
                  <c:v>0.85</c:v>
                </c:pt>
                <c:pt idx="258">
                  <c:v>0.85</c:v>
                </c:pt>
                <c:pt idx="259">
                  <c:v>0.4</c:v>
                </c:pt>
                <c:pt idx="260">
                  <c:v>0.64</c:v>
                </c:pt>
                <c:pt idx="261">
                  <c:v>0.64</c:v>
                </c:pt>
                <c:pt idx="262">
                  <c:v>0.64</c:v>
                </c:pt>
                <c:pt idx="263">
                  <c:v>0.64</c:v>
                </c:pt>
                <c:pt idx="264">
                  <c:v>0.68</c:v>
                </c:pt>
                <c:pt idx="265">
                  <c:v>0.65</c:v>
                </c:pt>
                <c:pt idx="266">
                  <c:v>0.68</c:v>
                </c:pt>
                <c:pt idx="267">
                  <c:v>0.64</c:v>
                </c:pt>
                <c:pt idx="268">
                  <c:v>0.24</c:v>
                </c:pt>
                <c:pt idx="269">
                  <c:v>0.46</c:v>
                </c:pt>
                <c:pt idx="270">
                  <c:v>0.44</c:v>
                </c:pt>
                <c:pt idx="271">
                  <c:v>0.55000000000000004</c:v>
                </c:pt>
                <c:pt idx="272">
                  <c:v>0.4</c:v>
                </c:pt>
                <c:pt idx="273">
                  <c:v>0.56999999999999995</c:v>
                </c:pt>
                <c:pt idx="274">
                  <c:v>0.5</c:v>
                </c:pt>
                <c:pt idx="275">
                  <c:v>0.21</c:v>
                </c:pt>
                <c:pt idx="276">
                  <c:v>0.42</c:v>
                </c:pt>
                <c:pt idx="277">
                  <c:v>0.4</c:v>
                </c:pt>
                <c:pt idx="278">
                  <c:v>0.85</c:v>
                </c:pt>
                <c:pt idx="279">
                  <c:v>0.81</c:v>
                </c:pt>
                <c:pt idx="280">
                  <c:v>0.81</c:v>
                </c:pt>
                <c:pt idx="281">
                  <c:v>0.81</c:v>
                </c:pt>
                <c:pt idx="282">
                  <c:v>0.5</c:v>
                </c:pt>
                <c:pt idx="283">
                  <c:v>0.28999999999999998</c:v>
                </c:pt>
                <c:pt idx="284">
                  <c:v>0.32</c:v>
                </c:pt>
                <c:pt idx="285">
                  <c:v>0.32</c:v>
                </c:pt>
                <c:pt idx="286">
                  <c:v>0.17</c:v>
                </c:pt>
                <c:pt idx="287">
                  <c:v>0.56000000000000005</c:v>
                </c:pt>
                <c:pt idx="288">
                  <c:v>0.79</c:v>
                </c:pt>
                <c:pt idx="289">
                  <c:v>0.79</c:v>
                </c:pt>
                <c:pt idx="290">
                  <c:v>0.79</c:v>
                </c:pt>
                <c:pt idx="291">
                  <c:v>0.79</c:v>
                </c:pt>
                <c:pt idx="292">
                  <c:v>0.36</c:v>
                </c:pt>
                <c:pt idx="293">
                  <c:v>0.33</c:v>
                </c:pt>
                <c:pt idx="294">
                  <c:v>0.4</c:v>
                </c:pt>
                <c:pt idx="295">
                  <c:v>0.21</c:v>
                </c:pt>
                <c:pt idx="296">
                  <c:v>0.18</c:v>
                </c:pt>
                <c:pt idx="297">
                  <c:v>0.21</c:v>
                </c:pt>
                <c:pt idx="298">
                  <c:v>0.6</c:v>
                </c:pt>
                <c:pt idx="299">
                  <c:v>0.63</c:v>
                </c:pt>
                <c:pt idx="300">
                  <c:v>0.08</c:v>
                </c:pt>
                <c:pt idx="301">
                  <c:v>0.14000000000000001</c:v>
                </c:pt>
                <c:pt idx="302">
                  <c:v>0.7</c:v>
                </c:pt>
                <c:pt idx="303">
                  <c:v>0.73</c:v>
                </c:pt>
                <c:pt idx="304">
                  <c:v>0.5</c:v>
                </c:pt>
                <c:pt idx="305">
                  <c:v>0.7</c:v>
                </c:pt>
                <c:pt idx="306">
                  <c:v>0.7</c:v>
                </c:pt>
                <c:pt idx="307">
                  <c:v>0.7</c:v>
                </c:pt>
                <c:pt idx="308">
                  <c:v>0.7</c:v>
                </c:pt>
                <c:pt idx="309">
                  <c:v>0.36</c:v>
                </c:pt>
                <c:pt idx="310">
                  <c:v>0.17</c:v>
                </c:pt>
                <c:pt idx="311">
                  <c:v>0.23</c:v>
                </c:pt>
                <c:pt idx="312">
                  <c:v>0.38</c:v>
                </c:pt>
                <c:pt idx="313">
                  <c:v>0.83</c:v>
                </c:pt>
                <c:pt idx="314">
                  <c:v>0.69</c:v>
                </c:pt>
                <c:pt idx="315">
                  <c:v>0.69</c:v>
                </c:pt>
                <c:pt idx="316">
                  <c:v>0.69</c:v>
                </c:pt>
                <c:pt idx="317">
                  <c:v>0.2</c:v>
                </c:pt>
                <c:pt idx="318">
                  <c:v>0.54</c:v>
                </c:pt>
                <c:pt idx="319">
                  <c:v>0.44</c:v>
                </c:pt>
                <c:pt idx="320">
                  <c:v>0.32</c:v>
                </c:pt>
                <c:pt idx="321">
                  <c:v>0</c:v>
                </c:pt>
                <c:pt idx="322">
                  <c:v>0.26</c:v>
                </c:pt>
                <c:pt idx="323">
                  <c:v>0.18</c:v>
                </c:pt>
                <c:pt idx="324">
                  <c:v>0.3</c:v>
                </c:pt>
                <c:pt idx="325">
                  <c:v>0.26</c:v>
                </c:pt>
                <c:pt idx="326">
                  <c:v>0.18</c:v>
                </c:pt>
                <c:pt idx="327">
                  <c:v>0.3</c:v>
                </c:pt>
                <c:pt idx="328">
                  <c:v>0.65</c:v>
                </c:pt>
                <c:pt idx="329">
                  <c:v>0.13</c:v>
                </c:pt>
                <c:pt idx="330">
                  <c:v>0.13</c:v>
                </c:pt>
                <c:pt idx="331">
                  <c:v>0.13</c:v>
                </c:pt>
                <c:pt idx="332">
                  <c:v>0.28000000000000003</c:v>
                </c:pt>
                <c:pt idx="333">
                  <c:v>0.28000000000000003</c:v>
                </c:pt>
                <c:pt idx="334">
                  <c:v>0.27</c:v>
                </c:pt>
                <c:pt idx="335">
                  <c:v>0.27</c:v>
                </c:pt>
                <c:pt idx="336">
                  <c:v>0.28000000000000003</c:v>
                </c:pt>
                <c:pt idx="337">
                  <c:v>0.28000000000000003</c:v>
                </c:pt>
                <c:pt idx="338">
                  <c:v>0.28000000000000003</c:v>
                </c:pt>
                <c:pt idx="339">
                  <c:v>0.28000000000000003</c:v>
                </c:pt>
                <c:pt idx="340">
                  <c:v>0.28000000000000003</c:v>
                </c:pt>
                <c:pt idx="341">
                  <c:v>0.28000000000000003</c:v>
                </c:pt>
                <c:pt idx="342">
                  <c:v>0.22</c:v>
                </c:pt>
                <c:pt idx="343">
                  <c:v>0.16</c:v>
                </c:pt>
                <c:pt idx="344">
                  <c:v>0.4</c:v>
                </c:pt>
                <c:pt idx="345">
                  <c:v>0.4</c:v>
                </c:pt>
                <c:pt idx="346">
                  <c:v>0.27</c:v>
                </c:pt>
                <c:pt idx="347">
                  <c:v>0.6</c:v>
                </c:pt>
                <c:pt idx="348">
                  <c:v>0.49</c:v>
                </c:pt>
                <c:pt idx="349">
                  <c:v>0.1</c:v>
                </c:pt>
                <c:pt idx="350">
                  <c:v>0.15</c:v>
                </c:pt>
                <c:pt idx="351">
                  <c:v>0.84</c:v>
                </c:pt>
                <c:pt idx="352">
                  <c:v>0</c:v>
                </c:pt>
                <c:pt idx="353">
                  <c:v>0</c:v>
                </c:pt>
                <c:pt idx="354">
                  <c:v>0</c:v>
                </c:pt>
                <c:pt idx="355">
                  <c:v>0.3</c:v>
                </c:pt>
                <c:pt idx="356">
                  <c:v>0.75</c:v>
                </c:pt>
                <c:pt idx="357">
                  <c:v>0.77</c:v>
                </c:pt>
                <c:pt idx="358">
                  <c:v>0.75</c:v>
                </c:pt>
                <c:pt idx="359">
                  <c:v>0.75</c:v>
                </c:pt>
                <c:pt idx="360">
                  <c:v>0.75</c:v>
                </c:pt>
                <c:pt idx="361">
                  <c:v>0.41</c:v>
                </c:pt>
                <c:pt idx="362">
                  <c:v>0.76</c:v>
                </c:pt>
                <c:pt idx="363">
                  <c:v>0.78</c:v>
                </c:pt>
                <c:pt idx="364">
                  <c:v>0.76</c:v>
                </c:pt>
                <c:pt idx="365">
                  <c:v>0.65</c:v>
                </c:pt>
                <c:pt idx="366">
                  <c:v>0.65</c:v>
                </c:pt>
                <c:pt idx="367">
                  <c:v>0.45</c:v>
                </c:pt>
                <c:pt idx="368">
                  <c:v>0.44</c:v>
                </c:pt>
                <c:pt idx="369">
                  <c:v>0.28000000000000003</c:v>
                </c:pt>
                <c:pt idx="370">
                  <c:v>0.36</c:v>
                </c:pt>
                <c:pt idx="371">
                  <c:v>0.23</c:v>
                </c:pt>
                <c:pt idx="372">
                  <c:v>0.61</c:v>
                </c:pt>
                <c:pt idx="373">
                  <c:v>0.61</c:v>
                </c:pt>
                <c:pt idx="374">
                  <c:v>0.61</c:v>
                </c:pt>
                <c:pt idx="375">
                  <c:v>0.81</c:v>
                </c:pt>
                <c:pt idx="376">
                  <c:v>0.17</c:v>
                </c:pt>
                <c:pt idx="377">
                  <c:v>0.41</c:v>
                </c:pt>
                <c:pt idx="378">
                  <c:v>0.26</c:v>
                </c:pt>
                <c:pt idx="379">
                  <c:v>0.41</c:v>
                </c:pt>
                <c:pt idx="380">
                  <c:v>0.56000000000000005</c:v>
                </c:pt>
                <c:pt idx="381">
                  <c:v>0.65</c:v>
                </c:pt>
                <c:pt idx="382">
                  <c:v>0.65</c:v>
                </c:pt>
                <c:pt idx="383">
                  <c:v>0.65</c:v>
                </c:pt>
                <c:pt idx="384">
                  <c:v>0.4</c:v>
                </c:pt>
                <c:pt idx="385">
                  <c:v>0</c:v>
                </c:pt>
                <c:pt idx="386">
                  <c:v>0.25</c:v>
                </c:pt>
                <c:pt idx="387">
                  <c:v>0.39</c:v>
                </c:pt>
                <c:pt idx="388">
                  <c:v>0.49</c:v>
                </c:pt>
                <c:pt idx="389">
                  <c:v>0.14000000000000001</c:v>
                </c:pt>
                <c:pt idx="390">
                  <c:v>0.2</c:v>
                </c:pt>
                <c:pt idx="391">
                  <c:v>0.65</c:v>
                </c:pt>
                <c:pt idx="392">
                  <c:v>0.42</c:v>
                </c:pt>
                <c:pt idx="393">
                  <c:v>0.38</c:v>
                </c:pt>
                <c:pt idx="394">
                  <c:v>0.3</c:v>
                </c:pt>
                <c:pt idx="395">
                  <c:v>0.22</c:v>
                </c:pt>
                <c:pt idx="396">
                  <c:v>0.24</c:v>
                </c:pt>
                <c:pt idx="397">
                  <c:v>0.76</c:v>
                </c:pt>
                <c:pt idx="398">
                  <c:v>0.65</c:v>
                </c:pt>
                <c:pt idx="399">
                  <c:v>0.65</c:v>
                </c:pt>
                <c:pt idx="400">
                  <c:v>0.65</c:v>
                </c:pt>
                <c:pt idx="401">
                  <c:v>0.41</c:v>
                </c:pt>
                <c:pt idx="402">
                  <c:v>0.32</c:v>
                </c:pt>
                <c:pt idx="403">
                  <c:v>0.61</c:v>
                </c:pt>
                <c:pt idx="404">
                  <c:v>0.53</c:v>
                </c:pt>
                <c:pt idx="405">
                  <c:v>0.3</c:v>
                </c:pt>
                <c:pt idx="406">
                  <c:v>0.76</c:v>
                </c:pt>
                <c:pt idx="407">
                  <c:v>0.87</c:v>
                </c:pt>
                <c:pt idx="408">
                  <c:v>0.21</c:v>
                </c:pt>
                <c:pt idx="409">
                  <c:v>0.56999999999999995</c:v>
                </c:pt>
                <c:pt idx="410">
                  <c:v>0.16</c:v>
                </c:pt>
                <c:pt idx="411">
                  <c:v>0.34</c:v>
                </c:pt>
                <c:pt idx="412">
                  <c:v>0.4</c:v>
                </c:pt>
                <c:pt idx="413">
                  <c:v>0</c:v>
                </c:pt>
                <c:pt idx="414">
                  <c:v>0.72</c:v>
                </c:pt>
                <c:pt idx="415">
                  <c:v>0.73</c:v>
                </c:pt>
                <c:pt idx="416">
                  <c:v>0.51</c:v>
                </c:pt>
                <c:pt idx="417">
                  <c:v>0.66</c:v>
                </c:pt>
                <c:pt idx="418">
                  <c:v>0.56999999999999995</c:v>
                </c:pt>
                <c:pt idx="419">
                  <c:v>0.62</c:v>
                </c:pt>
                <c:pt idx="420">
                  <c:v>0.42</c:v>
                </c:pt>
                <c:pt idx="421">
                  <c:v>0.42</c:v>
                </c:pt>
                <c:pt idx="422">
                  <c:v>0.21</c:v>
                </c:pt>
                <c:pt idx="423">
                  <c:v>0.27</c:v>
                </c:pt>
                <c:pt idx="424">
                  <c:v>0.73</c:v>
                </c:pt>
                <c:pt idx="425">
                  <c:v>0.73</c:v>
                </c:pt>
                <c:pt idx="426">
                  <c:v>0.34</c:v>
                </c:pt>
                <c:pt idx="427">
                  <c:v>0.11</c:v>
                </c:pt>
                <c:pt idx="428">
                  <c:v>0.13</c:v>
                </c:pt>
                <c:pt idx="429">
                  <c:v>0.91</c:v>
                </c:pt>
                <c:pt idx="430">
                  <c:v>0.91</c:v>
                </c:pt>
                <c:pt idx="431">
                  <c:v>0.91</c:v>
                </c:pt>
                <c:pt idx="432">
                  <c:v>0.91</c:v>
                </c:pt>
                <c:pt idx="433">
                  <c:v>0.91</c:v>
                </c:pt>
                <c:pt idx="434">
                  <c:v>0.67</c:v>
                </c:pt>
                <c:pt idx="435">
                  <c:v>0.4</c:v>
                </c:pt>
                <c:pt idx="436">
                  <c:v>0.53</c:v>
                </c:pt>
                <c:pt idx="437">
                  <c:v>0.53</c:v>
                </c:pt>
                <c:pt idx="438">
                  <c:v>0.53</c:v>
                </c:pt>
                <c:pt idx="439">
                  <c:v>0.53</c:v>
                </c:pt>
                <c:pt idx="440">
                  <c:v>0.53</c:v>
                </c:pt>
                <c:pt idx="441">
                  <c:v>0.3</c:v>
                </c:pt>
                <c:pt idx="442">
                  <c:v>0</c:v>
                </c:pt>
                <c:pt idx="443">
                  <c:v>0.48</c:v>
                </c:pt>
                <c:pt idx="444">
                  <c:v>0.06</c:v>
                </c:pt>
                <c:pt idx="445">
                  <c:v>0.55000000000000004</c:v>
                </c:pt>
                <c:pt idx="446">
                  <c:v>0.55000000000000004</c:v>
                </c:pt>
                <c:pt idx="447">
                  <c:v>0.55000000000000004</c:v>
                </c:pt>
                <c:pt idx="448">
                  <c:v>0.19</c:v>
                </c:pt>
                <c:pt idx="449">
                  <c:v>0</c:v>
                </c:pt>
                <c:pt idx="450">
                  <c:v>0.19</c:v>
                </c:pt>
                <c:pt idx="451">
                  <c:v>0.65</c:v>
                </c:pt>
                <c:pt idx="452">
                  <c:v>0.69</c:v>
                </c:pt>
                <c:pt idx="453">
                  <c:v>0.26</c:v>
                </c:pt>
                <c:pt idx="454">
                  <c:v>0.5</c:v>
                </c:pt>
                <c:pt idx="455">
                  <c:v>0.57999999999999996</c:v>
                </c:pt>
                <c:pt idx="456">
                  <c:v>0</c:v>
                </c:pt>
                <c:pt idx="457">
                  <c:v>0.6</c:v>
                </c:pt>
                <c:pt idx="458">
                  <c:v>0.6</c:v>
                </c:pt>
                <c:pt idx="459">
                  <c:v>0.62</c:v>
                </c:pt>
                <c:pt idx="460">
                  <c:v>0.31</c:v>
                </c:pt>
                <c:pt idx="461">
                  <c:v>0.33</c:v>
                </c:pt>
                <c:pt idx="462">
                  <c:v>0.38</c:v>
                </c:pt>
                <c:pt idx="463">
                  <c:v>0.26</c:v>
                </c:pt>
                <c:pt idx="464">
                  <c:v>0.21</c:v>
                </c:pt>
                <c:pt idx="465">
                  <c:v>0.74</c:v>
                </c:pt>
                <c:pt idx="466">
                  <c:v>0.28999999999999998</c:v>
                </c:pt>
                <c:pt idx="467">
                  <c:v>0.25</c:v>
                </c:pt>
                <c:pt idx="468">
                  <c:v>0.25</c:v>
                </c:pt>
                <c:pt idx="469">
                  <c:v>0.25</c:v>
                </c:pt>
                <c:pt idx="470">
                  <c:v>0.6</c:v>
                </c:pt>
                <c:pt idx="471">
                  <c:v>0.28999999999999998</c:v>
                </c:pt>
                <c:pt idx="472">
                  <c:v>0.05</c:v>
                </c:pt>
                <c:pt idx="473">
                  <c:v>0.5</c:v>
                </c:pt>
                <c:pt idx="474">
                  <c:v>0.82</c:v>
                </c:pt>
                <c:pt idx="475">
                  <c:v>0.38</c:v>
                </c:pt>
                <c:pt idx="476">
                  <c:v>0.38</c:v>
                </c:pt>
                <c:pt idx="477">
                  <c:v>0.72</c:v>
                </c:pt>
                <c:pt idx="478">
                  <c:v>0.62</c:v>
                </c:pt>
                <c:pt idx="479">
                  <c:v>0.72</c:v>
                </c:pt>
                <c:pt idx="480">
                  <c:v>0.63</c:v>
                </c:pt>
                <c:pt idx="481">
                  <c:v>0.39</c:v>
                </c:pt>
                <c:pt idx="482">
                  <c:v>0.39</c:v>
                </c:pt>
                <c:pt idx="483">
                  <c:v>0.42</c:v>
                </c:pt>
                <c:pt idx="484">
                  <c:v>0.33</c:v>
                </c:pt>
                <c:pt idx="485">
                  <c:v>0.37</c:v>
                </c:pt>
                <c:pt idx="486">
                  <c:v>0.2</c:v>
                </c:pt>
                <c:pt idx="487">
                  <c:v>0.62</c:v>
                </c:pt>
                <c:pt idx="488">
                  <c:v>0.34</c:v>
                </c:pt>
                <c:pt idx="489">
                  <c:v>0.42</c:v>
                </c:pt>
                <c:pt idx="490">
                  <c:v>0.55000000000000004</c:v>
                </c:pt>
                <c:pt idx="491">
                  <c:v>0.1</c:v>
                </c:pt>
                <c:pt idx="492">
                  <c:v>0.31</c:v>
                </c:pt>
                <c:pt idx="493">
                  <c:v>0.48</c:v>
                </c:pt>
                <c:pt idx="494">
                  <c:v>0.44</c:v>
                </c:pt>
                <c:pt idx="495">
                  <c:v>0.31</c:v>
                </c:pt>
                <c:pt idx="496">
                  <c:v>0.33</c:v>
                </c:pt>
                <c:pt idx="497">
                  <c:v>0.63</c:v>
                </c:pt>
                <c:pt idx="498">
                  <c:v>0.35</c:v>
                </c:pt>
                <c:pt idx="499">
                  <c:v>0.1</c:v>
                </c:pt>
                <c:pt idx="500">
                  <c:v>0.38</c:v>
                </c:pt>
                <c:pt idx="501">
                  <c:v>0.35</c:v>
                </c:pt>
                <c:pt idx="502">
                  <c:v>0.59</c:v>
                </c:pt>
                <c:pt idx="503">
                  <c:v>0</c:v>
                </c:pt>
                <c:pt idx="504">
                  <c:v>0</c:v>
                </c:pt>
                <c:pt idx="505">
                  <c:v>0.1</c:v>
                </c:pt>
                <c:pt idx="506">
                  <c:v>0.48</c:v>
                </c:pt>
                <c:pt idx="507">
                  <c:v>0.66</c:v>
                </c:pt>
                <c:pt idx="508">
                  <c:v>0.11</c:v>
                </c:pt>
                <c:pt idx="509">
                  <c:v>0.25</c:v>
                </c:pt>
                <c:pt idx="510">
                  <c:v>0.35</c:v>
                </c:pt>
                <c:pt idx="511">
                  <c:v>0</c:v>
                </c:pt>
                <c:pt idx="512">
                  <c:v>0.49</c:v>
                </c:pt>
                <c:pt idx="513">
                  <c:v>0.43</c:v>
                </c:pt>
                <c:pt idx="514">
                  <c:v>0.6</c:v>
                </c:pt>
                <c:pt idx="515">
                  <c:v>0.47</c:v>
                </c:pt>
                <c:pt idx="516">
                  <c:v>0.62</c:v>
                </c:pt>
                <c:pt idx="517">
                  <c:v>0.6</c:v>
                </c:pt>
                <c:pt idx="518">
                  <c:v>0.75</c:v>
                </c:pt>
                <c:pt idx="519">
                  <c:v>0.7</c:v>
                </c:pt>
                <c:pt idx="520">
                  <c:v>0.75</c:v>
                </c:pt>
                <c:pt idx="521">
                  <c:v>0.44</c:v>
                </c:pt>
                <c:pt idx="522">
                  <c:v>0.44</c:v>
                </c:pt>
                <c:pt idx="523">
                  <c:v>0.44</c:v>
                </c:pt>
                <c:pt idx="524">
                  <c:v>0.13</c:v>
                </c:pt>
                <c:pt idx="525">
                  <c:v>0.25</c:v>
                </c:pt>
                <c:pt idx="526">
                  <c:v>0.23</c:v>
                </c:pt>
                <c:pt idx="527">
                  <c:v>0.41</c:v>
                </c:pt>
                <c:pt idx="528">
                  <c:v>0.41</c:v>
                </c:pt>
                <c:pt idx="529">
                  <c:v>0.55000000000000004</c:v>
                </c:pt>
                <c:pt idx="530">
                  <c:v>0.43</c:v>
                </c:pt>
                <c:pt idx="531">
                  <c:v>0.51</c:v>
                </c:pt>
                <c:pt idx="532">
                  <c:v>0.6</c:v>
                </c:pt>
                <c:pt idx="533">
                  <c:v>0.64</c:v>
                </c:pt>
                <c:pt idx="534">
                  <c:v>0.6</c:v>
                </c:pt>
                <c:pt idx="535">
                  <c:v>0.04</c:v>
                </c:pt>
                <c:pt idx="536">
                  <c:v>0.55000000000000004</c:v>
                </c:pt>
                <c:pt idx="537">
                  <c:v>0.47</c:v>
                </c:pt>
                <c:pt idx="538">
                  <c:v>0.43</c:v>
                </c:pt>
                <c:pt idx="539">
                  <c:v>0.31</c:v>
                </c:pt>
                <c:pt idx="540">
                  <c:v>0</c:v>
                </c:pt>
                <c:pt idx="541">
                  <c:v>0.3</c:v>
                </c:pt>
                <c:pt idx="542">
                  <c:v>0.3</c:v>
                </c:pt>
                <c:pt idx="543">
                  <c:v>0.28999999999999998</c:v>
                </c:pt>
                <c:pt idx="544">
                  <c:v>0.66</c:v>
                </c:pt>
                <c:pt idx="545">
                  <c:v>0.66</c:v>
                </c:pt>
                <c:pt idx="546">
                  <c:v>0.56000000000000005</c:v>
                </c:pt>
                <c:pt idx="547">
                  <c:v>0</c:v>
                </c:pt>
                <c:pt idx="548">
                  <c:v>0.5</c:v>
                </c:pt>
                <c:pt idx="549">
                  <c:v>0.47</c:v>
                </c:pt>
                <c:pt idx="550">
                  <c:v>0.75</c:v>
                </c:pt>
                <c:pt idx="551">
                  <c:v>0.82</c:v>
                </c:pt>
                <c:pt idx="552">
                  <c:v>0.75</c:v>
                </c:pt>
                <c:pt idx="553">
                  <c:v>0.7</c:v>
                </c:pt>
                <c:pt idx="554">
                  <c:v>0.7</c:v>
                </c:pt>
                <c:pt idx="555">
                  <c:v>0.44</c:v>
                </c:pt>
                <c:pt idx="556">
                  <c:v>0.71</c:v>
                </c:pt>
                <c:pt idx="557">
                  <c:v>0.71</c:v>
                </c:pt>
                <c:pt idx="558">
                  <c:v>0.48</c:v>
                </c:pt>
                <c:pt idx="559">
                  <c:v>0.7</c:v>
                </c:pt>
                <c:pt idx="560">
                  <c:v>0.14000000000000001</c:v>
                </c:pt>
                <c:pt idx="561">
                  <c:v>0.14000000000000001</c:v>
                </c:pt>
                <c:pt idx="562">
                  <c:v>0.7</c:v>
                </c:pt>
                <c:pt idx="563">
                  <c:v>0.44</c:v>
                </c:pt>
                <c:pt idx="564">
                  <c:v>0.7</c:v>
                </c:pt>
                <c:pt idx="565">
                  <c:v>7.0000000000000007E-2</c:v>
                </c:pt>
                <c:pt idx="566">
                  <c:v>0.44</c:v>
                </c:pt>
                <c:pt idx="567">
                  <c:v>0.28000000000000003</c:v>
                </c:pt>
                <c:pt idx="568">
                  <c:v>0.7</c:v>
                </c:pt>
                <c:pt idx="569">
                  <c:v>0.5</c:v>
                </c:pt>
                <c:pt idx="570">
                  <c:v>0.05</c:v>
                </c:pt>
                <c:pt idx="571">
                  <c:v>0.8</c:v>
                </c:pt>
                <c:pt idx="572">
                  <c:v>0.02</c:v>
                </c:pt>
                <c:pt idx="573">
                  <c:v>0.56999999999999995</c:v>
                </c:pt>
                <c:pt idx="574">
                  <c:v>0</c:v>
                </c:pt>
                <c:pt idx="575">
                  <c:v>0.67</c:v>
                </c:pt>
                <c:pt idx="576">
                  <c:v>0.67</c:v>
                </c:pt>
                <c:pt idx="577">
                  <c:v>0.75</c:v>
                </c:pt>
                <c:pt idx="578">
                  <c:v>0.24</c:v>
                </c:pt>
                <c:pt idx="579">
                  <c:v>0.15</c:v>
                </c:pt>
                <c:pt idx="580">
                  <c:v>0.59</c:v>
                </c:pt>
                <c:pt idx="581">
                  <c:v>0.38</c:v>
                </c:pt>
                <c:pt idx="582">
                  <c:v>0.9</c:v>
                </c:pt>
                <c:pt idx="583">
                  <c:v>0.64</c:v>
                </c:pt>
                <c:pt idx="584">
                  <c:v>0.6</c:v>
                </c:pt>
                <c:pt idx="585">
                  <c:v>0.66</c:v>
                </c:pt>
                <c:pt idx="586">
                  <c:v>0.67</c:v>
                </c:pt>
                <c:pt idx="587">
                  <c:v>0.27</c:v>
                </c:pt>
                <c:pt idx="588">
                  <c:v>0.47</c:v>
                </c:pt>
                <c:pt idx="589">
                  <c:v>0.79</c:v>
                </c:pt>
                <c:pt idx="590">
                  <c:v>0.65</c:v>
                </c:pt>
                <c:pt idx="591">
                  <c:v>0.25</c:v>
                </c:pt>
                <c:pt idx="592">
                  <c:v>0.62</c:v>
                </c:pt>
                <c:pt idx="593">
                  <c:v>0.62</c:v>
                </c:pt>
                <c:pt idx="594">
                  <c:v>0.62</c:v>
                </c:pt>
                <c:pt idx="595">
                  <c:v>0.66</c:v>
                </c:pt>
                <c:pt idx="596">
                  <c:v>0.42</c:v>
                </c:pt>
                <c:pt idx="597">
                  <c:v>0.43</c:v>
                </c:pt>
                <c:pt idx="598">
                  <c:v>0.31</c:v>
                </c:pt>
                <c:pt idx="599">
                  <c:v>0</c:v>
                </c:pt>
                <c:pt idx="600">
                  <c:v>0.46</c:v>
                </c:pt>
                <c:pt idx="601">
                  <c:v>0.48</c:v>
                </c:pt>
                <c:pt idx="602">
                  <c:v>0.27</c:v>
                </c:pt>
                <c:pt idx="603">
                  <c:v>0.34</c:v>
                </c:pt>
                <c:pt idx="604">
                  <c:v>0.57999999999999996</c:v>
                </c:pt>
                <c:pt idx="605">
                  <c:v>0.57999999999999996</c:v>
                </c:pt>
                <c:pt idx="606">
                  <c:v>0.42</c:v>
                </c:pt>
                <c:pt idx="607">
                  <c:v>0.56000000000000005</c:v>
                </c:pt>
                <c:pt idx="608">
                  <c:v>0.17</c:v>
                </c:pt>
                <c:pt idx="609">
                  <c:v>0.39</c:v>
                </c:pt>
                <c:pt idx="610">
                  <c:v>0.45</c:v>
                </c:pt>
                <c:pt idx="611">
                  <c:v>0.26</c:v>
                </c:pt>
                <c:pt idx="612">
                  <c:v>0.15</c:v>
                </c:pt>
                <c:pt idx="613">
                  <c:v>0.63</c:v>
                </c:pt>
                <c:pt idx="614">
                  <c:v>0.12</c:v>
                </c:pt>
                <c:pt idx="615">
                  <c:v>0.46</c:v>
                </c:pt>
                <c:pt idx="616">
                  <c:v>0.03</c:v>
                </c:pt>
                <c:pt idx="617">
                  <c:v>0.37</c:v>
                </c:pt>
                <c:pt idx="618">
                  <c:v>0.49</c:v>
                </c:pt>
                <c:pt idx="619">
                  <c:v>0.9</c:v>
                </c:pt>
                <c:pt idx="620">
                  <c:v>0.8</c:v>
                </c:pt>
                <c:pt idx="621">
                  <c:v>0.8</c:v>
                </c:pt>
                <c:pt idx="622">
                  <c:v>0.5</c:v>
                </c:pt>
                <c:pt idx="623">
                  <c:v>0.28000000000000003</c:v>
                </c:pt>
                <c:pt idx="624">
                  <c:v>0.28000000000000003</c:v>
                </c:pt>
                <c:pt idx="625">
                  <c:v>0.28000000000000003</c:v>
                </c:pt>
                <c:pt idx="626">
                  <c:v>0.5</c:v>
                </c:pt>
                <c:pt idx="627">
                  <c:v>0.22</c:v>
                </c:pt>
                <c:pt idx="628">
                  <c:v>0.77</c:v>
                </c:pt>
                <c:pt idx="629">
                  <c:v>0.7</c:v>
                </c:pt>
                <c:pt idx="630">
                  <c:v>0.77</c:v>
                </c:pt>
                <c:pt idx="631">
                  <c:v>0.77</c:v>
                </c:pt>
                <c:pt idx="632">
                  <c:v>0.5</c:v>
                </c:pt>
                <c:pt idx="633">
                  <c:v>0.15</c:v>
                </c:pt>
                <c:pt idx="634">
                  <c:v>0.41</c:v>
                </c:pt>
                <c:pt idx="635">
                  <c:v>0.35</c:v>
                </c:pt>
                <c:pt idx="636">
                  <c:v>0.5</c:v>
                </c:pt>
                <c:pt idx="637">
                  <c:v>0.15</c:v>
                </c:pt>
                <c:pt idx="638">
                  <c:v>0.4</c:v>
                </c:pt>
                <c:pt idx="639">
                  <c:v>0.25</c:v>
                </c:pt>
                <c:pt idx="640">
                  <c:v>0.03</c:v>
                </c:pt>
                <c:pt idx="641">
                  <c:v>0.28000000000000003</c:v>
                </c:pt>
                <c:pt idx="642">
                  <c:v>0.25</c:v>
                </c:pt>
                <c:pt idx="643">
                  <c:v>0.22</c:v>
                </c:pt>
                <c:pt idx="644">
                  <c:v>0.6</c:v>
                </c:pt>
                <c:pt idx="645">
                  <c:v>0.5</c:v>
                </c:pt>
                <c:pt idx="646">
                  <c:v>0.28000000000000003</c:v>
                </c:pt>
                <c:pt idx="647">
                  <c:v>0.75</c:v>
                </c:pt>
                <c:pt idx="648">
                  <c:v>0.31</c:v>
                </c:pt>
                <c:pt idx="649">
                  <c:v>0.41</c:v>
                </c:pt>
                <c:pt idx="650">
                  <c:v>0.32</c:v>
                </c:pt>
                <c:pt idx="651">
                  <c:v>0.34</c:v>
                </c:pt>
                <c:pt idx="652">
                  <c:v>0.56000000000000005</c:v>
                </c:pt>
                <c:pt idx="653">
                  <c:v>0.56000000000000005</c:v>
                </c:pt>
                <c:pt idx="654">
                  <c:v>0.43</c:v>
                </c:pt>
                <c:pt idx="655">
                  <c:v>0.2</c:v>
                </c:pt>
                <c:pt idx="656">
                  <c:v>0.51</c:v>
                </c:pt>
                <c:pt idx="657">
                  <c:v>0.22</c:v>
                </c:pt>
                <c:pt idx="658">
                  <c:v>0.5</c:v>
                </c:pt>
                <c:pt idx="659">
                  <c:v>0.38</c:v>
                </c:pt>
                <c:pt idx="660">
                  <c:v>0.38</c:v>
                </c:pt>
                <c:pt idx="661">
                  <c:v>0.06</c:v>
                </c:pt>
                <c:pt idx="662">
                  <c:v>0.08</c:v>
                </c:pt>
                <c:pt idx="663">
                  <c:v>0.28000000000000003</c:v>
                </c:pt>
                <c:pt idx="664">
                  <c:v>0.4</c:v>
                </c:pt>
                <c:pt idx="665">
                  <c:v>0.39</c:v>
                </c:pt>
                <c:pt idx="666">
                  <c:v>0.14000000000000001</c:v>
                </c:pt>
                <c:pt idx="667">
                  <c:v>0.32</c:v>
                </c:pt>
                <c:pt idx="668">
                  <c:v>0.65</c:v>
                </c:pt>
                <c:pt idx="669">
                  <c:v>0.54</c:v>
                </c:pt>
                <c:pt idx="670">
                  <c:v>0.28000000000000003</c:v>
                </c:pt>
                <c:pt idx="671">
                  <c:v>0.11</c:v>
                </c:pt>
                <c:pt idx="672">
                  <c:v>0.53</c:v>
                </c:pt>
                <c:pt idx="673">
                  <c:v>0.15</c:v>
                </c:pt>
                <c:pt idx="674">
                  <c:v>0.35</c:v>
                </c:pt>
                <c:pt idx="675">
                  <c:v>0.66</c:v>
                </c:pt>
                <c:pt idx="676">
                  <c:v>0.35</c:v>
                </c:pt>
                <c:pt idx="677">
                  <c:v>0.55000000000000004</c:v>
                </c:pt>
                <c:pt idx="678">
                  <c:v>0.31</c:v>
                </c:pt>
                <c:pt idx="679">
                  <c:v>0.38</c:v>
                </c:pt>
                <c:pt idx="680">
                  <c:v>0.57999999999999996</c:v>
                </c:pt>
                <c:pt idx="681">
                  <c:v>0.38</c:v>
                </c:pt>
                <c:pt idx="682">
                  <c:v>0.66</c:v>
                </c:pt>
                <c:pt idx="683">
                  <c:v>0.66</c:v>
                </c:pt>
                <c:pt idx="684">
                  <c:v>0.48</c:v>
                </c:pt>
                <c:pt idx="685">
                  <c:v>0.57999999999999996</c:v>
                </c:pt>
                <c:pt idx="686">
                  <c:v>0.46</c:v>
                </c:pt>
                <c:pt idx="687">
                  <c:v>0.28999999999999998</c:v>
                </c:pt>
                <c:pt idx="688">
                  <c:v>0.66</c:v>
                </c:pt>
                <c:pt idx="689">
                  <c:v>0.39</c:v>
                </c:pt>
                <c:pt idx="690">
                  <c:v>0.88</c:v>
                </c:pt>
                <c:pt idx="691">
                  <c:v>0.88</c:v>
                </c:pt>
                <c:pt idx="692">
                  <c:v>0</c:v>
                </c:pt>
                <c:pt idx="693">
                  <c:v>0.53</c:v>
                </c:pt>
                <c:pt idx="694">
                  <c:v>0.1</c:v>
                </c:pt>
                <c:pt idx="695">
                  <c:v>0.23</c:v>
                </c:pt>
                <c:pt idx="696">
                  <c:v>0.24</c:v>
                </c:pt>
                <c:pt idx="697">
                  <c:v>0</c:v>
                </c:pt>
                <c:pt idx="698">
                  <c:v>0.21</c:v>
                </c:pt>
                <c:pt idx="699">
                  <c:v>0.41</c:v>
                </c:pt>
                <c:pt idx="700">
                  <c:v>0.33</c:v>
                </c:pt>
                <c:pt idx="701">
                  <c:v>0.33</c:v>
                </c:pt>
                <c:pt idx="702">
                  <c:v>0.6</c:v>
                </c:pt>
                <c:pt idx="703">
                  <c:v>0.6</c:v>
                </c:pt>
                <c:pt idx="704">
                  <c:v>0</c:v>
                </c:pt>
                <c:pt idx="705">
                  <c:v>0.73</c:v>
                </c:pt>
                <c:pt idx="706">
                  <c:v>0.2</c:v>
                </c:pt>
                <c:pt idx="707">
                  <c:v>0.52</c:v>
                </c:pt>
                <c:pt idx="708">
                  <c:v>0.4</c:v>
                </c:pt>
                <c:pt idx="709">
                  <c:v>0.57999999999999996</c:v>
                </c:pt>
                <c:pt idx="710">
                  <c:v>0.78</c:v>
                </c:pt>
                <c:pt idx="711">
                  <c:v>0.73</c:v>
                </c:pt>
                <c:pt idx="712">
                  <c:v>0.45</c:v>
                </c:pt>
                <c:pt idx="713">
                  <c:v>0</c:v>
                </c:pt>
                <c:pt idx="714">
                  <c:v>0.57999999999999996</c:v>
                </c:pt>
                <c:pt idx="715">
                  <c:v>0.59</c:v>
                </c:pt>
                <c:pt idx="716">
                  <c:v>0.53</c:v>
                </c:pt>
                <c:pt idx="717">
                  <c:v>0.54</c:v>
                </c:pt>
                <c:pt idx="718">
                  <c:v>0.53</c:v>
                </c:pt>
                <c:pt idx="719">
                  <c:v>0.69</c:v>
                </c:pt>
                <c:pt idx="720">
                  <c:v>0.26</c:v>
                </c:pt>
                <c:pt idx="721">
                  <c:v>0.43</c:v>
                </c:pt>
                <c:pt idx="722">
                  <c:v>0.2</c:v>
                </c:pt>
                <c:pt idx="723">
                  <c:v>0</c:v>
                </c:pt>
                <c:pt idx="724">
                  <c:v>0.65</c:v>
                </c:pt>
                <c:pt idx="725">
                  <c:v>0.61</c:v>
                </c:pt>
                <c:pt idx="726">
                  <c:v>0</c:v>
                </c:pt>
                <c:pt idx="727">
                  <c:v>0</c:v>
                </c:pt>
                <c:pt idx="728">
                  <c:v>0.5</c:v>
                </c:pt>
                <c:pt idx="729">
                  <c:v>0.62</c:v>
                </c:pt>
                <c:pt idx="730">
                  <c:v>0.5</c:v>
                </c:pt>
                <c:pt idx="731">
                  <c:v>0.5</c:v>
                </c:pt>
                <c:pt idx="732">
                  <c:v>0.28000000000000003</c:v>
                </c:pt>
                <c:pt idx="733">
                  <c:v>0.72</c:v>
                </c:pt>
                <c:pt idx="734">
                  <c:v>0.59</c:v>
                </c:pt>
                <c:pt idx="735">
                  <c:v>0.52</c:v>
                </c:pt>
                <c:pt idx="736">
                  <c:v>0.38</c:v>
                </c:pt>
                <c:pt idx="737">
                  <c:v>0.37</c:v>
                </c:pt>
                <c:pt idx="738">
                  <c:v>0.65</c:v>
                </c:pt>
                <c:pt idx="739">
                  <c:v>0.7</c:v>
                </c:pt>
                <c:pt idx="740">
                  <c:v>0.79</c:v>
                </c:pt>
                <c:pt idx="741">
                  <c:v>0.4</c:v>
                </c:pt>
                <c:pt idx="742">
                  <c:v>0.6</c:v>
                </c:pt>
                <c:pt idx="743">
                  <c:v>0.61</c:v>
                </c:pt>
                <c:pt idx="744">
                  <c:v>0.36</c:v>
                </c:pt>
                <c:pt idx="745">
                  <c:v>0.42</c:v>
                </c:pt>
                <c:pt idx="746">
                  <c:v>0.32</c:v>
                </c:pt>
                <c:pt idx="747">
                  <c:v>0.31</c:v>
                </c:pt>
                <c:pt idx="748">
                  <c:v>0.31</c:v>
                </c:pt>
                <c:pt idx="749">
                  <c:v>0.24</c:v>
                </c:pt>
                <c:pt idx="750">
                  <c:v>0.55000000000000004</c:v>
                </c:pt>
                <c:pt idx="751">
                  <c:v>0.88</c:v>
                </c:pt>
                <c:pt idx="752">
                  <c:v>0.49</c:v>
                </c:pt>
                <c:pt idx="753">
                  <c:v>0.5</c:v>
                </c:pt>
                <c:pt idx="754">
                  <c:v>0.5</c:v>
                </c:pt>
                <c:pt idx="755">
                  <c:v>0</c:v>
                </c:pt>
                <c:pt idx="756">
                  <c:v>0.02</c:v>
                </c:pt>
                <c:pt idx="757">
                  <c:v>0</c:v>
                </c:pt>
                <c:pt idx="758">
                  <c:v>0</c:v>
                </c:pt>
                <c:pt idx="759">
                  <c:v>0.6</c:v>
                </c:pt>
                <c:pt idx="760">
                  <c:v>0.6</c:v>
                </c:pt>
                <c:pt idx="761">
                  <c:v>0.6</c:v>
                </c:pt>
                <c:pt idx="762">
                  <c:v>0.48</c:v>
                </c:pt>
                <c:pt idx="763">
                  <c:v>0.57999999999999996</c:v>
                </c:pt>
                <c:pt idx="764">
                  <c:v>0</c:v>
                </c:pt>
                <c:pt idx="765">
                  <c:v>0.14000000000000001</c:v>
                </c:pt>
                <c:pt idx="766">
                  <c:v>0.28999999999999998</c:v>
                </c:pt>
                <c:pt idx="767">
                  <c:v>0.04</c:v>
                </c:pt>
                <c:pt idx="768">
                  <c:v>0.75</c:v>
                </c:pt>
                <c:pt idx="769">
                  <c:v>0.6</c:v>
                </c:pt>
                <c:pt idx="770">
                  <c:v>0.9</c:v>
                </c:pt>
                <c:pt idx="771">
                  <c:v>0.94</c:v>
                </c:pt>
                <c:pt idx="772">
                  <c:v>0.53</c:v>
                </c:pt>
                <c:pt idx="773">
                  <c:v>0.5</c:v>
                </c:pt>
                <c:pt idx="774">
                  <c:v>0.27</c:v>
                </c:pt>
                <c:pt idx="775">
                  <c:v>0.42</c:v>
                </c:pt>
                <c:pt idx="776">
                  <c:v>0.38</c:v>
                </c:pt>
                <c:pt idx="777">
                  <c:v>0.36</c:v>
                </c:pt>
                <c:pt idx="778">
                  <c:v>0.41</c:v>
                </c:pt>
                <c:pt idx="779">
                  <c:v>0.77</c:v>
                </c:pt>
                <c:pt idx="780">
                  <c:v>0.39</c:v>
                </c:pt>
                <c:pt idx="781">
                  <c:v>0</c:v>
                </c:pt>
                <c:pt idx="782">
                  <c:v>0.7</c:v>
                </c:pt>
                <c:pt idx="783">
                  <c:v>0.28999999999999998</c:v>
                </c:pt>
                <c:pt idx="784">
                  <c:v>0.75</c:v>
                </c:pt>
                <c:pt idx="785">
                  <c:v>0.23</c:v>
                </c:pt>
                <c:pt idx="786">
                  <c:v>0.41</c:v>
                </c:pt>
                <c:pt idx="787">
                  <c:v>0.31</c:v>
                </c:pt>
                <c:pt idx="788">
                  <c:v>0.2</c:v>
                </c:pt>
                <c:pt idx="789">
                  <c:v>0.57999999999999996</c:v>
                </c:pt>
                <c:pt idx="790">
                  <c:v>0.27</c:v>
                </c:pt>
                <c:pt idx="791">
                  <c:v>0.76</c:v>
                </c:pt>
                <c:pt idx="792">
                  <c:v>0.25</c:v>
                </c:pt>
                <c:pt idx="793">
                  <c:v>0.46</c:v>
                </c:pt>
                <c:pt idx="794">
                  <c:v>0.48</c:v>
                </c:pt>
                <c:pt idx="795">
                  <c:v>0.54</c:v>
                </c:pt>
                <c:pt idx="796">
                  <c:v>0.5</c:v>
                </c:pt>
                <c:pt idx="797">
                  <c:v>0.45</c:v>
                </c:pt>
                <c:pt idx="798">
                  <c:v>0.37</c:v>
                </c:pt>
                <c:pt idx="799">
                  <c:v>0.6</c:v>
                </c:pt>
                <c:pt idx="800">
                  <c:v>0.38</c:v>
                </c:pt>
                <c:pt idx="801">
                  <c:v>0.33</c:v>
                </c:pt>
                <c:pt idx="802">
                  <c:v>0.37</c:v>
                </c:pt>
                <c:pt idx="803">
                  <c:v>0.12</c:v>
                </c:pt>
                <c:pt idx="804">
                  <c:v>0.25</c:v>
                </c:pt>
                <c:pt idx="805">
                  <c:v>0.03</c:v>
                </c:pt>
                <c:pt idx="806">
                  <c:v>0.3</c:v>
                </c:pt>
                <c:pt idx="807">
                  <c:v>0.42</c:v>
                </c:pt>
                <c:pt idx="808">
                  <c:v>0.35</c:v>
                </c:pt>
                <c:pt idx="809">
                  <c:v>0.47</c:v>
                </c:pt>
                <c:pt idx="810">
                  <c:v>0.53</c:v>
                </c:pt>
                <c:pt idx="811">
                  <c:v>0.16</c:v>
                </c:pt>
                <c:pt idx="812">
                  <c:v>0.11</c:v>
                </c:pt>
                <c:pt idx="813">
                  <c:v>0.78</c:v>
                </c:pt>
                <c:pt idx="814">
                  <c:v>0.77</c:v>
                </c:pt>
                <c:pt idx="815">
                  <c:v>0.78</c:v>
                </c:pt>
                <c:pt idx="816">
                  <c:v>0.17</c:v>
                </c:pt>
                <c:pt idx="817">
                  <c:v>0.38</c:v>
                </c:pt>
                <c:pt idx="818">
                  <c:v>0.67</c:v>
                </c:pt>
                <c:pt idx="819">
                  <c:v>0.38</c:v>
                </c:pt>
                <c:pt idx="820">
                  <c:v>0.15</c:v>
                </c:pt>
                <c:pt idx="821">
                  <c:v>0.54</c:v>
                </c:pt>
                <c:pt idx="822">
                  <c:v>0.53</c:v>
                </c:pt>
                <c:pt idx="823">
                  <c:v>0.38</c:v>
                </c:pt>
                <c:pt idx="824">
                  <c:v>0.5</c:v>
                </c:pt>
                <c:pt idx="825">
                  <c:v>0.76</c:v>
                </c:pt>
                <c:pt idx="826">
                  <c:v>0.59</c:v>
                </c:pt>
                <c:pt idx="827">
                  <c:v>0.18</c:v>
                </c:pt>
                <c:pt idx="828">
                  <c:v>0.22</c:v>
                </c:pt>
                <c:pt idx="829">
                  <c:v>0.32</c:v>
                </c:pt>
                <c:pt idx="830">
                  <c:v>0.18</c:v>
                </c:pt>
                <c:pt idx="831">
                  <c:v>0.43</c:v>
                </c:pt>
                <c:pt idx="832">
                  <c:v>0.6</c:v>
                </c:pt>
                <c:pt idx="833">
                  <c:v>0.28000000000000003</c:v>
                </c:pt>
                <c:pt idx="834">
                  <c:v>0.36</c:v>
                </c:pt>
                <c:pt idx="835">
                  <c:v>0.13</c:v>
                </c:pt>
                <c:pt idx="836">
                  <c:v>0.56999999999999995</c:v>
                </c:pt>
                <c:pt idx="837">
                  <c:v>0.51</c:v>
                </c:pt>
                <c:pt idx="838">
                  <c:v>0.55000000000000004</c:v>
                </c:pt>
                <c:pt idx="839">
                  <c:v>0.43</c:v>
                </c:pt>
                <c:pt idx="840">
                  <c:v>0.62</c:v>
                </c:pt>
                <c:pt idx="841">
                  <c:v>0.49</c:v>
                </c:pt>
                <c:pt idx="842">
                  <c:v>0</c:v>
                </c:pt>
                <c:pt idx="843">
                  <c:v>0.8</c:v>
                </c:pt>
                <c:pt idx="844">
                  <c:v>0.8</c:v>
                </c:pt>
                <c:pt idx="845">
                  <c:v>0.24</c:v>
                </c:pt>
                <c:pt idx="846">
                  <c:v>0.46</c:v>
                </c:pt>
                <c:pt idx="847">
                  <c:v>0.1</c:v>
                </c:pt>
                <c:pt idx="848">
                  <c:v>0.1</c:v>
                </c:pt>
                <c:pt idx="849">
                  <c:v>0</c:v>
                </c:pt>
                <c:pt idx="850">
                  <c:v>0.24</c:v>
                </c:pt>
                <c:pt idx="851">
                  <c:v>0.66</c:v>
                </c:pt>
                <c:pt idx="852">
                  <c:v>0.59</c:v>
                </c:pt>
                <c:pt idx="853">
                  <c:v>0.73</c:v>
                </c:pt>
                <c:pt idx="854">
                  <c:v>0.56999999999999995</c:v>
                </c:pt>
                <c:pt idx="855">
                  <c:v>0.41</c:v>
                </c:pt>
                <c:pt idx="856">
                  <c:v>0.14000000000000001</c:v>
                </c:pt>
                <c:pt idx="857">
                  <c:v>0.25</c:v>
                </c:pt>
                <c:pt idx="858">
                  <c:v>0.17</c:v>
                </c:pt>
                <c:pt idx="859">
                  <c:v>0</c:v>
                </c:pt>
                <c:pt idx="860">
                  <c:v>0.47</c:v>
                </c:pt>
                <c:pt idx="861">
                  <c:v>0.25</c:v>
                </c:pt>
                <c:pt idx="862">
                  <c:v>0.82</c:v>
                </c:pt>
                <c:pt idx="863">
                  <c:v>0.78</c:v>
                </c:pt>
                <c:pt idx="864">
                  <c:v>0.13</c:v>
                </c:pt>
                <c:pt idx="865">
                  <c:v>0.52</c:v>
                </c:pt>
                <c:pt idx="866">
                  <c:v>0</c:v>
                </c:pt>
                <c:pt idx="867">
                  <c:v>0.25</c:v>
                </c:pt>
                <c:pt idx="868">
                  <c:v>0.47</c:v>
                </c:pt>
                <c:pt idx="869">
                  <c:v>0.28000000000000003</c:v>
                </c:pt>
                <c:pt idx="870">
                  <c:v>0.7</c:v>
                </c:pt>
                <c:pt idx="871">
                  <c:v>0.6</c:v>
                </c:pt>
                <c:pt idx="872">
                  <c:v>0.6</c:v>
                </c:pt>
                <c:pt idx="873">
                  <c:v>0.66</c:v>
                </c:pt>
                <c:pt idx="874">
                  <c:v>0.66</c:v>
                </c:pt>
                <c:pt idx="875">
                  <c:v>0.26</c:v>
                </c:pt>
                <c:pt idx="876">
                  <c:v>0.75</c:v>
                </c:pt>
                <c:pt idx="877">
                  <c:v>0.8</c:v>
                </c:pt>
                <c:pt idx="878">
                  <c:v>0.56999999999999995</c:v>
                </c:pt>
                <c:pt idx="879">
                  <c:v>0.66</c:v>
                </c:pt>
                <c:pt idx="880">
                  <c:v>0.56000000000000005</c:v>
                </c:pt>
                <c:pt idx="881">
                  <c:v>0.56000000000000005</c:v>
                </c:pt>
                <c:pt idx="882">
                  <c:v>0.34</c:v>
                </c:pt>
                <c:pt idx="883">
                  <c:v>0.49</c:v>
                </c:pt>
                <c:pt idx="884">
                  <c:v>0.53</c:v>
                </c:pt>
                <c:pt idx="885">
                  <c:v>0.7</c:v>
                </c:pt>
                <c:pt idx="886">
                  <c:v>0.67</c:v>
                </c:pt>
                <c:pt idx="887">
                  <c:v>0.7</c:v>
                </c:pt>
                <c:pt idx="888">
                  <c:v>0.33</c:v>
                </c:pt>
                <c:pt idx="889">
                  <c:v>0.37</c:v>
                </c:pt>
                <c:pt idx="890">
                  <c:v>0.75</c:v>
                </c:pt>
                <c:pt idx="891">
                  <c:v>0.47</c:v>
                </c:pt>
                <c:pt idx="892">
                  <c:v>0</c:v>
                </c:pt>
                <c:pt idx="893">
                  <c:v>0.66</c:v>
                </c:pt>
                <c:pt idx="894">
                  <c:v>0.68</c:v>
                </c:pt>
                <c:pt idx="895">
                  <c:v>0.28000000000000003</c:v>
                </c:pt>
                <c:pt idx="896">
                  <c:v>0.5</c:v>
                </c:pt>
                <c:pt idx="897">
                  <c:v>0.11</c:v>
                </c:pt>
                <c:pt idx="898">
                  <c:v>0.5</c:v>
                </c:pt>
                <c:pt idx="899">
                  <c:v>0.43</c:v>
                </c:pt>
                <c:pt idx="900">
                  <c:v>0.81</c:v>
                </c:pt>
                <c:pt idx="901">
                  <c:v>0.54</c:v>
                </c:pt>
                <c:pt idx="902">
                  <c:v>0.62</c:v>
                </c:pt>
                <c:pt idx="903">
                  <c:v>0</c:v>
                </c:pt>
                <c:pt idx="904">
                  <c:v>0.5</c:v>
                </c:pt>
                <c:pt idx="905">
                  <c:v>0.46</c:v>
                </c:pt>
                <c:pt idx="906">
                  <c:v>0.24</c:v>
                </c:pt>
                <c:pt idx="907">
                  <c:v>0.64</c:v>
                </c:pt>
                <c:pt idx="908">
                  <c:v>0.64</c:v>
                </c:pt>
                <c:pt idx="909">
                  <c:v>0.08</c:v>
                </c:pt>
                <c:pt idx="910">
                  <c:v>0.25</c:v>
                </c:pt>
                <c:pt idx="911">
                  <c:v>0.25</c:v>
                </c:pt>
                <c:pt idx="912">
                  <c:v>0.15</c:v>
                </c:pt>
                <c:pt idx="913">
                  <c:v>0.39</c:v>
                </c:pt>
                <c:pt idx="914">
                  <c:v>0.47</c:v>
                </c:pt>
                <c:pt idx="915">
                  <c:v>0.63</c:v>
                </c:pt>
                <c:pt idx="916">
                  <c:v>0.54</c:v>
                </c:pt>
                <c:pt idx="917">
                  <c:v>0.85</c:v>
                </c:pt>
                <c:pt idx="918">
                  <c:v>0.37</c:v>
                </c:pt>
                <c:pt idx="919">
                  <c:v>0.48</c:v>
                </c:pt>
                <c:pt idx="920">
                  <c:v>0.77</c:v>
                </c:pt>
                <c:pt idx="921">
                  <c:v>0.6</c:v>
                </c:pt>
                <c:pt idx="922">
                  <c:v>0.14000000000000001</c:v>
                </c:pt>
                <c:pt idx="923">
                  <c:v>0.12</c:v>
                </c:pt>
                <c:pt idx="924">
                  <c:v>0.56999999999999995</c:v>
                </c:pt>
                <c:pt idx="925">
                  <c:v>0.27</c:v>
                </c:pt>
                <c:pt idx="926">
                  <c:v>0.45</c:v>
                </c:pt>
                <c:pt idx="927">
                  <c:v>0.8</c:v>
                </c:pt>
                <c:pt idx="928">
                  <c:v>0.8</c:v>
                </c:pt>
                <c:pt idx="929">
                  <c:v>0.37</c:v>
                </c:pt>
                <c:pt idx="930">
                  <c:v>0.39</c:v>
                </c:pt>
                <c:pt idx="931">
                  <c:v>0.05</c:v>
                </c:pt>
                <c:pt idx="932">
                  <c:v>0.1</c:v>
                </c:pt>
                <c:pt idx="933">
                  <c:v>0.56000000000000005</c:v>
                </c:pt>
                <c:pt idx="934">
                  <c:v>0.48</c:v>
                </c:pt>
                <c:pt idx="935">
                  <c:v>0.61</c:v>
                </c:pt>
                <c:pt idx="936">
                  <c:v>0.61</c:v>
                </c:pt>
                <c:pt idx="937">
                  <c:v>0.61</c:v>
                </c:pt>
                <c:pt idx="938">
                  <c:v>0.34</c:v>
                </c:pt>
                <c:pt idx="939">
                  <c:v>0.56000000000000005</c:v>
                </c:pt>
                <c:pt idx="940">
                  <c:v>0.38</c:v>
                </c:pt>
                <c:pt idx="941">
                  <c:v>0.6</c:v>
                </c:pt>
                <c:pt idx="942">
                  <c:v>0.06</c:v>
                </c:pt>
                <c:pt idx="943">
                  <c:v>0.26</c:v>
                </c:pt>
                <c:pt idx="944">
                  <c:v>0.28000000000000003</c:v>
                </c:pt>
                <c:pt idx="945">
                  <c:v>0.2</c:v>
                </c:pt>
                <c:pt idx="946">
                  <c:v>0.25</c:v>
                </c:pt>
                <c:pt idx="947">
                  <c:v>0.38</c:v>
                </c:pt>
                <c:pt idx="948">
                  <c:v>0.63</c:v>
                </c:pt>
                <c:pt idx="949">
                  <c:v>0.23</c:v>
                </c:pt>
                <c:pt idx="950">
                  <c:v>0.6</c:v>
                </c:pt>
                <c:pt idx="951">
                  <c:v>0.16</c:v>
                </c:pt>
                <c:pt idx="952">
                  <c:v>0.35</c:v>
                </c:pt>
                <c:pt idx="953">
                  <c:v>0.63</c:v>
                </c:pt>
                <c:pt idx="954">
                  <c:v>0.63</c:v>
                </c:pt>
                <c:pt idx="955">
                  <c:v>0.55000000000000004</c:v>
                </c:pt>
                <c:pt idx="956">
                  <c:v>0</c:v>
                </c:pt>
                <c:pt idx="957">
                  <c:v>0.51</c:v>
                </c:pt>
                <c:pt idx="958">
                  <c:v>0.43</c:v>
                </c:pt>
                <c:pt idx="959">
                  <c:v>0.16</c:v>
                </c:pt>
                <c:pt idx="960">
                  <c:v>0.81</c:v>
                </c:pt>
                <c:pt idx="961">
                  <c:v>0.84</c:v>
                </c:pt>
                <c:pt idx="962">
                  <c:v>0.81</c:v>
                </c:pt>
                <c:pt idx="963">
                  <c:v>0</c:v>
                </c:pt>
                <c:pt idx="964">
                  <c:v>0.41</c:v>
                </c:pt>
                <c:pt idx="965">
                  <c:v>0.42</c:v>
                </c:pt>
                <c:pt idx="966">
                  <c:v>0.6</c:v>
                </c:pt>
                <c:pt idx="967">
                  <c:v>0.55000000000000004</c:v>
                </c:pt>
                <c:pt idx="968">
                  <c:v>0.66</c:v>
                </c:pt>
                <c:pt idx="969">
                  <c:v>0.38</c:v>
                </c:pt>
                <c:pt idx="970">
                  <c:v>0.09</c:v>
                </c:pt>
                <c:pt idx="971">
                  <c:v>0.6</c:v>
                </c:pt>
                <c:pt idx="972">
                  <c:v>0.6</c:v>
                </c:pt>
                <c:pt idx="973">
                  <c:v>0.13</c:v>
                </c:pt>
                <c:pt idx="974">
                  <c:v>0.13</c:v>
                </c:pt>
                <c:pt idx="975">
                  <c:v>0.49</c:v>
                </c:pt>
                <c:pt idx="976">
                  <c:v>0.5</c:v>
                </c:pt>
                <c:pt idx="977">
                  <c:v>0.55000000000000004</c:v>
                </c:pt>
                <c:pt idx="978">
                  <c:v>0.41</c:v>
                </c:pt>
                <c:pt idx="979">
                  <c:v>0.57999999999999996</c:v>
                </c:pt>
                <c:pt idx="980">
                  <c:v>0.6</c:v>
                </c:pt>
                <c:pt idx="981">
                  <c:v>0.63</c:v>
                </c:pt>
                <c:pt idx="982">
                  <c:v>0.63</c:v>
                </c:pt>
                <c:pt idx="983">
                  <c:v>0.85</c:v>
                </c:pt>
                <c:pt idx="984">
                  <c:v>0.2</c:v>
                </c:pt>
                <c:pt idx="985">
                  <c:v>0.6</c:v>
                </c:pt>
                <c:pt idx="986">
                  <c:v>0.48</c:v>
                </c:pt>
                <c:pt idx="987">
                  <c:v>0.2</c:v>
                </c:pt>
                <c:pt idx="988">
                  <c:v>0.37</c:v>
                </c:pt>
                <c:pt idx="989">
                  <c:v>0.75</c:v>
                </c:pt>
                <c:pt idx="990">
                  <c:v>0.64</c:v>
                </c:pt>
                <c:pt idx="991">
                  <c:v>0.64</c:v>
                </c:pt>
                <c:pt idx="992">
                  <c:v>0.28999999999999998</c:v>
                </c:pt>
                <c:pt idx="993">
                  <c:v>0.46</c:v>
                </c:pt>
                <c:pt idx="994">
                  <c:v>0.28000000000000003</c:v>
                </c:pt>
                <c:pt idx="995">
                  <c:v>0.24</c:v>
                </c:pt>
                <c:pt idx="996">
                  <c:v>0.78</c:v>
                </c:pt>
                <c:pt idx="997">
                  <c:v>0.6</c:v>
                </c:pt>
                <c:pt idx="998">
                  <c:v>0.6</c:v>
                </c:pt>
                <c:pt idx="999">
                  <c:v>0.6</c:v>
                </c:pt>
                <c:pt idx="1000">
                  <c:v>0.6</c:v>
                </c:pt>
                <c:pt idx="1001">
                  <c:v>0.62</c:v>
                </c:pt>
                <c:pt idx="1002">
                  <c:v>0.54</c:v>
                </c:pt>
                <c:pt idx="1003">
                  <c:v>0.43</c:v>
                </c:pt>
                <c:pt idx="1004">
                  <c:v>0.7</c:v>
                </c:pt>
                <c:pt idx="1005">
                  <c:v>0</c:v>
                </c:pt>
                <c:pt idx="1006">
                  <c:v>0.78</c:v>
                </c:pt>
                <c:pt idx="1007">
                  <c:v>0.53</c:v>
                </c:pt>
                <c:pt idx="1008">
                  <c:v>0.47</c:v>
                </c:pt>
                <c:pt idx="1009">
                  <c:v>0.34</c:v>
                </c:pt>
                <c:pt idx="1010">
                  <c:v>0.08</c:v>
                </c:pt>
                <c:pt idx="1011">
                  <c:v>0.5</c:v>
                </c:pt>
                <c:pt idx="1012">
                  <c:v>0.24</c:v>
                </c:pt>
                <c:pt idx="1013">
                  <c:v>0.37</c:v>
                </c:pt>
                <c:pt idx="1014">
                  <c:v>0.38</c:v>
                </c:pt>
                <c:pt idx="1015">
                  <c:v>0.18</c:v>
                </c:pt>
                <c:pt idx="1016">
                  <c:v>0.52</c:v>
                </c:pt>
                <c:pt idx="1017">
                  <c:v>0.74</c:v>
                </c:pt>
                <c:pt idx="1018">
                  <c:v>0.33</c:v>
                </c:pt>
                <c:pt idx="1019">
                  <c:v>0.5</c:v>
                </c:pt>
                <c:pt idx="1020">
                  <c:v>0.9</c:v>
                </c:pt>
                <c:pt idx="1021">
                  <c:v>0.77</c:v>
                </c:pt>
                <c:pt idx="1022">
                  <c:v>0.18</c:v>
                </c:pt>
                <c:pt idx="1023">
                  <c:v>0.37</c:v>
                </c:pt>
                <c:pt idx="1024">
                  <c:v>0.46</c:v>
                </c:pt>
                <c:pt idx="1025">
                  <c:v>0.41</c:v>
                </c:pt>
                <c:pt idx="1026">
                  <c:v>0.5</c:v>
                </c:pt>
                <c:pt idx="1027">
                  <c:v>0.5</c:v>
                </c:pt>
                <c:pt idx="1028">
                  <c:v>0.8</c:v>
                </c:pt>
                <c:pt idx="1029">
                  <c:v>0.56999999999999995</c:v>
                </c:pt>
                <c:pt idx="1030">
                  <c:v>0.54</c:v>
                </c:pt>
                <c:pt idx="1031">
                  <c:v>0.53</c:v>
                </c:pt>
                <c:pt idx="1032">
                  <c:v>0.17</c:v>
                </c:pt>
                <c:pt idx="1033">
                  <c:v>0.38</c:v>
                </c:pt>
                <c:pt idx="1034">
                  <c:v>0.4</c:v>
                </c:pt>
                <c:pt idx="1035">
                  <c:v>0.21</c:v>
                </c:pt>
                <c:pt idx="1036">
                  <c:v>0.73</c:v>
                </c:pt>
                <c:pt idx="1037">
                  <c:v>0.4</c:v>
                </c:pt>
                <c:pt idx="1038">
                  <c:v>0.45</c:v>
                </c:pt>
                <c:pt idx="1039">
                  <c:v>0.51</c:v>
                </c:pt>
                <c:pt idx="1040">
                  <c:v>0.5</c:v>
                </c:pt>
                <c:pt idx="1041">
                  <c:v>0.62</c:v>
                </c:pt>
                <c:pt idx="1042">
                  <c:v>0.67</c:v>
                </c:pt>
                <c:pt idx="1043">
                  <c:v>0.74</c:v>
                </c:pt>
                <c:pt idx="1044">
                  <c:v>0.28999999999999998</c:v>
                </c:pt>
                <c:pt idx="1045">
                  <c:v>0.27</c:v>
                </c:pt>
                <c:pt idx="1046">
                  <c:v>0.41</c:v>
                </c:pt>
                <c:pt idx="1047">
                  <c:v>0.57999999999999996</c:v>
                </c:pt>
                <c:pt idx="1048">
                  <c:v>0.52</c:v>
                </c:pt>
                <c:pt idx="1049">
                  <c:v>0.63</c:v>
                </c:pt>
                <c:pt idx="1050">
                  <c:v>0.83</c:v>
                </c:pt>
                <c:pt idx="1051">
                  <c:v>0.5</c:v>
                </c:pt>
                <c:pt idx="1052">
                  <c:v>0.5</c:v>
                </c:pt>
                <c:pt idx="1053">
                  <c:v>0.59</c:v>
                </c:pt>
                <c:pt idx="1054">
                  <c:v>0.35</c:v>
                </c:pt>
                <c:pt idx="1055">
                  <c:v>0.49</c:v>
                </c:pt>
                <c:pt idx="1056">
                  <c:v>0.43</c:v>
                </c:pt>
                <c:pt idx="1057">
                  <c:v>0.66</c:v>
                </c:pt>
                <c:pt idx="1058">
                  <c:v>0.5</c:v>
                </c:pt>
                <c:pt idx="1059">
                  <c:v>0.64</c:v>
                </c:pt>
                <c:pt idx="1060">
                  <c:v>0.5</c:v>
                </c:pt>
                <c:pt idx="1061">
                  <c:v>0.55000000000000004</c:v>
                </c:pt>
                <c:pt idx="1062">
                  <c:v>0.63</c:v>
                </c:pt>
                <c:pt idx="1063">
                  <c:v>0.55000000000000004</c:v>
                </c:pt>
                <c:pt idx="1064">
                  <c:v>0.55000000000000004</c:v>
                </c:pt>
                <c:pt idx="1065">
                  <c:v>0.55000000000000004</c:v>
                </c:pt>
                <c:pt idx="1066">
                  <c:v>0.76</c:v>
                </c:pt>
                <c:pt idx="1067">
                  <c:v>0.76</c:v>
                </c:pt>
                <c:pt idx="1068">
                  <c:v>0.9</c:v>
                </c:pt>
                <c:pt idx="1069">
                  <c:v>0.9</c:v>
                </c:pt>
                <c:pt idx="1070">
                  <c:v>0.4</c:v>
                </c:pt>
                <c:pt idx="1071">
                  <c:v>0.11</c:v>
                </c:pt>
                <c:pt idx="1072">
                  <c:v>0.14000000000000001</c:v>
                </c:pt>
                <c:pt idx="1073">
                  <c:v>0.64</c:v>
                </c:pt>
                <c:pt idx="1074">
                  <c:v>0.53</c:v>
                </c:pt>
                <c:pt idx="1075">
                  <c:v>0.26</c:v>
                </c:pt>
                <c:pt idx="1076">
                  <c:v>0.56999999999999995</c:v>
                </c:pt>
                <c:pt idx="1077">
                  <c:v>0.47</c:v>
                </c:pt>
                <c:pt idx="1078">
                  <c:v>0.33</c:v>
                </c:pt>
                <c:pt idx="1079">
                  <c:v>0.47</c:v>
                </c:pt>
                <c:pt idx="1080">
                  <c:v>0.46</c:v>
                </c:pt>
                <c:pt idx="1081">
                  <c:v>0.46</c:v>
                </c:pt>
                <c:pt idx="1082">
                  <c:v>0.46</c:v>
                </c:pt>
                <c:pt idx="1083">
                  <c:v>0.86</c:v>
                </c:pt>
                <c:pt idx="1084">
                  <c:v>0.85</c:v>
                </c:pt>
                <c:pt idx="1085">
                  <c:v>0.86</c:v>
                </c:pt>
                <c:pt idx="1086">
                  <c:v>0.45</c:v>
                </c:pt>
                <c:pt idx="1087">
                  <c:v>0.12</c:v>
                </c:pt>
                <c:pt idx="1088">
                  <c:v>0.24</c:v>
                </c:pt>
                <c:pt idx="1089">
                  <c:v>0.65</c:v>
                </c:pt>
                <c:pt idx="1090">
                  <c:v>0.69</c:v>
                </c:pt>
                <c:pt idx="1091">
                  <c:v>0.65</c:v>
                </c:pt>
                <c:pt idx="1092">
                  <c:v>0.5</c:v>
                </c:pt>
                <c:pt idx="1093">
                  <c:v>0.6</c:v>
                </c:pt>
                <c:pt idx="1094">
                  <c:v>0.3</c:v>
                </c:pt>
                <c:pt idx="1095">
                  <c:v>0.59</c:v>
                </c:pt>
                <c:pt idx="1096">
                  <c:v>0.69</c:v>
                </c:pt>
                <c:pt idx="1097">
                  <c:v>0.18</c:v>
                </c:pt>
                <c:pt idx="1098">
                  <c:v>0.34</c:v>
                </c:pt>
                <c:pt idx="1099">
                  <c:v>0.76</c:v>
                </c:pt>
                <c:pt idx="1100">
                  <c:v>0.68</c:v>
                </c:pt>
                <c:pt idx="1101">
                  <c:v>0.75</c:v>
                </c:pt>
                <c:pt idx="1102">
                  <c:v>0.61</c:v>
                </c:pt>
                <c:pt idx="1103">
                  <c:v>0.52</c:v>
                </c:pt>
                <c:pt idx="1104">
                  <c:v>0.52</c:v>
                </c:pt>
                <c:pt idx="1105">
                  <c:v>0.68</c:v>
                </c:pt>
                <c:pt idx="1106">
                  <c:v>0.28000000000000003</c:v>
                </c:pt>
                <c:pt idx="1107">
                  <c:v>0.61</c:v>
                </c:pt>
                <c:pt idx="1108">
                  <c:v>0.65</c:v>
                </c:pt>
                <c:pt idx="1109">
                  <c:v>0.2</c:v>
                </c:pt>
                <c:pt idx="1110">
                  <c:v>0.52</c:v>
                </c:pt>
                <c:pt idx="1111">
                  <c:v>0.44</c:v>
                </c:pt>
                <c:pt idx="1112">
                  <c:v>0.4</c:v>
                </c:pt>
                <c:pt idx="1113">
                  <c:v>0.88</c:v>
                </c:pt>
                <c:pt idx="1114">
                  <c:v>0.12</c:v>
                </c:pt>
                <c:pt idx="1115">
                  <c:v>0.8</c:v>
                </c:pt>
                <c:pt idx="1116">
                  <c:v>0.5</c:v>
                </c:pt>
                <c:pt idx="1117">
                  <c:v>0.55000000000000004</c:v>
                </c:pt>
                <c:pt idx="1118">
                  <c:v>0.75</c:v>
                </c:pt>
                <c:pt idx="1119">
                  <c:v>0.75</c:v>
                </c:pt>
                <c:pt idx="1120">
                  <c:v>0.59</c:v>
                </c:pt>
                <c:pt idx="1121">
                  <c:v>0.61</c:v>
                </c:pt>
                <c:pt idx="1122">
                  <c:v>0.28999999999999998</c:v>
                </c:pt>
                <c:pt idx="1123">
                  <c:v>0.62</c:v>
                </c:pt>
                <c:pt idx="1124">
                  <c:v>0.7</c:v>
                </c:pt>
                <c:pt idx="1125">
                  <c:v>0.43</c:v>
                </c:pt>
                <c:pt idx="1126">
                  <c:v>0.2</c:v>
                </c:pt>
                <c:pt idx="1127">
                  <c:v>0.17</c:v>
                </c:pt>
                <c:pt idx="1128">
                  <c:v>0.27</c:v>
                </c:pt>
                <c:pt idx="1129">
                  <c:v>0.76</c:v>
                </c:pt>
                <c:pt idx="1130">
                  <c:v>0.55000000000000004</c:v>
                </c:pt>
                <c:pt idx="1131">
                  <c:v>0.5</c:v>
                </c:pt>
                <c:pt idx="1132">
                  <c:v>0.75</c:v>
                </c:pt>
                <c:pt idx="1133">
                  <c:v>0.8</c:v>
                </c:pt>
                <c:pt idx="1134">
                  <c:v>0.8</c:v>
                </c:pt>
                <c:pt idx="1135">
                  <c:v>0.46</c:v>
                </c:pt>
                <c:pt idx="1136">
                  <c:v>0.85</c:v>
                </c:pt>
                <c:pt idx="1137">
                  <c:v>0.44</c:v>
                </c:pt>
                <c:pt idx="1138">
                  <c:v>0.53</c:v>
                </c:pt>
                <c:pt idx="1139">
                  <c:v>0.39</c:v>
                </c:pt>
                <c:pt idx="1140">
                  <c:v>0.8</c:v>
                </c:pt>
                <c:pt idx="1141">
                  <c:v>0.73</c:v>
                </c:pt>
                <c:pt idx="1142">
                  <c:v>0.89</c:v>
                </c:pt>
                <c:pt idx="1143">
                  <c:v>0.88</c:v>
                </c:pt>
                <c:pt idx="1144">
                  <c:v>0.8</c:v>
                </c:pt>
                <c:pt idx="1145">
                  <c:v>0.28999999999999998</c:v>
                </c:pt>
                <c:pt idx="1146">
                  <c:v>0.85</c:v>
                </c:pt>
                <c:pt idx="1147">
                  <c:v>0.5</c:v>
                </c:pt>
                <c:pt idx="1148">
                  <c:v>0.73</c:v>
                </c:pt>
                <c:pt idx="1149">
                  <c:v>0.62</c:v>
                </c:pt>
                <c:pt idx="1150">
                  <c:v>0.71</c:v>
                </c:pt>
                <c:pt idx="1151">
                  <c:v>0.35</c:v>
                </c:pt>
                <c:pt idx="1152">
                  <c:v>0.42</c:v>
                </c:pt>
                <c:pt idx="1153">
                  <c:v>0.4</c:v>
                </c:pt>
                <c:pt idx="1154">
                  <c:v>0.55000000000000004</c:v>
                </c:pt>
                <c:pt idx="1155">
                  <c:v>0.86</c:v>
                </c:pt>
                <c:pt idx="1156">
                  <c:v>0.36</c:v>
                </c:pt>
                <c:pt idx="1157">
                  <c:v>0.47</c:v>
                </c:pt>
                <c:pt idx="1158">
                  <c:v>0.55000000000000004</c:v>
                </c:pt>
                <c:pt idx="1159">
                  <c:v>0.69</c:v>
                </c:pt>
                <c:pt idx="1160">
                  <c:v>0.53</c:v>
                </c:pt>
                <c:pt idx="1161">
                  <c:v>0.42</c:v>
                </c:pt>
                <c:pt idx="1162">
                  <c:v>0.55000000000000004</c:v>
                </c:pt>
                <c:pt idx="1163">
                  <c:v>0.39</c:v>
                </c:pt>
                <c:pt idx="1164">
                  <c:v>0.52</c:v>
                </c:pt>
                <c:pt idx="1165">
                  <c:v>0.77</c:v>
                </c:pt>
                <c:pt idx="1166">
                  <c:v>0.77</c:v>
                </c:pt>
                <c:pt idx="1167">
                  <c:v>0.55000000000000004</c:v>
                </c:pt>
                <c:pt idx="1168">
                  <c:v>0.55000000000000004</c:v>
                </c:pt>
                <c:pt idx="1169">
                  <c:v>0.51</c:v>
                </c:pt>
                <c:pt idx="1170">
                  <c:v>0.65</c:v>
                </c:pt>
                <c:pt idx="1171">
                  <c:v>0.48</c:v>
                </c:pt>
                <c:pt idx="1172">
                  <c:v>0.55000000000000004</c:v>
                </c:pt>
                <c:pt idx="1173">
                  <c:v>0.62</c:v>
                </c:pt>
                <c:pt idx="1174">
                  <c:v>0.44</c:v>
                </c:pt>
                <c:pt idx="1175">
                  <c:v>0.62</c:v>
                </c:pt>
                <c:pt idx="1176">
                  <c:v>0.46</c:v>
                </c:pt>
                <c:pt idx="1177">
                  <c:v>0.65</c:v>
                </c:pt>
                <c:pt idx="1178">
                  <c:v>0.38</c:v>
                </c:pt>
                <c:pt idx="1179">
                  <c:v>0.54</c:v>
                </c:pt>
                <c:pt idx="1180">
                  <c:v>0.63</c:v>
                </c:pt>
                <c:pt idx="1181">
                  <c:v>0.33</c:v>
                </c:pt>
                <c:pt idx="1182">
                  <c:v>0.8</c:v>
                </c:pt>
                <c:pt idx="1183">
                  <c:v>0.49</c:v>
                </c:pt>
                <c:pt idx="1184">
                  <c:v>0.75</c:v>
                </c:pt>
                <c:pt idx="1185">
                  <c:v>0.41</c:v>
                </c:pt>
                <c:pt idx="1186">
                  <c:v>0.4</c:v>
                </c:pt>
                <c:pt idx="1187">
                  <c:v>0.47</c:v>
                </c:pt>
                <c:pt idx="1188">
                  <c:v>0.62</c:v>
                </c:pt>
                <c:pt idx="1189">
                  <c:v>0.55000000000000004</c:v>
                </c:pt>
                <c:pt idx="1190">
                  <c:v>0.7</c:v>
                </c:pt>
                <c:pt idx="1191">
                  <c:v>0.28999999999999998</c:v>
                </c:pt>
                <c:pt idx="1192">
                  <c:v>0</c:v>
                </c:pt>
                <c:pt idx="1193">
                  <c:v>0.56999999999999995</c:v>
                </c:pt>
                <c:pt idx="1194">
                  <c:v>0.8</c:v>
                </c:pt>
                <c:pt idx="1195">
                  <c:v>0.5</c:v>
                </c:pt>
                <c:pt idx="1196">
                  <c:v>0.65</c:v>
                </c:pt>
                <c:pt idx="1197">
                  <c:v>0.65</c:v>
                </c:pt>
                <c:pt idx="1198">
                  <c:v>0.56999999999999995</c:v>
                </c:pt>
                <c:pt idx="1199">
                  <c:v>0.82</c:v>
                </c:pt>
                <c:pt idx="1200">
                  <c:v>0.9</c:v>
                </c:pt>
                <c:pt idx="1201">
                  <c:v>0.6</c:v>
                </c:pt>
                <c:pt idx="1202">
                  <c:v>0.6</c:v>
                </c:pt>
                <c:pt idx="1203">
                  <c:v>0.6</c:v>
                </c:pt>
                <c:pt idx="1204">
                  <c:v>0.73</c:v>
                </c:pt>
                <c:pt idx="1205">
                  <c:v>0.87</c:v>
                </c:pt>
                <c:pt idx="1206">
                  <c:v>0.4</c:v>
                </c:pt>
                <c:pt idx="1207">
                  <c:v>0</c:v>
                </c:pt>
                <c:pt idx="1208">
                  <c:v>0.5</c:v>
                </c:pt>
                <c:pt idx="1209">
                  <c:v>0.48</c:v>
                </c:pt>
                <c:pt idx="1210">
                  <c:v>0.45</c:v>
                </c:pt>
                <c:pt idx="1211">
                  <c:v>0.51</c:v>
                </c:pt>
                <c:pt idx="1212">
                  <c:v>0.51</c:v>
                </c:pt>
                <c:pt idx="1213">
                  <c:v>0.55000000000000004</c:v>
                </c:pt>
                <c:pt idx="1214">
                  <c:v>0.17</c:v>
                </c:pt>
                <c:pt idx="1215">
                  <c:v>0</c:v>
                </c:pt>
                <c:pt idx="1216">
                  <c:v>0</c:v>
                </c:pt>
                <c:pt idx="1217">
                  <c:v>0.64</c:v>
                </c:pt>
                <c:pt idx="1218">
                  <c:v>0.61</c:v>
                </c:pt>
                <c:pt idx="1219">
                  <c:v>0.61</c:v>
                </c:pt>
                <c:pt idx="1220">
                  <c:v>0.57999999999999996</c:v>
                </c:pt>
                <c:pt idx="1221">
                  <c:v>0.8</c:v>
                </c:pt>
                <c:pt idx="1222">
                  <c:v>0.8</c:v>
                </c:pt>
                <c:pt idx="1223">
                  <c:v>0.65</c:v>
                </c:pt>
                <c:pt idx="1224">
                  <c:v>0</c:v>
                </c:pt>
                <c:pt idx="1225">
                  <c:v>0.59</c:v>
                </c:pt>
                <c:pt idx="1226">
                  <c:v>0.67</c:v>
                </c:pt>
                <c:pt idx="1227">
                  <c:v>0.45</c:v>
                </c:pt>
                <c:pt idx="1228">
                  <c:v>0.48</c:v>
                </c:pt>
                <c:pt idx="1229">
                  <c:v>0.47</c:v>
                </c:pt>
                <c:pt idx="1230">
                  <c:v>0.11</c:v>
                </c:pt>
                <c:pt idx="1231">
                  <c:v>0.47</c:v>
                </c:pt>
                <c:pt idx="1232">
                  <c:v>0.33</c:v>
                </c:pt>
                <c:pt idx="1233">
                  <c:v>0.51</c:v>
                </c:pt>
                <c:pt idx="1234">
                  <c:v>0.51</c:v>
                </c:pt>
                <c:pt idx="1235">
                  <c:v>0.51</c:v>
                </c:pt>
                <c:pt idx="1236">
                  <c:v>0.8</c:v>
                </c:pt>
                <c:pt idx="1237">
                  <c:v>0.8</c:v>
                </c:pt>
                <c:pt idx="1238">
                  <c:v>0.73</c:v>
                </c:pt>
                <c:pt idx="1239">
                  <c:v>0.8</c:v>
                </c:pt>
                <c:pt idx="1240">
                  <c:v>0.28999999999999998</c:v>
                </c:pt>
                <c:pt idx="1241">
                  <c:v>0.77</c:v>
                </c:pt>
                <c:pt idx="1242">
                  <c:v>0.62</c:v>
                </c:pt>
                <c:pt idx="1243">
                  <c:v>0.62</c:v>
                </c:pt>
                <c:pt idx="1244">
                  <c:v>0.48</c:v>
                </c:pt>
                <c:pt idx="1245">
                  <c:v>0.76</c:v>
                </c:pt>
                <c:pt idx="1246">
                  <c:v>0.75</c:v>
                </c:pt>
                <c:pt idx="1247">
                  <c:v>0.55000000000000004</c:v>
                </c:pt>
                <c:pt idx="1248">
                  <c:v>0.57999999999999996</c:v>
                </c:pt>
                <c:pt idx="1249">
                  <c:v>0.8</c:v>
                </c:pt>
                <c:pt idx="1250">
                  <c:v>0.52</c:v>
                </c:pt>
                <c:pt idx="1251">
                  <c:v>0.74</c:v>
                </c:pt>
                <c:pt idx="1252">
                  <c:v>0.51</c:v>
                </c:pt>
                <c:pt idx="1253">
                  <c:v>0.52</c:v>
                </c:pt>
                <c:pt idx="1254">
                  <c:v>0.71</c:v>
                </c:pt>
                <c:pt idx="1255">
                  <c:v>0.65</c:v>
                </c:pt>
                <c:pt idx="1256">
                  <c:v>0.43</c:v>
                </c:pt>
                <c:pt idx="1257">
                  <c:v>0.14000000000000001</c:v>
                </c:pt>
                <c:pt idx="1258">
                  <c:v>0.45</c:v>
                </c:pt>
                <c:pt idx="1259">
                  <c:v>0.42</c:v>
                </c:pt>
                <c:pt idx="1260">
                  <c:v>0.21</c:v>
                </c:pt>
                <c:pt idx="1261">
                  <c:v>0.21</c:v>
                </c:pt>
                <c:pt idx="1262">
                  <c:v>0.22</c:v>
                </c:pt>
                <c:pt idx="1263">
                  <c:v>0.57999999999999996</c:v>
                </c:pt>
                <c:pt idx="1264">
                  <c:v>0.79</c:v>
                </c:pt>
                <c:pt idx="1265">
                  <c:v>0.6</c:v>
                </c:pt>
                <c:pt idx="1266">
                  <c:v>0.43</c:v>
                </c:pt>
                <c:pt idx="1267">
                  <c:v>0.76</c:v>
                </c:pt>
                <c:pt idx="1268">
                  <c:v>0.69</c:v>
                </c:pt>
                <c:pt idx="1269">
                  <c:v>0.1</c:v>
                </c:pt>
                <c:pt idx="1270">
                  <c:v>0.57999999999999996</c:v>
                </c:pt>
                <c:pt idx="1271">
                  <c:v>0.57999999999999996</c:v>
                </c:pt>
                <c:pt idx="1272">
                  <c:v>0.38</c:v>
                </c:pt>
                <c:pt idx="1273">
                  <c:v>0.37</c:v>
                </c:pt>
                <c:pt idx="1274">
                  <c:v>0.33</c:v>
                </c:pt>
                <c:pt idx="1275">
                  <c:v>0.56000000000000005</c:v>
                </c:pt>
                <c:pt idx="1276">
                  <c:v>0.43</c:v>
                </c:pt>
                <c:pt idx="1277">
                  <c:v>0.43</c:v>
                </c:pt>
                <c:pt idx="1278">
                  <c:v>0.75</c:v>
                </c:pt>
                <c:pt idx="1279">
                  <c:v>0.5</c:v>
                </c:pt>
                <c:pt idx="1280">
                  <c:v>0.69</c:v>
                </c:pt>
                <c:pt idx="1281">
                  <c:v>0.15</c:v>
                </c:pt>
                <c:pt idx="1282">
                  <c:v>0.56999999999999995</c:v>
                </c:pt>
                <c:pt idx="1283">
                  <c:v>0.48</c:v>
                </c:pt>
                <c:pt idx="1284">
                  <c:v>0.46</c:v>
                </c:pt>
                <c:pt idx="1285">
                  <c:v>0.9</c:v>
                </c:pt>
                <c:pt idx="1286">
                  <c:v>0.33</c:v>
                </c:pt>
                <c:pt idx="1287">
                  <c:v>0.8</c:v>
                </c:pt>
                <c:pt idx="1288">
                  <c:v>0.33</c:v>
                </c:pt>
                <c:pt idx="1289">
                  <c:v>0.54</c:v>
                </c:pt>
                <c:pt idx="1290">
                  <c:v>0.36</c:v>
                </c:pt>
                <c:pt idx="1291">
                  <c:v>0.31</c:v>
                </c:pt>
                <c:pt idx="1292">
                  <c:v>0.4</c:v>
                </c:pt>
                <c:pt idx="1293">
                  <c:v>0.6</c:v>
                </c:pt>
                <c:pt idx="1294">
                  <c:v>0.78</c:v>
                </c:pt>
                <c:pt idx="1295">
                  <c:v>0.78</c:v>
                </c:pt>
                <c:pt idx="1296">
                  <c:v>0.46</c:v>
                </c:pt>
                <c:pt idx="1297">
                  <c:v>0.8</c:v>
                </c:pt>
                <c:pt idx="1298">
                  <c:v>0.59</c:v>
                </c:pt>
                <c:pt idx="1299">
                  <c:v>0.45</c:v>
                </c:pt>
                <c:pt idx="1300">
                  <c:v>0.83</c:v>
                </c:pt>
                <c:pt idx="1301">
                  <c:v>0.59</c:v>
                </c:pt>
                <c:pt idx="1302">
                  <c:v>0.57999999999999996</c:v>
                </c:pt>
                <c:pt idx="1303">
                  <c:v>0.6</c:v>
                </c:pt>
                <c:pt idx="1304">
                  <c:v>0.55000000000000004</c:v>
                </c:pt>
                <c:pt idx="1305">
                  <c:v>0.21</c:v>
                </c:pt>
                <c:pt idx="1306">
                  <c:v>0.36</c:v>
                </c:pt>
                <c:pt idx="1307">
                  <c:v>0.38</c:v>
                </c:pt>
                <c:pt idx="1308">
                  <c:v>0.56999999999999995</c:v>
                </c:pt>
                <c:pt idx="1309">
                  <c:v>0.5</c:v>
                </c:pt>
                <c:pt idx="1310">
                  <c:v>0.6</c:v>
                </c:pt>
                <c:pt idx="1311">
                  <c:v>0.56999999999999995</c:v>
                </c:pt>
                <c:pt idx="1312">
                  <c:v>0.5</c:v>
                </c:pt>
                <c:pt idx="1313">
                  <c:v>0.54</c:v>
                </c:pt>
                <c:pt idx="1314">
                  <c:v>0.42</c:v>
                </c:pt>
                <c:pt idx="1315">
                  <c:v>0.42</c:v>
                </c:pt>
                <c:pt idx="1316">
                  <c:v>0</c:v>
                </c:pt>
                <c:pt idx="1317">
                  <c:v>0.18</c:v>
                </c:pt>
                <c:pt idx="1318">
                  <c:v>0.62</c:v>
                </c:pt>
                <c:pt idx="1319">
                  <c:v>0.8</c:v>
                </c:pt>
                <c:pt idx="1320">
                  <c:v>0.55000000000000004</c:v>
                </c:pt>
                <c:pt idx="1321">
                  <c:v>0.5</c:v>
                </c:pt>
                <c:pt idx="1322">
                  <c:v>0.63</c:v>
                </c:pt>
                <c:pt idx="1323">
                  <c:v>0.43</c:v>
                </c:pt>
                <c:pt idx="1324">
                  <c:v>0.62</c:v>
                </c:pt>
                <c:pt idx="1325">
                  <c:v>0.69</c:v>
                </c:pt>
                <c:pt idx="1326">
                  <c:v>0.53</c:v>
                </c:pt>
                <c:pt idx="1327">
                  <c:v>0.7</c:v>
                </c:pt>
                <c:pt idx="1328">
                  <c:v>0.59</c:v>
                </c:pt>
                <c:pt idx="1329">
                  <c:v>0.55000000000000004</c:v>
                </c:pt>
                <c:pt idx="1330">
                  <c:v>0.55000000000000004</c:v>
                </c:pt>
                <c:pt idx="1331">
                  <c:v>0.18</c:v>
                </c:pt>
                <c:pt idx="1332">
                  <c:v>0.49</c:v>
                </c:pt>
                <c:pt idx="1333">
                  <c:v>0.63</c:v>
                </c:pt>
                <c:pt idx="1334">
                  <c:v>0.67</c:v>
                </c:pt>
                <c:pt idx="1335">
                  <c:v>0.37</c:v>
                </c:pt>
                <c:pt idx="1336">
                  <c:v>0.43</c:v>
                </c:pt>
                <c:pt idx="1337">
                  <c:v>0.61</c:v>
                </c:pt>
                <c:pt idx="1338">
                  <c:v>0.87</c:v>
                </c:pt>
                <c:pt idx="1339">
                  <c:v>0.35</c:v>
                </c:pt>
                <c:pt idx="1340">
                  <c:v>0.75</c:v>
                </c:pt>
                <c:pt idx="1341">
                  <c:v>0.62</c:v>
                </c:pt>
                <c:pt idx="1342">
                  <c:v>0.59</c:v>
                </c:pt>
                <c:pt idx="1343">
                  <c:v>0.17</c:v>
                </c:pt>
                <c:pt idx="1344">
                  <c:v>0.28999999999999998</c:v>
                </c:pt>
                <c:pt idx="1345">
                  <c:v>0.5</c:v>
                </c:pt>
                <c:pt idx="1346">
                  <c:v>0.73</c:v>
                </c:pt>
                <c:pt idx="1347">
                  <c:v>0.38</c:v>
                </c:pt>
                <c:pt idx="1348">
                  <c:v>0.17</c:v>
                </c:pt>
                <c:pt idx="1349">
                  <c:v>0.56000000000000005</c:v>
                </c:pt>
                <c:pt idx="1350">
                  <c:v>0.63</c:v>
                </c:pt>
                <c:pt idx="1351">
                  <c:v>0.59</c:v>
                </c:pt>
                <c:pt idx="1352">
                  <c:v>0.45</c:v>
                </c:pt>
                <c:pt idx="1353">
                  <c:v>0.04</c:v>
                </c:pt>
                <c:pt idx="1354">
                  <c:v>0.57999999999999996</c:v>
                </c:pt>
                <c:pt idx="1355">
                  <c:v>0.23</c:v>
                </c:pt>
                <c:pt idx="1356">
                  <c:v>0.65</c:v>
                </c:pt>
                <c:pt idx="1357">
                  <c:v>0.42</c:v>
                </c:pt>
                <c:pt idx="1358">
                  <c:v>0.6</c:v>
                </c:pt>
                <c:pt idx="1359">
                  <c:v>0.5</c:v>
                </c:pt>
                <c:pt idx="1360">
                  <c:v>0.59</c:v>
                </c:pt>
                <c:pt idx="1361">
                  <c:v>0.35</c:v>
                </c:pt>
                <c:pt idx="1362">
                  <c:v>0.49</c:v>
                </c:pt>
                <c:pt idx="1363">
                  <c:v>0.38</c:v>
                </c:pt>
                <c:pt idx="1364">
                  <c:v>0</c:v>
                </c:pt>
                <c:pt idx="1365">
                  <c:v>0.53</c:v>
                </c:pt>
                <c:pt idx="1366">
                  <c:v>0.6</c:v>
                </c:pt>
                <c:pt idx="1367">
                  <c:v>0.62</c:v>
                </c:pt>
                <c:pt idx="1368">
                  <c:v>0.51</c:v>
                </c:pt>
                <c:pt idx="1369">
                  <c:v>0.43</c:v>
                </c:pt>
                <c:pt idx="1370">
                  <c:v>0.8</c:v>
                </c:pt>
                <c:pt idx="1371">
                  <c:v>0.28000000000000003</c:v>
                </c:pt>
                <c:pt idx="1372">
                  <c:v>0.51</c:v>
                </c:pt>
                <c:pt idx="1373">
                  <c:v>0.43</c:v>
                </c:pt>
                <c:pt idx="1374">
                  <c:v>0.46</c:v>
                </c:pt>
                <c:pt idx="1375">
                  <c:v>0.43</c:v>
                </c:pt>
                <c:pt idx="1376">
                  <c:v>0.74</c:v>
                </c:pt>
                <c:pt idx="1377">
                  <c:v>0.64</c:v>
                </c:pt>
                <c:pt idx="1378">
                  <c:v>0.35</c:v>
                </c:pt>
                <c:pt idx="1379">
                  <c:v>0.83</c:v>
                </c:pt>
                <c:pt idx="1380">
                  <c:v>0.28999999999999998</c:v>
                </c:pt>
                <c:pt idx="1381">
                  <c:v>0.38</c:v>
                </c:pt>
                <c:pt idx="1382">
                  <c:v>0.4</c:v>
                </c:pt>
                <c:pt idx="1383">
                  <c:v>0.75</c:v>
                </c:pt>
                <c:pt idx="1384">
                  <c:v>0.46</c:v>
                </c:pt>
                <c:pt idx="1385">
                  <c:v>0.62</c:v>
                </c:pt>
                <c:pt idx="1386">
                  <c:v>0.75</c:v>
                </c:pt>
                <c:pt idx="1387">
                  <c:v>0.77</c:v>
                </c:pt>
                <c:pt idx="1388">
                  <c:v>0.63</c:v>
                </c:pt>
                <c:pt idx="1389">
                  <c:v>0.56999999999999995</c:v>
                </c:pt>
                <c:pt idx="1390">
                  <c:v>0.54</c:v>
                </c:pt>
                <c:pt idx="1391">
                  <c:v>0.66</c:v>
                </c:pt>
                <c:pt idx="1392">
                  <c:v>0.61</c:v>
                </c:pt>
                <c:pt idx="1393">
                  <c:v>0.6</c:v>
                </c:pt>
                <c:pt idx="1394">
                  <c:v>0.75</c:v>
                </c:pt>
                <c:pt idx="1395">
                  <c:v>0.57999999999999996</c:v>
                </c:pt>
                <c:pt idx="1396">
                  <c:v>0.33</c:v>
                </c:pt>
                <c:pt idx="1397">
                  <c:v>0.8</c:v>
                </c:pt>
                <c:pt idx="1398">
                  <c:v>0.59</c:v>
                </c:pt>
                <c:pt idx="1399">
                  <c:v>0.35</c:v>
                </c:pt>
                <c:pt idx="1400">
                  <c:v>0.55000000000000004</c:v>
                </c:pt>
                <c:pt idx="1401">
                  <c:v>0.44</c:v>
                </c:pt>
                <c:pt idx="1402">
                  <c:v>0.6</c:v>
                </c:pt>
                <c:pt idx="1403">
                  <c:v>0.6</c:v>
                </c:pt>
                <c:pt idx="1404">
                  <c:v>0.35</c:v>
                </c:pt>
                <c:pt idx="1405">
                  <c:v>0.45</c:v>
                </c:pt>
                <c:pt idx="1406">
                  <c:v>0.56000000000000005</c:v>
                </c:pt>
                <c:pt idx="1407">
                  <c:v>0.45</c:v>
                </c:pt>
                <c:pt idx="1408">
                  <c:v>0.53</c:v>
                </c:pt>
                <c:pt idx="1409">
                  <c:v>0.38</c:v>
                </c:pt>
                <c:pt idx="1410">
                  <c:v>0.54</c:v>
                </c:pt>
                <c:pt idx="1411">
                  <c:v>0.51</c:v>
                </c:pt>
                <c:pt idx="1412">
                  <c:v>0.7</c:v>
                </c:pt>
                <c:pt idx="1413">
                  <c:v>0.77</c:v>
                </c:pt>
                <c:pt idx="1414">
                  <c:v>0.71</c:v>
                </c:pt>
                <c:pt idx="1415">
                  <c:v>0.63</c:v>
                </c:pt>
                <c:pt idx="1416">
                  <c:v>0.71</c:v>
                </c:pt>
                <c:pt idx="1417">
                  <c:v>0.57999999999999996</c:v>
                </c:pt>
                <c:pt idx="1418">
                  <c:v>0.57999999999999996</c:v>
                </c:pt>
                <c:pt idx="1419">
                  <c:v>0.78</c:v>
                </c:pt>
                <c:pt idx="1420">
                  <c:v>0.61</c:v>
                </c:pt>
                <c:pt idx="1421">
                  <c:v>0.4</c:v>
                </c:pt>
                <c:pt idx="1422">
                  <c:v>0.54</c:v>
                </c:pt>
                <c:pt idx="1423">
                  <c:v>0.74</c:v>
                </c:pt>
                <c:pt idx="1424">
                  <c:v>0.71</c:v>
                </c:pt>
                <c:pt idx="1425">
                  <c:v>0.62</c:v>
                </c:pt>
                <c:pt idx="1426">
                  <c:v>0.52</c:v>
                </c:pt>
                <c:pt idx="1427">
                  <c:v>0.78</c:v>
                </c:pt>
                <c:pt idx="1428">
                  <c:v>0.56999999999999995</c:v>
                </c:pt>
                <c:pt idx="1429">
                  <c:v>0.56999999999999995</c:v>
                </c:pt>
                <c:pt idx="1430">
                  <c:v>0.35</c:v>
                </c:pt>
                <c:pt idx="1431">
                  <c:v>0.64</c:v>
                </c:pt>
                <c:pt idx="1432">
                  <c:v>0.44</c:v>
                </c:pt>
                <c:pt idx="1433">
                  <c:v>0.54</c:v>
                </c:pt>
                <c:pt idx="1434">
                  <c:v>0.39</c:v>
                </c:pt>
                <c:pt idx="1435">
                  <c:v>0.4</c:v>
                </c:pt>
                <c:pt idx="1436">
                  <c:v>0.44</c:v>
                </c:pt>
                <c:pt idx="1437">
                  <c:v>0.48</c:v>
                </c:pt>
                <c:pt idx="1438">
                  <c:v>0.49</c:v>
                </c:pt>
                <c:pt idx="1439">
                  <c:v>0.6</c:v>
                </c:pt>
                <c:pt idx="1440">
                  <c:v>0.59</c:v>
                </c:pt>
                <c:pt idx="1441">
                  <c:v>0.6</c:v>
                </c:pt>
                <c:pt idx="1442">
                  <c:v>0.22</c:v>
                </c:pt>
                <c:pt idx="1443">
                  <c:v>0.38</c:v>
                </c:pt>
                <c:pt idx="1444">
                  <c:v>0.6</c:v>
                </c:pt>
                <c:pt idx="1445">
                  <c:v>0.8</c:v>
                </c:pt>
                <c:pt idx="1446">
                  <c:v>0.72</c:v>
                </c:pt>
                <c:pt idx="1447">
                  <c:v>0.77</c:v>
                </c:pt>
                <c:pt idx="1448">
                  <c:v>0.86</c:v>
                </c:pt>
                <c:pt idx="1449">
                  <c:v>0.46</c:v>
                </c:pt>
                <c:pt idx="1450">
                  <c:v>0.55000000000000004</c:v>
                </c:pt>
                <c:pt idx="1451">
                  <c:v>0.48</c:v>
                </c:pt>
              </c:numCache>
            </c:numRef>
          </c:xVal>
          <c:yVal>
            <c:numRef>
              <c:f>Sheet1!$M$2:$M$1466</c:f>
              <c:numCache>
                <c:formatCode>0.0</c:formatCode>
                <c:ptCount val="1452"/>
                <c:pt idx="0">
                  <c:v>4.4000000000000004</c:v>
                </c:pt>
                <c:pt idx="1">
                  <c:v>4.4000000000000004</c:v>
                </c:pt>
                <c:pt idx="2">
                  <c:v>4.4000000000000004</c:v>
                </c:pt>
                <c:pt idx="3">
                  <c:v>4.4000000000000004</c:v>
                </c:pt>
                <c:pt idx="4">
                  <c:v>4.0999999999999996</c:v>
                </c:pt>
                <c:pt idx="5">
                  <c:v>4.0999999999999996</c:v>
                </c:pt>
                <c:pt idx="6">
                  <c:v>4.0999999999999996</c:v>
                </c:pt>
                <c:pt idx="7">
                  <c:v>4.0999999999999996</c:v>
                </c:pt>
                <c:pt idx="8">
                  <c:v>4.0999999999999996</c:v>
                </c:pt>
                <c:pt idx="9">
                  <c:v>4.0999999999999996</c:v>
                </c:pt>
                <c:pt idx="10">
                  <c:v>4.0999999999999996</c:v>
                </c:pt>
                <c:pt idx="11">
                  <c:v>4.0999999999999996</c:v>
                </c:pt>
                <c:pt idx="12">
                  <c:v>4.0999999999999996</c:v>
                </c:pt>
                <c:pt idx="13">
                  <c:v>4.3</c:v>
                </c:pt>
                <c:pt idx="14">
                  <c:v>4.5</c:v>
                </c:pt>
                <c:pt idx="15">
                  <c:v>4.0999999999999996</c:v>
                </c:pt>
                <c:pt idx="16">
                  <c:v>4.0999999999999996</c:v>
                </c:pt>
                <c:pt idx="17">
                  <c:v>4.0999999999999996</c:v>
                </c:pt>
                <c:pt idx="18">
                  <c:v>4.3</c:v>
                </c:pt>
                <c:pt idx="19">
                  <c:v>3.8</c:v>
                </c:pt>
                <c:pt idx="20">
                  <c:v>4.2</c:v>
                </c:pt>
                <c:pt idx="21">
                  <c:v>4.2</c:v>
                </c:pt>
                <c:pt idx="22">
                  <c:v>4.2</c:v>
                </c:pt>
                <c:pt idx="23">
                  <c:v>4.3</c:v>
                </c:pt>
                <c:pt idx="24">
                  <c:v>4.3</c:v>
                </c:pt>
                <c:pt idx="25">
                  <c:v>4.3</c:v>
                </c:pt>
                <c:pt idx="26">
                  <c:v>4.0999999999999996</c:v>
                </c:pt>
                <c:pt idx="27">
                  <c:v>4.0999999999999996</c:v>
                </c:pt>
                <c:pt idx="28">
                  <c:v>4.0999999999999996</c:v>
                </c:pt>
                <c:pt idx="29">
                  <c:v>4.2</c:v>
                </c:pt>
                <c:pt idx="30">
                  <c:v>4.0999999999999996</c:v>
                </c:pt>
                <c:pt idx="31">
                  <c:v>4.3</c:v>
                </c:pt>
                <c:pt idx="32">
                  <c:v>4.3</c:v>
                </c:pt>
                <c:pt idx="33">
                  <c:v>4.3</c:v>
                </c:pt>
                <c:pt idx="34">
                  <c:v>3.9</c:v>
                </c:pt>
                <c:pt idx="35">
                  <c:v>4</c:v>
                </c:pt>
                <c:pt idx="36">
                  <c:v>4</c:v>
                </c:pt>
                <c:pt idx="37">
                  <c:v>4</c:v>
                </c:pt>
                <c:pt idx="38">
                  <c:v>4</c:v>
                </c:pt>
                <c:pt idx="39">
                  <c:v>3.9</c:v>
                </c:pt>
                <c:pt idx="40">
                  <c:v>4.2</c:v>
                </c:pt>
                <c:pt idx="41">
                  <c:v>4.0999999999999996</c:v>
                </c:pt>
                <c:pt idx="42">
                  <c:v>4.0999999999999996</c:v>
                </c:pt>
                <c:pt idx="43">
                  <c:v>4.5</c:v>
                </c:pt>
                <c:pt idx="44">
                  <c:v>4.5</c:v>
                </c:pt>
                <c:pt idx="45">
                  <c:v>4.0999999999999996</c:v>
                </c:pt>
                <c:pt idx="46">
                  <c:v>3.8</c:v>
                </c:pt>
                <c:pt idx="47">
                  <c:v>4.0999999999999996</c:v>
                </c:pt>
                <c:pt idx="48">
                  <c:v>4.0999999999999996</c:v>
                </c:pt>
                <c:pt idx="49">
                  <c:v>4.0999999999999996</c:v>
                </c:pt>
                <c:pt idx="50">
                  <c:v>4.3</c:v>
                </c:pt>
                <c:pt idx="51">
                  <c:v>4.2</c:v>
                </c:pt>
                <c:pt idx="52">
                  <c:v>4.2</c:v>
                </c:pt>
                <c:pt idx="53">
                  <c:v>4.2</c:v>
                </c:pt>
                <c:pt idx="54">
                  <c:v>4.2</c:v>
                </c:pt>
                <c:pt idx="55">
                  <c:v>4.2</c:v>
                </c:pt>
                <c:pt idx="56">
                  <c:v>4.2</c:v>
                </c:pt>
                <c:pt idx="57">
                  <c:v>4.2</c:v>
                </c:pt>
                <c:pt idx="58">
                  <c:v>4.5</c:v>
                </c:pt>
                <c:pt idx="59">
                  <c:v>4.2</c:v>
                </c:pt>
                <c:pt idx="60">
                  <c:v>3.9</c:v>
                </c:pt>
                <c:pt idx="61">
                  <c:v>4.2</c:v>
                </c:pt>
                <c:pt idx="62">
                  <c:v>4.2</c:v>
                </c:pt>
                <c:pt idx="63">
                  <c:v>4.2</c:v>
                </c:pt>
                <c:pt idx="64">
                  <c:v>4</c:v>
                </c:pt>
                <c:pt idx="65">
                  <c:v>4</c:v>
                </c:pt>
                <c:pt idx="66">
                  <c:v>4.0999999999999996</c:v>
                </c:pt>
                <c:pt idx="67">
                  <c:v>4.2</c:v>
                </c:pt>
                <c:pt idx="68">
                  <c:v>3.7</c:v>
                </c:pt>
                <c:pt idx="69">
                  <c:v>3.5</c:v>
                </c:pt>
                <c:pt idx="70">
                  <c:v>4.3</c:v>
                </c:pt>
                <c:pt idx="71">
                  <c:v>3.9</c:v>
                </c:pt>
                <c:pt idx="72">
                  <c:v>4.2</c:v>
                </c:pt>
                <c:pt idx="73">
                  <c:v>4.5</c:v>
                </c:pt>
                <c:pt idx="74">
                  <c:v>4.5</c:v>
                </c:pt>
                <c:pt idx="75">
                  <c:v>4.5</c:v>
                </c:pt>
                <c:pt idx="76">
                  <c:v>4.4000000000000004</c:v>
                </c:pt>
                <c:pt idx="77">
                  <c:v>4.0999999999999996</c:v>
                </c:pt>
                <c:pt idx="78">
                  <c:v>4.4000000000000004</c:v>
                </c:pt>
                <c:pt idx="79">
                  <c:v>4.4000000000000004</c:v>
                </c:pt>
                <c:pt idx="80">
                  <c:v>4.2</c:v>
                </c:pt>
                <c:pt idx="81">
                  <c:v>4.2</c:v>
                </c:pt>
                <c:pt idx="82">
                  <c:v>4.3</c:v>
                </c:pt>
                <c:pt idx="83">
                  <c:v>4</c:v>
                </c:pt>
                <c:pt idx="84">
                  <c:v>4</c:v>
                </c:pt>
                <c:pt idx="85">
                  <c:v>4</c:v>
                </c:pt>
                <c:pt idx="86">
                  <c:v>4.4000000000000004</c:v>
                </c:pt>
                <c:pt idx="87">
                  <c:v>4.4000000000000004</c:v>
                </c:pt>
                <c:pt idx="88">
                  <c:v>4.4000000000000004</c:v>
                </c:pt>
                <c:pt idx="89">
                  <c:v>4.4000000000000004</c:v>
                </c:pt>
                <c:pt idx="90">
                  <c:v>4.4000000000000004</c:v>
                </c:pt>
                <c:pt idx="91">
                  <c:v>4.4000000000000004</c:v>
                </c:pt>
                <c:pt idx="92">
                  <c:v>3.9</c:v>
                </c:pt>
                <c:pt idx="93">
                  <c:v>4.2</c:v>
                </c:pt>
                <c:pt idx="94">
                  <c:v>4.3</c:v>
                </c:pt>
                <c:pt idx="95">
                  <c:v>3.9</c:v>
                </c:pt>
                <c:pt idx="96">
                  <c:v>4.4000000000000004</c:v>
                </c:pt>
                <c:pt idx="97">
                  <c:v>3.8</c:v>
                </c:pt>
                <c:pt idx="98">
                  <c:v>4.2</c:v>
                </c:pt>
                <c:pt idx="99">
                  <c:v>3.9</c:v>
                </c:pt>
                <c:pt idx="100">
                  <c:v>4.0999999999999996</c:v>
                </c:pt>
                <c:pt idx="101">
                  <c:v>4.3</c:v>
                </c:pt>
                <c:pt idx="102">
                  <c:v>4.0999999999999996</c:v>
                </c:pt>
                <c:pt idx="103">
                  <c:v>4.5</c:v>
                </c:pt>
                <c:pt idx="104">
                  <c:v>4.3</c:v>
                </c:pt>
                <c:pt idx="105">
                  <c:v>4.8</c:v>
                </c:pt>
                <c:pt idx="106">
                  <c:v>3.8</c:v>
                </c:pt>
                <c:pt idx="107">
                  <c:v>4.3</c:v>
                </c:pt>
                <c:pt idx="108">
                  <c:v>4.0999999999999996</c:v>
                </c:pt>
                <c:pt idx="109">
                  <c:v>4.5</c:v>
                </c:pt>
                <c:pt idx="110">
                  <c:v>4.0999999999999996</c:v>
                </c:pt>
                <c:pt idx="111">
                  <c:v>4.0999999999999996</c:v>
                </c:pt>
                <c:pt idx="112">
                  <c:v>4.0999999999999996</c:v>
                </c:pt>
                <c:pt idx="113">
                  <c:v>4.0999999999999996</c:v>
                </c:pt>
                <c:pt idx="114">
                  <c:v>4.5</c:v>
                </c:pt>
                <c:pt idx="115">
                  <c:v>4.2</c:v>
                </c:pt>
                <c:pt idx="116">
                  <c:v>4.0999999999999996</c:v>
                </c:pt>
                <c:pt idx="117">
                  <c:v>4.0999999999999996</c:v>
                </c:pt>
                <c:pt idx="118">
                  <c:v>3.9</c:v>
                </c:pt>
                <c:pt idx="119">
                  <c:v>4.2</c:v>
                </c:pt>
                <c:pt idx="120">
                  <c:v>3.9</c:v>
                </c:pt>
                <c:pt idx="121">
                  <c:v>4.2</c:v>
                </c:pt>
                <c:pt idx="122">
                  <c:v>4.2</c:v>
                </c:pt>
                <c:pt idx="123">
                  <c:v>4.2</c:v>
                </c:pt>
                <c:pt idx="124">
                  <c:v>4.2</c:v>
                </c:pt>
                <c:pt idx="125">
                  <c:v>4.3</c:v>
                </c:pt>
                <c:pt idx="126">
                  <c:v>3.9</c:v>
                </c:pt>
                <c:pt idx="127">
                  <c:v>4.4000000000000004</c:v>
                </c:pt>
                <c:pt idx="128">
                  <c:v>4</c:v>
                </c:pt>
                <c:pt idx="129">
                  <c:v>4</c:v>
                </c:pt>
                <c:pt idx="130">
                  <c:v>4</c:v>
                </c:pt>
                <c:pt idx="131">
                  <c:v>4</c:v>
                </c:pt>
                <c:pt idx="132">
                  <c:v>4</c:v>
                </c:pt>
                <c:pt idx="133">
                  <c:v>4</c:v>
                </c:pt>
                <c:pt idx="134">
                  <c:v>4</c:v>
                </c:pt>
                <c:pt idx="135">
                  <c:v>3.8</c:v>
                </c:pt>
                <c:pt idx="136">
                  <c:v>4.2</c:v>
                </c:pt>
                <c:pt idx="137">
                  <c:v>3.9</c:v>
                </c:pt>
                <c:pt idx="138">
                  <c:v>4.3</c:v>
                </c:pt>
                <c:pt idx="139">
                  <c:v>4.2</c:v>
                </c:pt>
                <c:pt idx="140">
                  <c:v>4.0999999999999996</c:v>
                </c:pt>
                <c:pt idx="141">
                  <c:v>4.4000000000000004</c:v>
                </c:pt>
                <c:pt idx="142">
                  <c:v>4.2</c:v>
                </c:pt>
                <c:pt idx="143">
                  <c:v>4.2</c:v>
                </c:pt>
                <c:pt idx="144">
                  <c:v>3.8</c:v>
                </c:pt>
                <c:pt idx="145">
                  <c:v>4.2</c:v>
                </c:pt>
                <c:pt idx="146">
                  <c:v>4.2</c:v>
                </c:pt>
                <c:pt idx="147">
                  <c:v>4.0999999999999996</c:v>
                </c:pt>
                <c:pt idx="148">
                  <c:v>4.0999999999999996</c:v>
                </c:pt>
                <c:pt idx="149">
                  <c:v>4.3</c:v>
                </c:pt>
                <c:pt idx="150">
                  <c:v>4.3</c:v>
                </c:pt>
                <c:pt idx="151">
                  <c:v>4</c:v>
                </c:pt>
                <c:pt idx="152">
                  <c:v>4.0999999999999996</c:v>
                </c:pt>
                <c:pt idx="153">
                  <c:v>4</c:v>
                </c:pt>
                <c:pt idx="154">
                  <c:v>4</c:v>
                </c:pt>
                <c:pt idx="155">
                  <c:v>4.4000000000000004</c:v>
                </c:pt>
                <c:pt idx="156">
                  <c:v>4.0999999999999996</c:v>
                </c:pt>
                <c:pt idx="157">
                  <c:v>4.2</c:v>
                </c:pt>
                <c:pt idx="158">
                  <c:v>4.4000000000000004</c:v>
                </c:pt>
                <c:pt idx="159">
                  <c:v>4.4000000000000004</c:v>
                </c:pt>
                <c:pt idx="160">
                  <c:v>4.2</c:v>
                </c:pt>
                <c:pt idx="161">
                  <c:v>4.2</c:v>
                </c:pt>
                <c:pt idx="162">
                  <c:v>4.2</c:v>
                </c:pt>
                <c:pt idx="163">
                  <c:v>4.2</c:v>
                </c:pt>
                <c:pt idx="164">
                  <c:v>4.5999999999999996</c:v>
                </c:pt>
                <c:pt idx="165">
                  <c:v>4.2</c:v>
                </c:pt>
                <c:pt idx="166">
                  <c:v>4.5</c:v>
                </c:pt>
                <c:pt idx="167">
                  <c:v>4</c:v>
                </c:pt>
                <c:pt idx="168">
                  <c:v>3.6</c:v>
                </c:pt>
                <c:pt idx="169">
                  <c:v>4.2</c:v>
                </c:pt>
                <c:pt idx="170">
                  <c:v>4.2</c:v>
                </c:pt>
                <c:pt idx="171">
                  <c:v>4.2</c:v>
                </c:pt>
                <c:pt idx="172">
                  <c:v>4.2</c:v>
                </c:pt>
                <c:pt idx="173">
                  <c:v>4.2</c:v>
                </c:pt>
                <c:pt idx="174">
                  <c:v>4.2</c:v>
                </c:pt>
                <c:pt idx="175">
                  <c:v>4.2</c:v>
                </c:pt>
                <c:pt idx="176">
                  <c:v>3.9</c:v>
                </c:pt>
                <c:pt idx="177">
                  <c:v>4</c:v>
                </c:pt>
                <c:pt idx="178">
                  <c:v>4</c:v>
                </c:pt>
                <c:pt idx="179">
                  <c:v>4.4000000000000004</c:v>
                </c:pt>
                <c:pt idx="180">
                  <c:v>4.0999999999999996</c:v>
                </c:pt>
                <c:pt idx="181">
                  <c:v>4.0999999999999996</c:v>
                </c:pt>
                <c:pt idx="182">
                  <c:v>4.0999999999999996</c:v>
                </c:pt>
                <c:pt idx="183">
                  <c:v>4.3</c:v>
                </c:pt>
                <c:pt idx="184">
                  <c:v>4.2</c:v>
                </c:pt>
                <c:pt idx="185">
                  <c:v>4.2</c:v>
                </c:pt>
                <c:pt idx="186">
                  <c:v>3.9</c:v>
                </c:pt>
                <c:pt idx="187">
                  <c:v>4.2</c:v>
                </c:pt>
                <c:pt idx="188">
                  <c:v>4.0999999999999996</c:v>
                </c:pt>
                <c:pt idx="189">
                  <c:v>4</c:v>
                </c:pt>
                <c:pt idx="190">
                  <c:v>4.3</c:v>
                </c:pt>
                <c:pt idx="191">
                  <c:v>4.3</c:v>
                </c:pt>
                <c:pt idx="192">
                  <c:v>4.3</c:v>
                </c:pt>
                <c:pt idx="193">
                  <c:v>4.3</c:v>
                </c:pt>
                <c:pt idx="194">
                  <c:v>4.0999999999999996</c:v>
                </c:pt>
                <c:pt idx="195">
                  <c:v>4.2</c:v>
                </c:pt>
                <c:pt idx="196">
                  <c:v>4.3</c:v>
                </c:pt>
                <c:pt idx="197">
                  <c:v>4</c:v>
                </c:pt>
                <c:pt idx="198">
                  <c:v>4</c:v>
                </c:pt>
                <c:pt idx="199">
                  <c:v>4</c:v>
                </c:pt>
                <c:pt idx="200">
                  <c:v>4</c:v>
                </c:pt>
                <c:pt idx="201">
                  <c:v>4.2</c:v>
                </c:pt>
                <c:pt idx="202">
                  <c:v>4.2</c:v>
                </c:pt>
                <c:pt idx="203">
                  <c:v>4.2</c:v>
                </c:pt>
                <c:pt idx="204">
                  <c:v>4.2</c:v>
                </c:pt>
                <c:pt idx="205">
                  <c:v>4.2</c:v>
                </c:pt>
                <c:pt idx="206">
                  <c:v>4.2</c:v>
                </c:pt>
                <c:pt idx="207">
                  <c:v>4.2</c:v>
                </c:pt>
                <c:pt idx="208">
                  <c:v>4.2</c:v>
                </c:pt>
                <c:pt idx="209">
                  <c:v>4.5</c:v>
                </c:pt>
                <c:pt idx="210">
                  <c:v>4.5</c:v>
                </c:pt>
                <c:pt idx="211">
                  <c:v>4.4000000000000004</c:v>
                </c:pt>
                <c:pt idx="212">
                  <c:v>4.4000000000000004</c:v>
                </c:pt>
                <c:pt idx="213">
                  <c:v>4.3</c:v>
                </c:pt>
                <c:pt idx="214">
                  <c:v>4.3</c:v>
                </c:pt>
                <c:pt idx="215">
                  <c:v>4.0999999999999996</c:v>
                </c:pt>
                <c:pt idx="216">
                  <c:v>4.5</c:v>
                </c:pt>
                <c:pt idx="217">
                  <c:v>3.7</c:v>
                </c:pt>
                <c:pt idx="218">
                  <c:v>4.3</c:v>
                </c:pt>
                <c:pt idx="219">
                  <c:v>4.3</c:v>
                </c:pt>
                <c:pt idx="220">
                  <c:v>4.3</c:v>
                </c:pt>
                <c:pt idx="221">
                  <c:v>4.3</c:v>
                </c:pt>
                <c:pt idx="222">
                  <c:v>4.2</c:v>
                </c:pt>
                <c:pt idx="223">
                  <c:v>4.3</c:v>
                </c:pt>
                <c:pt idx="224">
                  <c:v>4.2</c:v>
                </c:pt>
                <c:pt idx="225">
                  <c:v>4.3</c:v>
                </c:pt>
                <c:pt idx="226">
                  <c:v>4.3</c:v>
                </c:pt>
                <c:pt idx="227">
                  <c:v>4.3</c:v>
                </c:pt>
                <c:pt idx="228">
                  <c:v>4.3</c:v>
                </c:pt>
                <c:pt idx="229">
                  <c:v>4.5999999999999996</c:v>
                </c:pt>
                <c:pt idx="230">
                  <c:v>4</c:v>
                </c:pt>
                <c:pt idx="231">
                  <c:v>4</c:v>
                </c:pt>
                <c:pt idx="232">
                  <c:v>4.5</c:v>
                </c:pt>
                <c:pt idx="233">
                  <c:v>4.0999999999999996</c:v>
                </c:pt>
                <c:pt idx="234">
                  <c:v>4</c:v>
                </c:pt>
                <c:pt idx="235">
                  <c:v>4.4000000000000004</c:v>
                </c:pt>
                <c:pt idx="236">
                  <c:v>4.3</c:v>
                </c:pt>
                <c:pt idx="237">
                  <c:v>4</c:v>
                </c:pt>
                <c:pt idx="238">
                  <c:v>4.0999999999999996</c:v>
                </c:pt>
                <c:pt idx="239">
                  <c:v>3.9</c:v>
                </c:pt>
                <c:pt idx="240">
                  <c:v>3.9</c:v>
                </c:pt>
                <c:pt idx="241">
                  <c:v>3.9</c:v>
                </c:pt>
                <c:pt idx="242">
                  <c:v>4.0999999999999996</c:v>
                </c:pt>
                <c:pt idx="243">
                  <c:v>4.2</c:v>
                </c:pt>
                <c:pt idx="244">
                  <c:v>4.4000000000000004</c:v>
                </c:pt>
                <c:pt idx="245">
                  <c:v>3.6</c:v>
                </c:pt>
                <c:pt idx="246">
                  <c:v>4.4000000000000004</c:v>
                </c:pt>
                <c:pt idx="247">
                  <c:v>4.0999999999999996</c:v>
                </c:pt>
                <c:pt idx="248">
                  <c:v>3.9</c:v>
                </c:pt>
                <c:pt idx="249">
                  <c:v>4.4000000000000004</c:v>
                </c:pt>
                <c:pt idx="250">
                  <c:v>4.4000000000000004</c:v>
                </c:pt>
                <c:pt idx="251">
                  <c:v>4.4000000000000004</c:v>
                </c:pt>
                <c:pt idx="252">
                  <c:v>4.3</c:v>
                </c:pt>
                <c:pt idx="253">
                  <c:v>3.9</c:v>
                </c:pt>
                <c:pt idx="254">
                  <c:v>3.9</c:v>
                </c:pt>
                <c:pt idx="255">
                  <c:v>3.9</c:v>
                </c:pt>
                <c:pt idx="256">
                  <c:v>3.9</c:v>
                </c:pt>
                <c:pt idx="257">
                  <c:v>3.9</c:v>
                </c:pt>
                <c:pt idx="258">
                  <c:v>3.9</c:v>
                </c:pt>
                <c:pt idx="259">
                  <c:v>4.2</c:v>
                </c:pt>
                <c:pt idx="260">
                  <c:v>4.2</c:v>
                </c:pt>
                <c:pt idx="261">
                  <c:v>4.2</c:v>
                </c:pt>
                <c:pt idx="262">
                  <c:v>4.2</c:v>
                </c:pt>
                <c:pt idx="263">
                  <c:v>4.2</c:v>
                </c:pt>
                <c:pt idx="264">
                  <c:v>4.2</c:v>
                </c:pt>
                <c:pt idx="265">
                  <c:v>4.2</c:v>
                </c:pt>
                <c:pt idx="266">
                  <c:v>4.2</c:v>
                </c:pt>
                <c:pt idx="267">
                  <c:v>4.2</c:v>
                </c:pt>
                <c:pt idx="268">
                  <c:v>4.2</c:v>
                </c:pt>
                <c:pt idx="269">
                  <c:v>4.5</c:v>
                </c:pt>
                <c:pt idx="270">
                  <c:v>4.4000000000000004</c:v>
                </c:pt>
                <c:pt idx="271">
                  <c:v>4.2</c:v>
                </c:pt>
                <c:pt idx="272">
                  <c:v>4.2</c:v>
                </c:pt>
                <c:pt idx="273">
                  <c:v>4.3</c:v>
                </c:pt>
                <c:pt idx="274">
                  <c:v>4.2</c:v>
                </c:pt>
                <c:pt idx="275">
                  <c:v>4.4000000000000004</c:v>
                </c:pt>
                <c:pt idx="276">
                  <c:v>4.5</c:v>
                </c:pt>
                <c:pt idx="277">
                  <c:v>4.5</c:v>
                </c:pt>
                <c:pt idx="278">
                  <c:v>4.2</c:v>
                </c:pt>
                <c:pt idx="279">
                  <c:v>4.2</c:v>
                </c:pt>
                <c:pt idx="280">
                  <c:v>4.2</c:v>
                </c:pt>
                <c:pt idx="281">
                  <c:v>4.2</c:v>
                </c:pt>
                <c:pt idx="282">
                  <c:v>4.0999999999999996</c:v>
                </c:pt>
                <c:pt idx="283">
                  <c:v>4.0999999999999996</c:v>
                </c:pt>
                <c:pt idx="284">
                  <c:v>4.0999999999999996</c:v>
                </c:pt>
                <c:pt idx="285">
                  <c:v>4.0999999999999996</c:v>
                </c:pt>
                <c:pt idx="286">
                  <c:v>4.2</c:v>
                </c:pt>
                <c:pt idx="287">
                  <c:v>4.0999999999999996</c:v>
                </c:pt>
                <c:pt idx="288">
                  <c:v>3.9</c:v>
                </c:pt>
                <c:pt idx="289">
                  <c:v>3.9</c:v>
                </c:pt>
                <c:pt idx="290">
                  <c:v>3.9</c:v>
                </c:pt>
                <c:pt idx="291">
                  <c:v>3.9</c:v>
                </c:pt>
                <c:pt idx="292">
                  <c:v>4.3</c:v>
                </c:pt>
                <c:pt idx="293">
                  <c:v>4.3</c:v>
                </c:pt>
                <c:pt idx="294">
                  <c:v>4.5</c:v>
                </c:pt>
                <c:pt idx="295">
                  <c:v>4</c:v>
                </c:pt>
                <c:pt idx="296">
                  <c:v>4</c:v>
                </c:pt>
                <c:pt idx="297">
                  <c:v>4</c:v>
                </c:pt>
                <c:pt idx="298">
                  <c:v>3.9</c:v>
                </c:pt>
                <c:pt idx="299">
                  <c:v>3.5</c:v>
                </c:pt>
                <c:pt idx="300">
                  <c:v>3.5</c:v>
                </c:pt>
                <c:pt idx="301">
                  <c:v>4.5</c:v>
                </c:pt>
                <c:pt idx="302">
                  <c:v>4.3</c:v>
                </c:pt>
                <c:pt idx="303">
                  <c:v>4.3</c:v>
                </c:pt>
                <c:pt idx="304">
                  <c:v>4.3</c:v>
                </c:pt>
                <c:pt idx="305">
                  <c:v>4.3</c:v>
                </c:pt>
                <c:pt idx="306">
                  <c:v>4.3</c:v>
                </c:pt>
                <c:pt idx="307">
                  <c:v>4.2</c:v>
                </c:pt>
                <c:pt idx="308">
                  <c:v>4.2</c:v>
                </c:pt>
                <c:pt idx="309">
                  <c:v>4</c:v>
                </c:pt>
                <c:pt idx="310">
                  <c:v>4.4000000000000004</c:v>
                </c:pt>
                <c:pt idx="311">
                  <c:v>4.3</c:v>
                </c:pt>
                <c:pt idx="312">
                  <c:v>4.3</c:v>
                </c:pt>
                <c:pt idx="313">
                  <c:v>4</c:v>
                </c:pt>
                <c:pt idx="314">
                  <c:v>4.3</c:v>
                </c:pt>
                <c:pt idx="315">
                  <c:v>4.3</c:v>
                </c:pt>
                <c:pt idx="316">
                  <c:v>4.3</c:v>
                </c:pt>
                <c:pt idx="317">
                  <c:v>4.4000000000000004</c:v>
                </c:pt>
                <c:pt idx="318">
                  <c:v>4.5</c:v>
                </c:pt>
                <c:pt idx="319">
                  <c:v>4.0999999999999996</c:v>
                </c:pt>
                <c:pt idx="320">
                  <c:v>3.8</c:v>
                </c:pt>
                <c:pt idx="321">
                  <c:v>4.2</c:v>
                </c:pt>
                <c:pt idx="322">
                  <c:v>4.0999999999999996</c:v>
                </c:pt>
                <c:pt idx="323">
                  <c:v>4.0999999999999996</c:v>
                </c:pt>
                <c:pt idx="324">
                  <c:v>4.0999999999999996</c:v>
                </c:pt>
                <c:pt idx="325">
                  <c:v>4.0999999999999996</c:v>
                </c:pt>
                <c:pt idx="326">
                  <c:v>4.0999999999999996</c:v>
                </c:pt>
                <c:pt idx="327">
                  <c:v>4.0999999999999996</c:v>
                </c:pt>
                <c:pt idx="328">
                  <c:v>4.4000000000000004</c:v>
                </c:pt>
                <c:pt idx="329">
                  <c:v>4.4000000000000004</c:v>
                </c:pt>
                <c:pt idx="330">
                  <c:v>4.4000000000000004</c:v>
                </c:pt>
                <c:pt idx="331">
                  <c:v>4.4000000000000004</c:v>
                </c:pt>
                <c:pt idx="332">
                  <c:v>4.0999999999999996</c:v>
                </c:pt>
                <c:pt idx="333">
                  <c:v>4.0999999999999996</c:v>
                </c:pt>
                <c:pt idx="334">
                  <c:v>4.0999999999999996</c:v>
                </c:pt>
                <c:pt idx="335">
                  <c:v>4.0999999999999996</c:v>
                </c:pt>
                <c:pt idx="336">
                  <c:v>4.0999999999999996</c:v>
                </c:pt>
                <c:pt idx="337">
                  <c:v>4.0999999999999996</c:v>
                </c:pt>
                <c:pt idx="338">
                  <c:v>4.0999999999999996</c:v>
                </c:pt>
                <c:pt idx="339">
                  <c:v>4.0999999999999996</c:v>
                </c:pt>
                <c:pt idx="340">
                  <c:v>4.0999999999999996</c:v>
                </c:pt>
                <c:pt idx="341">
                  <c:v>4.0999999999999996</c:v>
                </c:pt>
                <c:pt idx="342">
                  <c:v>4.0999999999999996</c:v>
                </c:pt>
                <c:pt idx="343">
                  <c:v>4.2</c:v>
                </c:pt>
                <c:pt idx="344">
                  <c:v>4</c:v>
                </c:pt>
                <c:pt idx="345">
                  <c:v>4</c:v>
                </c:pt>
                <c:pt idx="346">
                  <c:v>4.4000000000000004</c:v>
                </c:pt>
                <c:pt idx="347">
                  <c:v>4.0999999999999996</c:v>
                </c:pt>
                <c:pt idx="348">
                  <c:v>3.9</c:v>
                </c:pt>
                <c:pt idx="349">
                  <c:v>4.4000000000000004</c:v>
                </c:pt>
                <c:pt idx="350">
                  <c:v>4.5</c:v>
                </c:pt>
                <c:pt idx="351">
                  <c:v>3.6</c:v>
                </c:pt>
                <c:pt idx="352">
                  <c:v>4.3</c:v>
                </c:pt>
                <c:pt idx="353">
                  <c:v>4.3</c:v>
                </c:pt>
                <c:pt idx="354">
                  <c:v>4.3</c:v>
                </c:pt>
                <c:pt idx="355">
                  <c:v>4.3</c:v>
                </c:pt>
                <c:pt idx="356">
                  <c:v>3.8</c:v>
                </c:pt>
                <c:pt idx="357">
                  <c:v>3.8</c:v>
                </c:pt>
                <c:pt idx="358">
                  <c:v>3.8</c:v>
                </c:pt>
                <c:pt idx="359">
                  <c:v>3.8</c:v>
                </c:pt>
                <c:pt idx="360">
                  <c:v>3.8</c:v>
                </c:pt>
                <c:pt idx="361">
                  <c:v>4.2</c:v>
                </c:pt>
                <c:pt idx="362">
                  <c:v>4.3</c:v>
                </c:pt>
                <c:pt idx="363">
                  <c:v>4.3</c:v>
                </c:pt>
                <c:pt idx="364">
                  <c:v>4.3</c:v>
                </c:pt>
                <c:pt idx="365">
                  <c:v>4.3</c:v>
                </c:pt>
                <c:pt idx="366">
                  <c:v>4.3</c:v>
                </c:pt>
                <c:pt idx="367">
                  <c:v>4.0999999999999996</c:v>
                </c:pt>
                <c:pt idx="368">
                  <c:v>4.2</c:v>
                </c:pt>
                <c:pt idx="369">
                  <c:v>3.9</c:v>
                </c:pt>
                <c:pt idx="370">
                  <c:v>3.9</c:v>
                </c:pt>
                <c:pt idx="371">
                  <c:v>4.5</c:v>
                </c:pt>
                <c:pt idx="372">
                  <c:v>4.2</c:v>
                </c:pt>
                <c:pt idx="373">
                  <c:v>4.2</c:v>
                </c:pt>
                <c:pt idx="374">
                  <c:v>4.2</c:v>
                </c:pt>
                <c:pt idx="375">
                  <c:v>4.0999999999999996</c:v>
                </c:pt>
                <c:pt idx="376">
                  <c:v>4.5</c:v>
                </c:pt>
                <c:pt idx="377">
                  <c:v>4.3</c:v>
                </c:pt>
                <c:pt idx="378">
                  <c:v>4.3</c:v>
                </c:pt>
                <c:pt idx="379">
                  <c:v>4.3</c:v>
                </c:pt>
                <c:pt idx="380">
                  <c:v>4.2</c:v>
                </c:pt>
                <c:pt idx="381">
                  <c:v>3.8</c:v>
                </c:pt>
                <c:pt idx="382">
                  <c:v>3.8</c:v>
                </c:pt>
                <c:pt idx="383">
                  <c:v>3.8</c:v>
                </c:pt>
                <c:pt idx="384">
                  <c:v>4.3</c:v>
                </c:pt>
                <c:pt idx="385">
                  <c:v>4.3</c:v>
                </c:pt>
                <c:pt idx="386">
                  <c:v>4.3</c:v>
                </c:pt>
                <c:pt idx="387">
                  <c:v>3.9</c:v>
                </c:pt>
                <c:pt idx="388">
                  <c:v>4</c:v>
                </c:pt>
                <c:pt idx="389">
                  <c:v>4.3</c:v>
                </c:pt>
                <c:pt idx="390">
                  <c:v>3.9</c:v>
                </c:pt>
                <c:pt idx="391">
                  <c:v>4</c:v>
                </c:pt>
                <c:pt idx="392">
                  <c:v>4.3</c:v>
                </c:pt>
                <c:pt idx="393">
                  <c:v>4.4000000000000004</c:v>
                </c:pt>
                <c:pt idx="394">
                  <c:v>4.2</c:v>
                </c:pt>
                <c:pt idx="395">
                  <c:v>3.8</c:v>
                </c:pt>
                <c:pt idx="396">
                  <c:v>4</c:v>
                </c:pt>
                <c:pt idx="397">
                  <c:v>4.3</c:v>
                </c:pt>
                <c:pt idx="398">
                  <c:v>4.0999999999999996</c:v>
                </c:pt>
                <c:pt idx="399">
                  <c:v>4.0999999999999996</c:v>
                </c:pt>
                <c:pt idx="400">
                  <c:v>4.0999999999999996</c:v>
                </c:pt>
                <c:pt idx="401">
                  <c:v>4.0999999999999996</c:v>
                </c:pt>
                <c:pt idx="402">
                  <c:v>4</c:v>
                </c:pt>
                <c:pt idx="403">
                  <c:v>4.0999999999999996</c:v>
                </c:pt>
                <c:pt idx="404">
                  <c:v>3.9</c:v>
                </c:pt>
                <c:pt idx="405">
                  <c:v>3.5</c:v>
                </c:pt>
                <c:pt idx="406">
                  <c:v>3.8</c:v>
                </c:pt>
                <c:pt idx="407">
                  <c:v>3.5</c:v>
                </c:pt>
                <c:pt idx="408">
                  <c:v>3.9</c:v>
                </c:pt>
                <c:pt idx="409">
                  <c:v>4.0999999999999996</c:v>
                </c:pt>
                <c:pt idx="410">
                  <c:v>3.9</c:v>
                </c:pt>
                <c:pt idx="411">
                  <c:v>4.3</c:v>
                </c:pt>
                <c:pt idx="412">
                  <c:v>4.0999999999999996</c:v>
                </c:pt>
                <c:pt idx="413">
                  <c:v>4.2</c:v>
                </c:pt>
                <c:pt idx="414">
                  <c:v>4.3</c:v>
                </c:pt>
                <c:pt idx="415">
                  <c:v>4.3</c:v>
                </c:pt>
                <c:pt idx="416">
                  <c:v>4.0999999999999996</c:v>
                </c:pt>
                <c:pt idx="417">
                  <c:v>3.8</c:v>
                </c:pt>
                <c:pt idx="418">
                  <c:v>3.8</c:v>
                </c:pt>
                <c:pt idx="419">
                  <c:v>4</c:v>
                </c:pt>
                <c:pt idx="420">
                  <c:v>4</c:v>
                </c:pt>
                <c:pt idx="421">
                  <c:v>4</c:v>
                </c:pt>
                <c:pt idx="422">
                  <c:v>4</c:v>
                </c:pt>
                <c:pt idx="423">
                  <c:v>4.2</c:v>
                </c:pt>
                <c:pt idx="424">
                  <c:v>4</c:v>
                </c:pt>
                <c:pt idx="425">
                  <c:v>4</c:v>
                </c:pt>
                <c:pt idx="426">
                  <c:v>4.3</c:v>
                </c:pt>
                <c:pt idx="427">
                  <c:v>4.0999999999999996</c:v>
                </c:pt>
                <c:pt idx="428">
                  <c:v>3.9</c:v>
                </c:pt>
                <c:pt idx="429">
                  <c:v>4.2</c:v>
                </c:pt>
                <c:pt idx="430">
                  <c:v>4.2</c:v>
                </c:pt>
                <c:pt idx="431">
                  <c:v>4.2</c:v>
                </c:pt>
                <c:pt idx="432">
                  <c:v>4.2</c:v>
                </c:pt>
                <c:pt idx="433">
                  <c:v>4.2</c:v>
                </c:pt>
                <c:pt idx="434">
                  <c:v>4.5</c:v>
                </c:pt>
                <c:pt idx="435">
                  <c:v>4</c:v>
                </c:pt>
                <c:pt idx="436">
                  <c:v>4.4000000000000004</c:v>
                </c:pt>
                <c:pt idx="437">
                  <c:v>4.4000000000000004</c:v>
                </c:pt>
                <c:pt idx="438">
                  <c:v>4.4000000000000004</c:v>
                </c:pt>
                <c:pt idx="439">
                  <c:v>4.4000000000000004</c:v>
                </c:pt>
                <c:pt idx="440">
                  <c:v>4.4000000000000004</c:v>
                </c:pt>
                <c:pt idx="441">
                  <c:v>4.4000000000000004</c:v>
                </c:pt>
                <c:pt idx="442">
                  <c:v>3.9</c:v>
                </c:pt>
                <c:pt idx="443">
                  <c:v>3.8</c:v>
                </c:pt>
                <c:pt idx="444">
                  <c:v>4</c:v>
                </c:pt>
                <c:pt idx="445">
                  <c:v>4.3</c:v>
                </c:pt>
                <c:pt idx="446">
                  <c:v>4.3</c:v>
                </c:pt>
                <c:pt idx="447">
                  <c:v>4.3</c:v>
                </c:pt>
                <c:pt idx="448">
                  <c:v>4.3</c:v>
                </c:pt>
                <c:pt idx="449">
                  <c:v>4.2</c:v>
                </c:pt>
                <c:pt idx="450">
                  <c:v>4.2</c:v>
                </c:pt>
                <c:pt idx="451">
                  <c:v>4.2</c:v>
                </c:pt>
                <c:pt idx="452">
                  <c:v>4.2</c:v>
                </c:pt>
                <c:pt idx="453">
                  <c:v>4.0999999999999996</c:v>
                </c:pt>
                <c:pt idx="454">
                  <c:v>4.2</c:v>
                </c:pt>
                <c:pt idx="455">
                  <c:v>4</c:v>
                </c:pt>
                <c:pt idx="456">
                  <c:v>3.6</c:v>
                </c:pt>
                <c:pt idx="457">
                  <c:v>4.0999999999999996</c:v>
                </c:pt>
                <c:pt idx="458">
                  <c:v>4.0999999999999996</c:v>
                </c:pt>
                <c:pt idx="459">
                  <c:v>4.3</c:v>
                </c:pt>
                <c:pt idx="460">
                  <c:v>3.7</c:v>
                </c:pt>
                <c:pt idx="461">
                  <c:v>4.0999999999999996</c:v>
                </c:pt>
                <c:pt idx="462">
                  <c:v>4.4000000000000004</c:v>
                </c:pt>
                <c:pt idx="463">
                  <c:v>3.9</c:v>
                </c:pt>
                <c:pt idx="464">
                  <c:v>4.5999999999999996</c:v>
                </c:pt>
                <c:pt idx="465">
                  <c:v>3.9</c:v>
                </c:pt>
                <c:pt idx="466">
                  <c:v>3.6</c:v>
                </c:pt>
                <c:pt idx="467">
                  <c:v>4</c:v>
                </c:pt>
                <c:pt idx="468">
                  <c:v>4</c:v>
                </c:pt>
                <c:pt idx="469">
                  <c:v>4</c:v>
                </c:pt>
                <c:pt idx="470">
                  <c:v>3.8</c:v>
                </c:pt>
                <c:pt idx="471">
                  <c:v>3.9</c:v>
                </c:pt>
                <c:pt idx="472">
                  <c:v>4.4000000000000004</c:v>
                </c:pt>
                <c:pt idx="473">
                  <c:v>4.4000000000000004</c:v>
                </c:pt>
                <c:pt idx="474">
                  <c:v>3.5</c:v>
                </c:pt>
                <c:pt idx="475">
                  <c:v>4.3</c:v>
                </c:pt>
                <c:pt idx="476">
                  <c:v>4.3</c:v>
                </c:pt>
                <c:pt idx="477">
                  <c:v>4.2</c:v>
                </c:pt>
                <c:pt idx="478">
                  <c:v>4.2</c:v>
                </c:pt>
                <c:pt idx="479">
                  <c:v>4.2</c:v>
                </c:pt>
                <c:pt idx="480">
                  <c:v>3.9</c:v>
                </c:pt>
                <c:pt idx="481">
                  <c:v>4.3</c:v>
                </c:pt>
                <c:pt idx="482">
                  <c:v>4.3</c:v>
                </c:pt>
                <c:pt idx="483">
                  <c:v>4.3</c:v>
                </c:pt>
                <c:pt idx="484">
                  <c:v>4.2</c:v>
                </c:pt>
                <c:pt idx="485">
                  <c:v>4.2</c:v>
                </c:pt>
                <c:pt idx="486">
                  <c:v>4.3</c:v>
                </c:pt>
                <c:pt idx="487">
                  <c:v>4.0999999999999996</c:v>
                </c:pt>
                <c:pt idx="488">
                  <c:v>4.4000000000000004</c:v>
                </c:pt>
                <c:pt idx="489">
                  <c:v>4.5</c:v>
                </c:pt>
                <c:pt idx="490">
                  <c:v>4.3</c:v>
                </c:pt>
                <c:pt idx="491">
                  <c:v>3.4</c:v>
                </c:pt>
                <c:pt idx="492">
                  <c:v>4.4000000000000004</c:v>
                </c:pt>
                <c:pt idx="493">
                  <c:v>4.2</c:v>
                </c:pt>
                <c:pt idx="494">
                  <c:v>4.3</c:v>
                </c:pt>
                <c:pt idx="495">
                  <c:v>4.5999999999999996</c:v>
                </c:pt>
                <c:pt idx="496">
                  <c:v>3.5</c:v>
                </c:pt>
                <c:pt idx="497">
                  <c:v>4.3</c:v>
                </c:pt>
                <c:pt idx="498">
                  <c:v>4.5999999999999996</c:v>
                </c:pt>
                <c:pt idx="499">
                  <c:v>4.2</c:v>
                </c:pt>
                <c:pt idx="500">
                  <c:v>4.3</c:v>
                </c:pt>
                <c:pt idx="501">
                  <c:v>4</c:v>
                </c:pt>
                <c:pt idx="502">
                  <c:v>4.4000000000000004</c:v>
                </c:pt>
                <c:pt idx="503">
                  <c:v>4.3</c:v>
                </c:pt>
                <c:pt idx="504">
                  <c:v>4.3</c:v>
                </c:pt>
                <c:pt idx="505">
                  <c:v>4.4000000000000004</c:v>
                </c:pt>
                <c:pt idx="506">
                  <c:v>4</c:v>
                </c:pt>
                <c:pt idx="507">
                  <c:v>4.0999999999999996</c:v>
                </c:pt>
                <c:pt idx="508">
                  <c:v>3.6</c:v>
                </c:pt>
                <c:pt idx="509">
                  <c:v>4.5</c:v>
                </c:pt>
                <c:pt idx="510">
                  <c:v>3.8</c:v>
                </c:pt>
                <c:pt idx="511">
                  <c:v>4.0999999999999996</c:v>
                </c:pt>
                <c:pt idx="512">
                  <c:v>3.7</c:v>
                </c:pt>
                <c:pt idx="513">
                  <c:v>3.9</c:v>
                </c:pt>
                <c:pt idx="514">
                  <c:v>4.0999999999999996</c:v>
                </c:pt>
                <c:pt idx="515">
                  <c:v>3.8</c:v>
                </c:pt>
                <c:pt idx="516">
                  <c:v>4.0999999999999996</c:v>
                </c:pt>
                <c:pt idx="517">
                  <c:v>4.0999999999999996</c:v>
                </c:pt>
                <c:pt idx="518">
                  <c:v>4.2</c:v>
                </c:pt>
                <c:pt idx="519">
                  <c:v>4.2</c:v>
                </c:pt>
                <c:pt idx="520">
                  <c:v>4.2</c:v>
                </c:pt>
                <c:pt idx="521">
                  <c:v>3.7</c:v>
                </c:pt>
                <c:pt idx="522">
                  <c:v>3.7</c:v>
                </c:pt>
                <c:pt idx="523">
                  <c:v>4.2</c:v>
                </c:pt>
                <c:pt idx="524">
                  <c:v>4.4000000000000004</c:v>
                </c:pt>
                <c:pt idx="525">
                  <c:v>3.8</c:v>
                </c:pt>
                <c:pt idx="526">
                  <c:v>4.0999999999999996</c:v>
                </c:pt>
                <c:pt idx="527">
                  <c:v>4.0999999999999996</c:v>
                </c:pt>
                <c:pt idx="528">
                  <c:v>3.9</c:v>
                </c:pt>
                <c:pt idx="529">
                  <c:v>4.4000000000000004</c:v>
                </c:pt>
                <c:pt idx="530">
                  <c:v>4.0999999999999996</c:v>
                </c:pt>
                <c:pt idx="531">
                  <c:v>4</c:v>
                </c:pt>
                <c:pt idx="532">
                  <c:v>4.3</c:v>
                </c:pt>
                <c:pt idx="533">
                  <c:v>4.0999999999999996</c:v>
                </c:pt>
                <c:pt idx="534">
                  <c:v>4</c:v>
                </c:pt>
                <c:pt idx="535">
                  <c:v>4.4000000000000004</c:v>
                </c:pt>
                <c:pt idx="536">
                  <c:v>4.3</c:v>
                </c:pt>
                <c:pt idx="537">
                  <c:v>4.3</c:v>
                </c:pt>
                <c:pt idx="538">
                  <c:v>4.2</c:v>
                </c:pt>
                <c:pt idx="539">
                  <c:v>4.3</c:v>
                </c:pt>
                <c:pt idx="540">
                  <c:v>4.5</c:v>
                </c:pt>
                <c:pt idx="541">
                  <c:v>4.3</c:v>
                </c:pt>
                <c:pt idx="542">
                  <c:v>4.3</c:v>
                </c:pt>
                <c:pt idx="543">
                  <c:v>4.3</c:v>
                </c:pt>
                <c:pt idx="544">
                  <c:v>3.6</c:v>
                </c:pt>
                <c:pt idx="545">
                  <c:v>3.6</c:v>
                </c:pt>
                <c:pt idx="546">
                  <c:v>4.4000000000000004</c:v>
                </c:pt>
                <c:pt idx="547">
                  <c:v>4.3</c:v>
                </c:pt>
                <c:pt idx="548">
                  <c:v>3.8</c:v>
                </c:pt>
                <c:pt idx="549">
                  <c:v>4.0999999999999996</c:v>
                </c:pt>
                <c:pt idx="550">
                  <c:v>4.0999999999999996</c:v>
                </c:pt>
                <c:pt idx="551">
                  <c:v>4.0999999999999996</c:v>
                </c:pt>
                <c:pt idx="552">
                  <c:v>3.9</c:v>
                </c:pt>
                <c:pt idx="553">
                  <c:v>4</c:v>
                </c:pt>
                <c:pt idx="554">
                  <c:v>4</c:v>
                </c:pt>
                <c:pt idx="555">
                  <c:v>4</c:v>
                </c:pt>
                <c:pt idx="556">
                  <c:v>4</c:v>
                </c:pt>
                <c:pt idx="557">
                  <c:v>4</c:v>
                </c:pt>
                <c:pt idx="558">
                  <c:v>4</c:v>
                </c:pt>
                <c:pt idx="559">
                  <c:v>4</c:v>
                </c:pt>
                <c:pt idx="560">
                  <c:v>4</c:v>
                </c:pt>
                <c:pt idx="561">
                  <c:v>4</c:v>
                </c:pt>
                <c:pt idx="562">
                  <c:v>4</c:v>
                </c:pt>
                <c:pt idx="563">
                  <c:v>4</c:v>
                </c:pt>
                <c:pt idx="564">
                  <c:v>4</c:v>
                </c:pt>
                <c:pt idx="565">
                  <c:v>4.0999999999999996</c:v>
                </c:pt>
                <c:pt idx="566">
                  <c:v>4.4000000000000004</c:v>
                </c:pt>
                <c:pt idx="567">
                  <c:v>4.4000000000000004</c:v>
                </c:pt>
                <c:pt idx="568">
                  <c:v>4.3</c:v>
                </c:pt>
                <c:pt idx="569">
                  <c:v>4.5</c:v>
                </c:pt>
                <c:pt idx="570">
                  <c:v>4.2</c:v>
                </c:pt>
                <c:pt idx="571">
                  <c:v>3.5</c:v>
                </c:pt>
                <c:pt idx="572">
                  <c:v>4.5</c:v>
                </c:pt>
                <c:pt idx="573">
                  <c:v>4.4000000000000004</c:v>
                </c:pt>
                <c:pt idx="574">
                  <c:v>4.5</c:v>
                </c:pt>
                <c:pt idx="575">
                  <c:v>3.3</c:v>
                </c:pt>
                <c:pt idx="576">
                  <c:v>3.3</c:v>
                </c:pt>
                <c:pt idx="577">
                  <c:v>4</c:v>
                </c:pt>
                <c:pt idx="578">
                  <c:v>4.4000000000000004</c:v>
                </c:pt>
                <c:pt idx="579">
                  <c:v>4.0999999999999996</c:v>
                </c:pt>
                <c:pt idx="580">
                  <c:v>4.0999999999999996</c:v>
                </c:pt>
                <c:pt idx="581">
                  <c:v>3.9</c:v>
                </c:pt>
                <c:pt idx="582">
                  <c:v>4.0999999999999996</c:v>
                </c:pt>
                <c:pt idx="583">
                  <c:v>3.4</c:v>
                </c:pt>
                <c:pt idx="584">
                  <c:v>4.2</c:v>
                </c:pt>
                <c:pt idx="585">
                  <c:v>4.4000000000000004</c:v>
                </c:pt>
                <c:pt idx="586">
                  <c:v>3.6</c:v>
                </c:pt>
                <c:pt idx="587">
                  <c:v>3.9</c:v>
                </c:pt>
                <c:pt idx="588">
                  <c:v>3.8</c:v>
                </c:pt>
                <c:pt idx="589">
                  <c:v>4.2</c:v>
                </c:pt>
                <c:pt idx="590">
                  <c:v>4.0999999999999996</c:v>
                </c:pt>
                <c:pt idx="591">
                  <c:v>4.3</c:v>
                </c:pt>
                <c:pt idx="592">
                  <c:v>4.3</c:v>
                </c:pt>
                <c:pt idx="593">
                  <c:v>4.3</c:v>
                </c:pt>
                <c:pt idx="594">
                  <c:v>4.3</c:v>
                </c:pt>
                <c:pt idx="595">
                  <c:v>4.7</c:v>
                </c:pt>
                <c:pt idx="596">
                  <c:v>4.4000000000000004</c:v>
                </c:pt>
                <c:pt idx="597">
                  <c:v>4.2</c:v>
                </c:pt>
                <c:pt idx="598">
                  <c:v>4.4000000000000004</c:v>
                </c:pt>
                <c:pt idx="599">
                  <c:v>4.5</c:v>
                </c:pt>
                <c:pt idx="600">
                  <c:v>4</c:v>
                </c:pt>
                <c:pt idx="601">
                  <c:v>3.9</c:v>
                </c:pt>
                <c:pt idx="602">
                  <c:v>4.4000000000000004</c:v>
                </c:pt>
                <c:pt idx="603">
                  <c:v>3.7</c:v>
                </c:pt>
                <c:pt idx="604">
                  <c:v>4.0999999999999996</c:v>
                </c:pt>
                <c:pt idx="605">
                  <c:v>4.0999999999999996</c:v>
                </c:pt>
                <c:pt idx="606">
                  <c:v>3.9</c:v>
                </c:pt>
                <c:pt idx="607">
                  <c:v>4.0999999999999996</c:v>
                </c:pt>
                <c:pt idx="608">
                  <c:v>3.9</c:v>
                </c:pt>
                <c:pt idx="609">
                  <c:v>4.2</c:v>
                </c:pt>
                <c:pt idx="610">
                  <c:v>4.3</c:v>
                </c:pt>
                <c:pt idx="611">
                  <c:v>4</c:v>
                </c:pt>
                <c:pt idx="612">
                  <c:v>4.2</c:v>
                </c:pt>
                <c:pt idx="613">
                  <c:v>3.9</c:v>
                </c:pt>
                <c:pt idx="614">
                  <c:v>4.3</c:v>
                </c:pt>
                <c:pt idx="615">
                  <c:v>4.3</c:v>
                </c:pt>
                <c:pt idx="616">
                  <c:v>4.0999999999999996</c:v>
                </c:pt>
                <c:pt idx="617">
                  <c:v>4.4000000000000004</c:v>
                </c:pt>
                <c:pt idx="618">
                  <c:v>4.4000000000000004</c:v>
                </c:pt>
                <c:pt idx="619">
                  <c:v>3.9</c:v>
                </c:pt>
                <c:pt idx="620">
                  <c:v>3.9</c:v>
                </c:pt>
                <c:pt idx="621">
                  <c:v>3.9</c:v>
                </c:pt>
                <c:pt idx="622">
                  <c:v>4.5</c:v>
                </c:pt>
                <c:pt idx="623">
                  <c:v>4</c:v>
                </c:pt>
                <c:pt idx="624">
                  <c:v>4</c:v>
                </c:pt>
                <c:pt idx="625">
                  <c:v>4</c:v>
                </c:pt>
                <c:pt idx="626">
                  <c:v>3.8</c:v>
                </c:pt>
                <c:pt idx="627">
                  <c:v>4.5</c:v>
                </c:pt>
                <c:pt idx="628">
                  <c:v>4</c:v>
                </c:pt>
                <c:pt idx="629">
                  <c:v>4</c:v>
                </c:pt>
                <c:pt idx="630">
                  <c:v>4</c:v>
                </c:pt>
                <c:pt idx="631">
                  <c:v>4</c:v>
                </c:pt>
                <c:pt idx="632">
                  <c:v>3.3</c:v>
                </c:pt>
                <c:pt idx="633">
                  <c:v>4.0999999999999996</c:v>
                </c:pt>
                <c:pt idx="634">
                  <c:v>4.4000000000000004</c:v>
                </c:pt>
                <c:pt idx="635">
                  <c:v>4.4000000000000004</c:v>
                </c:pt>
                <c:pt idx="636">
                  <c:v>3.7</c:v>
                </c:pt>
                <c:pt idx="637">
                  <c:v>4.4000000000000004</c:v>
                </c:pt>
                <c:pt idx="638">
                  <c:v>4</c:v>
                </c:pt>
                <c:pt idx="639">
                  <c:v>4.3</c:v>
                </c:pt>
                <c:pt idx="640">
                  <c:v>4.3</c:v>
                </c:pt>
                <c:pt idx="641">
                  <c:v>4.2</c:v>
                </c:pt>
                <c:pt idx="642">
                  <c:v>4.2</c:v>
                </c:pt>
                <c:pt idx="643">
                  <c:v>4.2</c:v>
                </c:pt>
                <c:pt idx="644">
                  <c:v>3.9</c:v>
                </c:pt>
                <c:pt idx="645">
                  <c:v>3.9</c:v>
                </c:pt>
                <c:pt idx="646">
                  <c:v>4.3</c:v>
                </c:pt>
                <c:pt idx="647">
                  <c:v>4.0999999999999996</c:v>
                </c:pt>
                <c:pt idx="648">
                  <c:v>4.3</c:v>
                </c:pt>
                <c:pt idx="649">
                  <c:v>4.3</c:v>
                </c:pt>
                <c:pt idx="650">
                  <c:v>4.3</c:v>
                </c:pt>
                <c:pt idx="651">
                  <c:v>4.3</c:v>
                </c:pt>
                <c:pt idx="652">
                  <c:v>4.3</c:v>
                </c:pt>
                <c:pt idx="653">
                  <c:v>4.3</c:v>
                </c:pt>
                <c:pt idx="654">
                  <c:v>4</c:v>
                </c:pt>
                <c:pt idx="655">
                  <c:v>4.0999999999999996</c:v>
                </c:pt>
                <c:pt idx="656">
                  <c:v>3.6</c:v>
                </c:pt>
                <c:pt idx="657">
                  <c:v>4.3</c:v>
                </c:pt>
                <c:pt idx="658">
                  <c:v>4.0999999999999996</c:v>
                </c:pt>
                <c:pt idx="659">
                  <c:v>4</c:v>
                </c:pt>
                <c:pt idx="660">
                  <c:v>4</c:v>
                </c:pt>
                <c:pt idx="661">
                  <c:v>4</c:v>
                </c:pt>
                <c:pt idx="662">
                  <c:v>3.8</c:v>
                </c:pt>
                <c:pt idx="663">
                  <c:v>4.5999999999999996</c:v>
                </c:pt>
                <c:pt idx="664">
                  <c:v>4.2</c:v>
                </c:pt>
                <c:pt idx="665">
                  <c:v>4</c:v>
                </c:pt>
                <c:pt idx="666">
                  <c:v>4.4000000000000004</c:v>
                </c:pt>
                <c:pt idx="667">
                  <c:v>4.4000000000000004</c:v>
                </c:pt>
                <c:pt idx="668">
                  <c:v>4.2</c:v>
                </c:pt>
                <c:pt idx="669">
                  <c:v>4.2</c:v>
                </c:pt>
                <c:pt idx="670">
                  <c:v>4.0999999999999996</c:v>
                </c:pt>
                <c:pt idx="671">
                  <c:v>4.0999999999999996</c:v>
                </c:pt>
                <c:pt idx="672">
                  <c:v>4.3</c:v>
                </c:pt>
                <c:pt idx="673">
                  <c:v>4.0999999999999996</c:v>
                </c:pt>
                <c:pt idx="674">
                  <c:v>4.0999999999999996</c:v>
                </c:pt>
                <c:pt idx="675">
                  <c:v>4.5999999999999996</c:v>
                </c:pt>
                <c:pt idx="676">
                  <c:v>3.5</c:v>
                </c:pt>
                <c:pt idx="677">
                  <c:v>4.4000000000000004</c:v>
                </c:pt>
                <c:pt idx="678">
                  <c:v>4.3</c:v>
                </c:pt>
                <c:pt idx="679">
                  <c:v>3.9</c:v>
                </c:pt>
                <c:pt idx="680">
                  <c:v>4.2</c:v>
                </c:pt>
                <c:pt idx="681">
                  <c:v>4</c:v>
                </c:pt>
                <c:pt idx="682">
                  <c:v>4.3</c:v>
                </c:pt>
                <c:pt idx="683">
                  <c:v>4.3</c:v>
                </c:pt>
                <c:pt idx="684">
                  <c:v>4</c:v>
                </c:pt>
                <c:pt idx="685">
                  <c:v>4.5</c:v>
                </c:pt>
                <c:pt idx="686">
                  <c:v>4.3</c:v>
                </c:pt>
                <c:pt idx="687">
                  <c:v>4.0999999999999996</c:v>
                </c:pt>
                <c:pt idx="688">
                  <c:v>4.2</c:v>
                </c:pt>
                <c:pt idx="689">
                  <c:v>4.4000000000000004</c:v>
                </c:pt>
                <c:pt idx="690">
                  <c:v>3.9</c:v>
                </c:pt>
                <c:pt idx="691">
                  <c:v>3.9</c:v>
                </c:pt>
                <c:pt idx="692">
                  <c:v>4.5</c:v>
                </c:pt>
                <c:pt idx="693">
                  <c:v>4</c:v>
                </c:pt>
                <c:pt idx="694">
                  <c:v>4.0999999999999996</c:v>
                </c:pt>
                <c:pt idx="695">
                  <c:v>4.2</c:v>
                </c:pt>
                <c:pt idx="696">
                  <c:v>4.4000000000000004</c:v>
                </c:pt>
                <c:pt idx="697">
                  <c:v>4.5</c:v>
                </c:pt>
                <c:pt idx="698">
                  <c:v>4.2</c:v>
                </c:pt>
                <c:pt idx="699">
                  <c:v>4.3</c:v>
                </c:pt>
                <c:pt idx="700">
                  <c:v>4.3</c:v>
                </c:pt>
                <c:pt idx="701">
                  <c:v>4.2</c:v>
                </c:pt>
                <c:pt idx="702">
                  <c:v>4.0999999999999996</c:v>
                </c:pt>
                <c:pt idx="703">
                  <c:v>4.0999999999999996</c:v>
                </c:pt>
                <c:pt idx="704">
                  <c:v>4.3</c:v>
                </c:pt>
                <c:pt idx="705">
                  <c:v>3.6</c:v>
                </c:pt>
                <c:pt idx="706">
                  <c:v>4.3</c:v>
                </c:pt>
                <c:pt idx="707">
                  <c:v>4.5</c:v>
                </c:pt>
                <c:pt idx="708">
                  <c:v>4.0999999999999996</c:v>
                </c:pt>
                <c:pt idx="709">
                  <c:v>4.0999999999999996</c:v>
                </c:pt>
                <c:pt idx="710">
                  <c:v>4.3</c:v>
                </c:pt>
                <c:pt idx="711">
                  <c:v>4.0999999999999996</c:v>
                </c:pt>
                <c:pt idx="712">
                  <c:v>3.9</c:v>
                </c:pt>
                <c:pt idx="713">
                  <c:v>3.8</c:v>
                </c:pt>
                <c:pt idx="714">
                  <c:v>4.3</c:v>
                </c:pt>
                <c:pt idx="715">
                  <c:v>4.3</c:v>
                </c:pt>
                <c:pt idx="716">
                  <c:v>4</c:v>
                </c:pt>
                <c:pt idx="717">
                  <c:v>4.0999999999999996</c:v>
                </c:pt>
                <c:pt idx="718">
                  <c:v>4.4000000000000004</c:v>
                </c:pt>
                <c:pt idx="719">
                  <c:v>4.0999999999999996</c:v>
                </c:pt>
                <c:pt idx="720">
                  <c:v>4.5</c:v>
                </c:pt>
                <c:pt idx="721">
                  <c:v>4.4000000000000004</c:v>
                </c:pt>
                <c:pt idx="722">
                  <c:v>4.2</c:v>
                </c:pt>
                <c:pt idx="723">
                  <c:v>4.5</c:v>
                </c:pt>
                <c:pt idx="724">
                  <c:v>4</c:v>
                </c:pt>
                <c:pt idx="725">
                  <c:v>4.2</c:v>
                </c:pt>
                <c:pt idx="726">
                  <c:v>4.5</c:v>
                </c:pt>
                <c:pt idx="727">
                  <c:v>4.3</c:v>
                </c:pt>
                <c:pt idx="728">
                  <c:v>4.0999999999999996</c:v>
                </c:pt>
                <c:pt idx="729">
                  <c:v>4</c:v>
                </c:pt>
                <c:pt idx="730">
                  <c:v>4.0999999999999996</c:v>
                </c:pt>
                <c:pt idx="731">
                  <c:v>4.0999999999999996</c:v>
                </c:pt>
                <c:pt idx="732">
                  <c:v>4</c:v>
                </c:pt>
                <c:pt idx="733">
                  <c:v>4.2</c:v>
                </c:pt>
                <c:pt idx="734">
                  <c:v>4.2</c:v>
                </c:pt>
                <c:pt idx="735">
                  <c:v>4.2</c:v>
                </c:pt>
                <c:pt idx="736">
                  <c:v>4</c:v>
                </c:pt>
                <c:pt idx="737">
                  <c:v>4.0999999999999996</c:v>
                </c:pt>
                <c:pt idx="738">
                  <c:v>4.2</c:v>
                </c:pt>
                <c:pt idx="739">
                  <c:v>4.4000000000000004</c:v>
                </c:pt>
                <c:pt idx="740">
                  <c:v>4</c:v>
                </c:pt>
                <c:pt idx="741">
                  <c:v>4</c:v>
                </c:pt>
                <c:pt idx="742">
                  <c:v>4.3</c:v>
                </c:pt>
                <c:pt idx="743">
                  <c:v>4.0999999999999996</c:v>
                </c:pt>
                <c:pt idx="744">
                  <c:v>4.3</c:v>
                </c:pt>
                <c:pt idx="745">
                  <c:v>4.3</c:v>
                </c:pt>
                <c:pt idx="746">
                  <c:v>4.3</c:v>
                </c:pt>
                <c:pt idx="747">
                  <c:v>4.3</c:v>
                </c:pt>
                <c:pt idx="748">
                  <c:v>4.3</c:v>
                </c:pt>
                <c:pt idx="749">
                  <c:v>4.3</c:v>
                </c:pt>
                <c:pt idx="750">
                  <c:v>4.4000000000000004</c:v>
                </c:pt>
                <c:pt idx="751">
                  <c:v>3.3</c:v>
                </c:pt>
                <c:pt idx="752">
                  <c:v>4</c:v>
                </c:pt>
                <c:pt idx="753">
                  <c:v>4.3</c:v>
                </c:pt>
                <c:pt idx="754">
                  <c:v>4.0999999999999996</c:v>
                </c:pt>
                <c:pt idx="755">
                  <c:v>4.2</c:v>
                </c:pt>
                <c:pt idx="756">
                  <c:v>4.5</c:v>
                </c:pt>
                <c:pt idx="757">
                  <c:v>4.0999999999999996</c:v>
                </c:pt>
                <c:pt idx="758">
                  <c:v>4.3</c:v>
                </c:pt>
                <c:pt idx="759">
                  <c:v>4.0999999999999996</c:v>
                </c:pt>
                <c:pt idx="760">
                  <c:v>4.0999999999999996</c:v>
                </c:pt>
                <c:pt idx="761">
                  <c:v>4.0999999999999996</c:v>
                </c:pt>
                <c:pt idx="762">
                  <c:v>4</c:v>
                </c:pt>
                <c:pt idx="763">
                  <c:v>4.2</c:v>
                </c:pt>
                <c:pt idx="764">
                  <c:v>4.4000000000000004</c:v>
                </c:pt>
                <c:pt idx="765">
                  <c:v>4.0999999999999996</c:v>
                </c:pt>
                <c:pt idx="766">
                  <c:v>4.2</c:v>
                </c:pt>
                <c:pt idx="767">
                  <c:v>4.2</c:v>
                </c:pt>
                <c:pt idx="768">
                  <c:v>4.8</c:v>
                </c:pt>
                <c:pt idx="769">
                  <c:v>4.2</c:v>
                </c:pt>
                <c:pt idx="770">
                  <c:v>4</c:v>
                </c:pt>
                <c:pt idx="771">
                  <c:v>4.3</c:v>
                </c:pt>
                <c:pt idx="772">
                  <c:v>4.5</c:v>
                </c:pt>
                <c:pt idx="773">
                  <c:v>4.5</c:v>
                </c:pt>
                <c:pt idx="774">
                  <c:v>4.0999999999999996</c:v>
                </c:pt>
                <c:pt idx="775">
                  <c:v>4.2</c:v>
                </c:pt>
                <c:pt idx="776">
                  <c:v>3.9</c:v>
                </c:pt>
                <c:pt idx="777">
                  <c:v>3.6</c:v>
                </c:pt>
                <c:pt idx="778">
                  <c:v>4.0999999999999996</c:v>
                </c:pt>
                <c:pt idx="779">
                  <c:v>4.3</c:v>
                </c:pt>
                <c:pt idx="780">
                  <c:v>4.2</c:v>
                </c:pt>
                <c:pt idx="781">
                  <c:v>4.0999999999999996</c:v>
                </c:pt>
                <c:pt idx="782">
                  <c:v>4</c:v>
                </c:pt>
                <c:pt idx="783">
                  <c:v>4.2</c:v>
                </c:pt>
                <c:pt idx="784">
                  <c:v>4.2</c:v>
                </c:pt>
                <c:pt idx="785">
                  <c:v>4.3</c:v>
                </c:pt>
                <c:pt idx="786">
                  <c:v>4.0999999999999996</c:v>
                </c:pt>
                <c:pt idx="787">
                  <c:v>4.3</c:v>
                </c:pt>
                <c:pt idx="788">
                  <c:v>4.5</c:v>
                </c:pt>
                <c:pt idx="789">
                  <c:v>4.5999999999999996</c:v>
                </c:pt>
                <c:pt idx="790">
                  <c:v>4.0999999999999996</c:v>
                </c:pt>
                <c:pt idx="791">
                  <c:v>4.4000000000000004</c:v>
                </c:pt>
                <c:pt idx="792">
                  <c:v>4.0999999999999996</c:v>
                </c:pt>
                <c:pt idx="793">
                  <c:v>4.2</c:v>
                </c:pt>
                <c:pt idx="794">
                  <c:v>4.2</c:v>
                </c:pt>
                <c:pt idx="795">
                  <c:v>3.8</c:v>
                </c:pt>
                <c:pt idx="796">
                  <c:v>4.0999999999999996</c:v>
                </c:pt>
                <c:pt idx="797">
                  <c:v>3.8</c:v>
                </c:pt>
                <c:pt idx="798">
                  <c:v>4.2</c:v>
                </c:pt>
                <c:pt idx="799">
                  <c:v>4.2</c:v>
                </c:pt>
                <c:pt idx="800">
                  <c:v>3.4</c:v>
                </c:pt>
                <c:pt idx="801">
                  <c:v>4</c:v>
                </c:pt>
                <c:pt idx="802">
                  <c:v>4</c:v>
                </c:pt>
                <c:pt idx="803">
                  <c:v>4.4000000000000004</c:v>
                </c:pt>
                <c:pt idx="804">
                  <c:v>4.2</c:v>
                </c:pt>
                <c:pt idx="805">
                  <c:v>4.2</c:v>
                </c:pt>
                <c:pt idx="806">
                  <c:v>3.7</c:v>
                </c:pt>
                <c:pt idx="807">
                  <c:v>4.3</c:v>
                </c:pt>
                <c:pt idx="808">
                  <c:v>4.3</c:v>
                </c:pt>
                <c:pt idx="809">
                  <c:v>4.4000000000000004</c:v>
                </c:pt>
                <c:pt idx="810">
                  <c:v>4.3</c:v>
                </c:pt>
                <c:pt idx="811">
                  <c:v>3.6</c:v>
                </c:pt>
                <c:pt idx="812">
                  <c:v>4.0999999999999996</c:v>
                </c:pt>
                <c:pt idx="813">
                  <c:v>3.3</c:v>
                </c:pt>
                <c:pt idx="814">
                  <c:v>3.3</c:v>
                </c:pt>
                <c:pt idx="815">
                  <c:v>3.3</c:v>
                </c:pt>
                <c:pt idx="816">
                  <c:v>3.9</c:v>
                </c:pt>
                <c:pt idx="817">
                  <c:v>4.0999999999999996</c:v>
                </c:pt>
                <c:pt idx="818">
                  <c:v>4.2</c:v>
                </c:pt>
                <c:pt idx="819">
                  <c:v>4.5</c:v>
                </c:pt>
                <c:pt idx="820">
                  <c:v>4</c:v>
                </c:pt>
                <c:pt idx="821">
                  <c:v>4.0999999999999996</c:v>
                </c:pt>
                <c:pt idx="822">
                  <c:v>4</c:v>
                </c:pt>
                <c:pt idx="823">
                  <c:v>4.0999999999999996</c:v>
                </c:pt>
                <c:pt idx="824">
                  <c:v>3.8</c:v>
                </c:pt>
                <c:pt idx="825">
                  <c:v>4</c:v>
                </c:pt>
                <c:pt idx="826">
                  <c:v>4.0999999999999996</c:v>
                </c:pt>
                <c:pt idx="827">
                  <c:v>4.4000000000000004</c:v>
                </c:pt>
                <c:pt idx="828">
                  <c:v>4.4000000000000004</c:v>
                </c:pt>
                <c:pt idx="829">
                  <c:v>4</c:v>
                </c:pt>
                <c:pt idx="830">
                  <c:v>4.0999999999999996</c:v>
                </c:pt>
                <c:pt idx="831">
                  <c:v>4.3</c:v>
                </c:pt>
                <c:pt idx="832">
                  <c:v>4.2</c:v>
                </c:pt>
                <c:pt idx="833">
                  <c:v>3.9</c:v>
                </c:pt>
                <c:pt idx="834">
                  <c:v>4.0999999999999996</c:v>
                </c:pt>
                <c:pt idx="835">
                  <c:v>3.8</c:v>
                </c:pt>
                <c:pt idx="836">
                  <c:v>4.4000000000000004</c:v>
                </c:pt>
                <c:pt idx="837">
                  <c:v>3.9</c:v>
                </c:pt>
                <c:pt idx="838">
                  <c:v>3.9</c:v>
                </c:pt>
                <c:pt idx="839">
                  <c:v>4.2</c:v>
                </c:pt>
                <c:pt idx="840">
                  <c:v>4.3</c:v>
                </c:pt>
                <c:pt idx="841">
                  <c:v>4.2</c:v>
                </c:pt>
                <c:pt idx="842">
                  <c:v>4.3</c:v>
                </c:pt>
                <c:pt idx="843">
                  <c:v>4</c:v>
                </c:pt>
                <c:pt idx="844">
                  <c:v>4</c:v>
                </c:pt>
                <c:pt idx="845">
                  <c:v>4.4000000000000004</c:v>
                </c:pt>
                <c:pt idx="846">
                  <c:v>4.5999999999999996</c:v>
                </c:pt>
                <c:pt idx="847">
                  <c:v>4.3</c:v>
                </c:pt>
                <c:pt idx="848">
                  <c:v>4.3</c:v>
                </c:pt>
                <c:pt idx="849">
                  <c:v>4.2</c:v>
                </c:pt>
                <c:pt idx="850">
                  <c:v>4.5999999999999996</c:v>
                </c:pt>
                <c:pt idx="851">
                  <c:v>4.3</c:v>
                </c:pt>
                <c:pt idx="852">
                  <c:v>4.0999999999999996</c:v>
                </c:pt>
                <c:pt idx="853">
                  <c:v>4</c:v>
                </c:pt>
                <c:pt idx="854">
                  <c:v>4.7</c:v>
                </c:pt>
                <c:pt idx="855">
                  <c:v>4</c:v>
                </c:pt>
                <c:pt idx="856">
                  <c:v>4.4000000000000004</c:v>
                </c:pt>
                <c:pt idx="857">
                  <c:v>4.2</c:v>
                </c:pt>
                <c:pt idx="858">
                  <c:v>4.0999999999999996</c:v>
                </c:pt>
                <c:pt idx="859">
                  <c:v>4</c:v>
                </c:pt>
                <c:pt idx="860">
                  <c:v>4</c:v>
                </c:pt>
                <c:pt idx="861">
                  <c:v>4</c:v>
                </c:pt>
                <c:pt idx="862">
                  <c:v>4</c:v>
                </c:pt>
                <c:pt idx="863">
                  <c:v>3.8</c:v>
                </c:pt>
                <c:pt idx="864">
                  <c:v>4</c:v>
                </c:pt>
                <c:pt idx="865">
                  <c:v>4.2</c:v>
                </c:pt>
                <c:pt idx="866">
                  <c:v>3.8</c:v>
                </c:pt>
                <c:pt idx="867">
                  <c:v>4.4000000000000004</c:v>
                </c:pt>
                <c:pt idx="868">
                  <c:v>4.0999999999999996</c:v>
                </c:pt>
                <c:pt idx="869">
                  <c:v>4.3</c:v>
                </c:pt>
                <c:pt idx="870">
                  <c:v>4.2</c:v>
                </c:pt>
                <c:pt idx="871">
                  <c:v>4.3</c:v>
                </c:pt>
                <c:pt idx="872">
                  <c:v>4.3</c:v>
                </c:pt>
                <c:pt idx="873">
                  <c:v>4.3</c:v>
                </c:pt>
                <c:pt idx="874">
                  <c:v>4.3</c:v>
                </c:pt>
                <c:pt idx="875">
                  <c:v>4.2</c:v>
                </c:pt>
                <c:pt idx="876">
                  <c:v>3.7</c:v>
                </c:pt>
                <c:pt idx="877">
                  <c:v>4.2</c:v>
                </c:pt>
                <c:pt idx="878">
                  <c:v>4.0999999999999996</c:v>
                </c:pt>
                <c:pt idx="879">
                  <c:v>4.4000000000000004</c:v>
                </c:pt>
                <c:pt idx="880">
                  <c:v>4</c:v>
                </c:pt>
                <c:pt idx="881">
                  <c:v>4.7</c:v>
                </c:pt>
                <c:pt idx="882">
                  <c:v>3.8</c:v>
                </c:pt>
                <c:pt idx="883">
                  <c:v>4.3</c:v>
                </c:pt>
                <c:pt idx="884">
                  <c:v>4</c:v>
                </c:pt>
                <c:pt idx="885">
                  <c:v>4.5</c:v>
                </c:pt>
                <c:pt idx="886">
                  <c:v>4.3</c:v>
                </c:pt>
                <c:pt idx="887">
                  <c:v>4.3</c:v>
                </c:pt>
                <c:pt idx="888">
                  <c:v>3.8</c:v>
                </c:pt>
                <c:pt idx="889">
                  <c:v>4.2</c:v>
                </c:pt>
                <c:pt idx="890">
                  <c:v>3.7</c:v>
                </c:pt>
                <c:pt idx="891">
                  <c:v>4.2</c:v>
                </c:pt>
                <c:pt idx="892">
                  <c:v>4.4000000000000004</c:v>
                </c:pt>
                <c:pt idx="893">
                  <c:v>4.0999999999999996</c:v>
                </c:pt>
                <c:pt idx="894">
                  <c:v>4</c:v>
                </c:pt>
                <c:pt idx="895">
                  <c:v>4.2</c:v>
                </c:pt>
                <c:pt idx="896">
                  <c:v>4.3</c:v>
                </c:pt>
                <c:pt idx="897">
                  <c:v>4</c:v>
                </c:pt>
                <c:pt idx="898">
                  <c:v>3.8</c:v>
                </c:pt>
                <c:pt idx="899">
                  <c:v>3.4</c:v>
                </c:pt>
                <c:pt idx="900">
                  <c:v>4.2</c:v>
                </c:pt>
                <c:pt idx="901">
                  <c:v>3.8</c:v>
                </c:pt>
                <c:pt idx="902">
                  <c:v>4.0999999999999996</c:v>
                </c:pt>
                <c:pt idx="903">
                  <c:v>4.2</c:v>
                </c:pt>
                <c:pt idx="904">
                  <c:v>3.8</c:v>
                </c:pt>
                <c:pt idx="905">
                  <c:v>4.3</c:v>
                </c:pt>
                <c:pt idx="906">
                  <c:v>4.3</c:v>
                </c:pt>
                <c:pt idx="907">
                  <c:v>4.0999999999999996</c:v>
                </c:pt>
                <c:pt idx="908">
                  <c:v>4.0999999999999996</c:v>
                </c:pt>
                <c:pt idx="909">
                  <c:v>4.5</c:v>
                </c:pt>
                <c:pt idx="910">
                  <c:v>4</c:v>
                </c:pt>
                <c:pt idx="911">
                  <c:v>4</c:v>
                </c:pt>
                <c:pt idx="912">
                  <c:v>4.3</c:v>
                </c:pt>
                <c:pt idx="913">
                  <c:v>3.9</c:v>
                </c:pt>
                <c:pt idx="914">
                  <c:v>4.4000000000000004</c:v>
                </c:pt>
                <c:pt idx="915">
                  <c:v>4.0999999999999996</c:v>
                </c:pt>
                <c:pt idx="916">
                  <c:v>3.7</c:v>
                </c:pt>
                <c:pt idx="917">
                  <c:v>4.3</c:v>
                </c:pt>
                <c:pt idx="918">
                  <c:v>4.0999999999999996</c:v>
                </c:pt>
                <c:pt idx="919">
                  <c:v>4.0999999999999996</c:v>
                </c:pt>
                <c:pt idx="920">
                  <c:v>3.1</c:v>
                </c:pt>
                <c:pt idx="921">
                  <c:v>4.3</c:v>
                </c:pt>
                <c:pt idx="922">
                  <c:v>4.3</c:v>
                </c:pt>
                <c:pt idx="923">
                  <c:v>4.3</c:v>
                </c:pt>
                <c:pt idx="924">
                  <c:v>4</c:v>
                </c:pt>
                <c:pt idx="925">
                  <c:v>4.2</c:v>
                </c:pt>
                <c:pt idx="926">
                  <c:v>4.4000000000000004</c:v>
                </c:pt>
                <c:pt idx="927">
                  <c:v>4.0999999999999996</c:v>
                </c:pt>
                <c:pt idx="928">
                  <c:v>4.0999999999999996</c:v>
                </c:pt>
                <c:pt idx="929">
                  <c:v>3.8</c:v>
                </c:pt>
                <c:pt idx="930">
                  <c:v>4.4000000000000004</c:v>
                </c:pt>
                <c:pt idx="931">
                  <c:v>4.4000000000000004</c:v>
                </c:pt>
                <c:pt idx="932">
                  <c:v>3.9</c:v>
                </c:pt>
                <c:pt idx="933">
                  <c:v>4.2</c:v>
                </c:pt>
                <c:pt idx="934">
                  <c:v>3.9</c:v>
                </c:pt>
                <c:pt idx="935">
                  <c:v>4.2</c:v>
                </c:pt>
                <c:pt idx="936">
                  <c:v>4.2</c:v>
                </c:pt>
                <c:pt idx="937">
                  <c:v>4.2</c:v>
                </c:pt>
                <c:pt idx="938">
                  <c:v>4</c:v>
                </c:pt>
                <c:pt idx="939">
                  <c:v>4.7</c:v>
                </c:pt>
                <c:pt idx="940">
                  <c:v>4.3</c:v>
                </c:pt>
                <c:pt idx="941">
                  <c:v>4.0999999999999996</c:v>
                </c:pt>
                <c:pt idx="942">
                  <c:v>3.8</c:v>
                </c:pt>
                <c:pt idx="943">
                  <c:v>4</c:v>
                </c:pt>
                <c:pt idx="944">
                  <c:v>4.4000000000000004</c:v>
                </c:pt>
                <c:pt idx="945">
                  <c:v>4.4000000000000004</c:v>
                </c:pt>
                <c:pt idx="946">
                  <c:v>4.4000000000000004</c:v>
                </c:pt>
                <c:pt idx="947">
                  <c:v>4.3</c:v>
                </c:pt>
                <c:pt idx="948">
                  <c:v>4.2</c:v>
                </c:pt>
                <c:pt idx="949">
                  <c:v>3.8</c:v>
                </c:pt>
                <c:pt idx="950">
                  <c:v>4.0999999999999996</c:v>
                </c:pt>
                <c:pt idx="951">
                  <c:v>4.3</c:v>
                </c:pt>
                <c:pt idx="952">
                  <c:v>4.0999999999999996</c:v>
                </c:pt>
                <c:pt idx="953">
                  <c:v>4.3</c:v>
                </c:pt>
                <c:pt idx="954">
                  <c:v>3.8</c:v>
                </c:pt>
                <c:pt idx="955">
                  <c:v>4</c:v>
                </c:pt>
                <c:pt idx="956">
                  <c:v>4.5</c:v>
                </c:pt>
                <c:pt idx="957">
                  <c:v>4.4000000000000004</c:v>
                </c:pt>
                <c:pt idx="958">
                  <c:v>4.3</c:v>
                </c:pt>
                <c:pt idx="959">
                  <c:v>3.8</c:v>
                </c:pt>
                <c:pt idx="960">
                  <c:v>4.2</c:v>
                </c:pt>
                <c:pt idx="961">
                  <c:v>4.2</c:v>
                </c:pt>
                <c:pt idx="962">
                  <c:v>4.2</c:v>
                </c:pt>
                <c:pt idx="963">
                  <c:v>4.2</c:v>
                </c:pt>
                <c:pt idx="964">
                  <c:v>4.4000000000000004</c:v>
                </c:pt>
                <c:pt idx="965">
                  <c:v>4.3</c:v>
                </c:pt>
                <c:pt idx="966">
                  <c:v>3.3</c:v>
                </c:pt>
                <c:pt idx="967">
                  <c:v>4</c:v>
                </c:pt>
                <c:pt idx="968">
                  <c:v>4.3</c:v>
                </c:pt>
                <c:pt idx="969">
                  <c:v>4.3</c:v>
                </c:pt>
                <c:pt idx="970">
                  <c:v>4.2</c:v>
                </c:pt>
                <c:pt idx="971">
                  <c:v>4.0999999999999996</c:v>
                </c:pt>
                <c:pt idx="972">
                  <c:v>3.6</c:v>
                </c:pt>
                <c:pt idx="973">
                  <c:v>3.9</c:v>
                </c:pt>
                <c:pt idx="974">
                  <c:v>3.9</c:v>
                </c:pt>
                <c:pt idx="975">
                  <c:v>4.4000000000000004</c:v>
                </c:pt>
                <c:pt idx="976">
                  <c:v>4.3</c:v>
                </c:pt>
                <c:pt idx="977">
                  <c:v>4.4000000000000004</c:v>
                </c:pt>
                <c:pt idx="978">
                  <c:v>3.9</c:v>
                </c:pt>
                <c:pt idx="979">
                  <c:v>3.9</c:v>
                </c:pt>
                <c:pt idx="980">
                  <c:v>3.9</c:v>
                </c:pt>
                <c:pt idx="981">
                  <c:v>4.5</c:v>
                </c:pt>
                <c:pt idx="982">
                  <c:v>4.5</c:v>
                </c:pt>
                <c:pt idx="983">
                  <c:v>3.5</c:v>
                </c:pt>
                <c:pt idx="984">
                  <c:v>3.8</c:v>
                </c:pt>
                <c:pt idx="985">
                  <c:v>4.3</c:v>
                </c:pt>
                <c:pt idx="986">
                  <c:v>4.2</c:v>
                </c:pt>
                <c:pt idx="987">
                  <c:v>4.4000000000000004</c:v>
                </c:pt>
                <c:pt idx="988">
                  <c:v>4.3</c:v>
                </c:pt>
                <c:pt idx="989">
                  <c:v>3.7</c:v>
                </c:pt>
                <c:pt idx="990">
                  <c:v>4</c:v>
                </c:pt>
                <c:pt idx="991">
                  <c:v>4</c:v>
                </c:pt>
                <c:pt idx="992">
                  <c:v>3.8</c:v>
                </c:pt>
                <c:pt idx="993">
                  <c:v>4.3</c:v>
                </c:pt>
                <c:pt idx="994">
                  <c:v>4.3</c:v>
                </c:pt>
                <c:pt idx="995">
                  <c:v>4.5</c:v>
                </c:pt>
                <c:pt idx="996">
                  <c:v>3.7</c:v>
                </c:pt>
                <c:pt idx="997">
                  <c:v>4.0999999999999996</c:v>
                </c:pt>
                <c:pt idx="998">
                  <c:v>4.0999999999999996</c:v>
                </c:pt>
                <c:pt idx="999">
                  <c:v>4.0999999999999996</c:v>
                </c:pt>
                <c:pt idx="1000">
                  <c:v>4.0999999999999996</c:v>
                </c:pt>
                <c:pt idx="1001">
                  <c:v>4.0999999999999996</c:v>
                </c:pt>
                <c:pt idx="1002">
                  <c:v>4.0999999999999996</c:v>
                </c:pt>
                <c:pt idx="1003">
                  <c:v>3.6</c:v>
                </c:pt>
                <c:pt idx="1004">
                  <c:v>4.3</c:v>
                </c:pt>
                <c:pt idx="1005">
                  <c:v>3.9</c:v>
                </c:pt>
                <c:pt idx="1006">
                  <c:v>3.8</c:v>
                </c:pt>
                <c:pt idx="1007">
                  <c:v>4.0999999999999996</c:v>
                </c:pt>
                <c:pt idx="1008">
                  <c:v>4.0999999999999996</c:v>
                </c:pt>
                <c:pt idx="1009">
                  <c:v>4.0999999999999996</c:v>
                </c:pt>
                <c:pt idx="1010">
                  <c:v>3.9</c:v>
                </c:pt>
                <c:pt idx="1011">
                  <c:v>3.5</c:v>
                </c:pt>
                <c:pt idx="1012">
                  <c:v>4.5</c:v>
                </c:pt>
                <c:pt idx="1013">
                  <c:v>4</c:v>
                </c:pt>
                <c:pt idx="1014">
                  <c:v>4.0999999999999996</c:v>
                </c:pt>
                <c:pt idx="1015">
                  <c:v>4.0999999999999996</c:v>
                </c:pt>
                <c:pt idx="1016">
                  <c:v>4.2</c:v>
                </c:pt>
                <c:pt idx="1017">
                  <c:v>4.3</c:v>
                </c:pt>
                <c:pt idx="1018">
                  <c:v>4.0999999999999996</c:v>
                </c:pt>
                <c:pt idx="1019">
                  <c:v>4.3</c:v>
                </c:pt>
                <c:pt idx="1020">
                  <c:v>3.7</c:v>
                </c:pt>
                <c:pt idx="1021">
                  <c:v>4.2</c:v>
                </c:pt>
                <c:pt idx="1022">
                  <c:v>4.2</c:v>
                </c:pt>
                <c:pt idx="1023">
                  <c:v>4.2</c:v>
                </c:pt>
                <c:pt idx="1024">
                  <c:v>4.2</c:v>
                </c:pt>
                <c:pt idx="1025">
                  <c:v>4.3</c:v>
                </c:pt>
                <c:pt idx="1026">
                  <c:v>4.0999999999999996</c:v>
                </c:pt>
                <c:pt idx="1027">
                  <c:v>3.8</c:v>
                </c:pt>
                <c:pt idx="1028">
                  <c:v>3.7</c:v>
                </c:pt>
                <c:pt idx="1029">
                  <c:v>3.8</c:v>
                </c:pt>
                <c:pt idx="1030">
                  <c:v>3.9</c:v>
                </c:pt>
                <c:pt idx="1031">
                  <c:v>4</c:v>
                </c:pt>
                <c:pt idx="1032">
                  <c:v>3.7</c:v>
                </c:pt>
                <c:pt idx="1033">
                  <c:v>4.3</c:v>
                </c:pt>
                <c:pt idx="1034">
                  <c:v>4.3</c:v>
                </c:pt>
                <c:pt idx="1035">
                  <c:v>4.3</c:v>
                </c:pt>
                <c:pt idx="1036">
                  <c:v>4.3</c:v>
                </c:pt>
                <c:pt idx="1037">
                  <c:v>4.0999999999999996</c:v>
                </c:pt>
                <c:pt idx="1038">
                  <c:v>3.8</c:v>
                </c:pt>
                <c:pt idx="1039">
                  <c:v>4</c:v>
                </c:pt>
                <c:pt idx="1040">
                  <c:v>4.0999999999999996</c:v>
                </c:pt>
                <c:pt idx="1041">
                  <c:v>3.6</c:v>
                </c:pt>
                <c:pt idx="1042">
                  <c:v>4</c:v>
                </c:pt>
                <c:pt idx="1043">
                  <c:v>4.0999999999999996</c:v>
                </c:pt>
                <c:pt idx="1044">
                  <c:v>3.9</c:v>
                </c:pt>
                <c:pt idx="1045">
                  <c:v>4.5</c:v>
                </c:pt>
                <c:pt idx="1046">
                  <c:v>4.0999999999999996</c:v>
                </c:pt>
                <c:pt idx="1047">
                  <c:v>4.2</c:v>
                </c:pt>
                <c:pt idx="1048">
                  <c:v>3.1</c:v>
                </c:pt>
                <c:pt idx="1049">
                  <c:v>4</c:v>
                </c:pt>
                <c:pt idx="1050">
                  <c:v>4.3</c:v>
                </c:pt>
                <c:pt idx="1051">
                  <c:v>4.2</c:v>
                </c:pt>
                <c:pt idx="1052">
                  <c:v>4.2</c:v>
                </c:pt>
                <c:pt idx="1053">
                  <c:v>4.5</c:v>
                </c:pt>
                <c:pt idx="1054">
                  <c:v>4.2</c:v>
                </c:pt>
                <c:pt idx="1055">
                  <c:v>4</c:v>
                </c:pt>
                <c:pt idx="1056">
                  <c:v>4.2</c:v>
                </c:pt>
                <c:pt idx="1057">
                  <c:v>4.3</c:v>
                </c:pt>
                <c:pt idx="1058">
                  <c:v>4.0999999999999996</c:v>
                </c:pt>
                <c:pt idx="1059">
                  <c:v>4.2</c:v>
                </c:pt>
                <c:pt idx="1060">
                  <c:v>4.4000000000000004</c:v>
                </c:pt>
                <c:pt idx="1061">
                  <c:v>4</c:v>
                </c:pt>
                <c:pt idx="1062">
                  <c:v>4</c:v>
                </c:pt>
                <c:pt idx="1063">
                  <c:v>4</c:v>
                </c:pt>
                <c:pt idx="1064">
                  <c:v>4</c:v>
                </c:pt>
                <c:pt idx="1065">
                  <c:v>4</c:v>
                </c:pt>
                <c:pt idx="1066">
                  <c:v>3.5</c:v>
                </c:pt>
                <c:pt idx="1067">
                  <c:v>3.6</c:v>
                </c:pt>
                <c:pt idx="1068">
                  <c:v>4</c:v>
                </c:pt>
                <c:pt idx="1069">
                  <c:v>4</c:v>
                </c:pt>
                <c:pt idx="1070">
                  <c:v>4.2</c:v>
                </c:pt>
                <c:pt idx="1071">
                  <c:v>4.0999999999999996</c:v>
                </c:pt>
                <c:pt idx="1072">
                  <c:v>3.7</c:v>
                </c:pt>
                <c:pt idx="1073">
                  <c:v>3.9</c:v>
                </c:pt>
                <c:pt idx="1074">
                  <c:v>4.0999999999999996</c:v>
                </c:pt>
                <c:pt idx="1075">
                  <c:v>3.8</c:v>
                </c:pt>
                <c:pt idx="1076">
                  <c:v>3.9</c:v>
                </c:pt>
                <c:pt idx="1077">
                  <c:v>4.0999999999999996</c:v>
                </c:pt>
                <c:pt idx="1078">
                  <c:v>4.3</c:v>
                </c:pt>
                <c:pt idx="1079">
                  <c:v>4.3</c:v>
                </c:pt>
                <c:pt idx="1080">
                  <c:v>4.5</c:v>
                </c:pt>
                <c:pt idx="1081">
                  <c:v>4.5</c:v>
                </c:pt>
                <c:pt idx="1082">
                  <c:v>4.5</c:v>
                </c:pt>
                <c:pt idx="1083">
                  <c:v>4</c:v>
                </c:pt>
                <c:pt idx="1084">
                  <c:v>4</c:v>
                </c:pt>
                <c:pt idx="1085">
                  <c:v>4</c:v>
                </c:pt>
                <c:pt idx="1086">
                  <c:v>4</c:v>
                </c:pt>
                <c:pt idx="1087">
                  <c:v>4.3</c:v>
                </c:pt>
                <c:pt idx="1088">
                  <c:v>4</c:v>
                </c:pt>
                <c:pt idx="1089">
                  <c:v>4.3</c:v>
                </c:pt>
                <c:pt idx="1090">
                  <c:v>4.3</c:v>
                </c:pt>
                <c:pt idx="1091">
                  <c:v>4.3</c:v>
                </c:pt>
                <c:pt idx="1092">
                  <c:v>4.0999999999999996</c:v>
                </c:pt>
                <c:pt idx="1093">
                  <c:v>4</c:v>
                </c:pt>
                <c:pt idx="1094">
                  <c:v>4.0999999999999996</c:v>
                </c:pt>
                <c:pt idx="1095">
                  <c:v>4</c:v>
                </c:pt>
                <c:pt idx="1096">
                  <c:v>3.9</c:v>
                </c:pt>
                <c:pt idx="1097">
                  <c:v>4.0999999999999996</c:v>
                </c:pt>
                <c:pt idx="1098">
                  <c:v>3.8</c:v>
                </c:pt>
                <c:pt idx="1099">
                  <c:v>4.0999999999999996</c:v>
                </c:pt>
                <c:pt idx="1100">
                  <c:v>3.7</c:v>
                </c:pt>
                <c:pt idx="1101">
                  <c:v>4.4000000000000004</c:v>
                </c:pt>
                <c:pt idx="1102">
                  <c:v>4.0999999999999996</c:v>
                </c:pt>
                <c:pt idx="1103">
                  <c:v>4.0999999999999996</c:v>
                </c:pt>
                <c:pt idx="1104">
                  <c:v>4.0999999999999996</c:v>
                </c:pt>
                <c:pt idx="1105">
                  <c:v>4.0999999999999996</c:v>
                </c:pt>
                <c:pt idx="1106">
                  <c:v>3.5</c:v>
                </c:pt>
                <c:pt idx="1107">
                  <c:v>4.3</c:v>
                </c:pt>
                <c:pt idx="1108">
                  <c:v>4.3</c:v>
                </c:pt>
                <c:pt idx="1109">
                  <c:v>4.0999999999999996</c:v>
                </c:pt>
                <c:pt idx="1110">
                  <c:v>4.0999999999999996</c:v>
                </c:pt>
                <c:pt idx="1111">
                  <c:v>4.2</c:v>
                </c:pt>
                <c:pt idx="1112">
                  <c:v>4.0999999999999996</c:v>
                </c:pt>
                <c:pt idx="1113">
                  <c:v>4.2</c:v>
                </c:pt>
                <c:pt idx="1114">
                  <c:v>4</c:v>
                </c:pt>
                <c:pt idx="1115">
                  <c:v>4.2</c:v>
                </c:pt>
                <c:pt idx="1116">
                  <c:v>3.9</c:v>
                </c:pt>
                <c:pt idx="1117">
                  <c:v>4.2</c:v>
                </c:pt>
                <c:pt idx="1118">
                  <c:v>4.5</c:v>
                </c:pt>
                <c:pt idx="1119">
                  <c:v>3.9</c:v>
                </c:pt>
                <c:pt idx="1120">
                  <c:v>4</c:v>
                </c:pt>
                <c:pt idx="1121">
                  <c:v>3.7</c:v>
                </c:pt>
                <c:pt idx="1122">
                  <c:v>4.5</c:v>
                </c:pt>
                <c:pt idx="1123">
                  <c:v>3.9</c:v>
                </c:pt>
                <c:pt idx="1124">
                  <c:v>4.3</c:v>
                </c:pt>
                <c:pt idx="1125">
                  <c:v>4.4000000000000004</c:v>
                </c:pt>
                <c:pt idx="1126">
                  <c:v>4.5</c:v>
                </c:pt>
                <c:pt idx="1127">
                  <c:v>4.4000000000000004</c:v>
                </c:pt>
                <c:pt idx="1128">
                  <c:v>4.4000000000000004</c:v>
                </c:pt>
                <c:pt idx="1129">
                  <c:v>4</c:v>
                </c:pt>
                <c:pt idx="1130">
                  <c:v>4.0999999999999996</c:v>
                </c:pt>
                <c:pt idx="1131">
                  <c:v>5</c:v>
                </c:pt>
                <c:pt idx="1132">
                  <c:v>4.3</c:v>
                </c:pt>
                <c:pt idx="1133">
                  <c:v>4.5</c:v>
                </c:pt>
                <c:pt idx="1134">
                  <c:v>5</c:v>
                </c:pt>
                <c:pt idx="1135">
                  <c:v>4</c:v>
                </c:pt>
                <c:pt idx="1136">
                  <c:v>3.9</c:v>
                </c:pt>
                <c:pt idx="1137">
                  <c:v>3.9</c:v>
                </c:pt>
                <c:pt idx="1138">
                  <c:v>3.8</c:v>
                </c:pt>
                <c:pt idx="1139">
                  <c:v>4.2</c:v>
                </c:pt>
                <c:pt idx="1140">
                  <c:v>3.9</c:v>
                </c:pt>
                <c:pt idx="1141">
                  <c:v>3.9</c:v>
                </c:pt>
                <c:pt idx="1142">
                  <c:v>3.9</c:v>
                </c:pt>
                <c:pt idx="1143">
                  <c:v>3.9</c:v>
                </c:pt>
                <c:pt idx="1144">
                  <c:v>3.9</c:v>
                </c:pt>
                <c:pt idx="1145">
                  <c:v>4.5</c:v>
                </c:pt>
                <c:pt idx="1146">
                  <c:v>3.8</c:v>
                </c:pt>
                <c:pt idx="1147">
                  <c:v>3.8</c:v>
                </c:pt>
                <c:pt idx="1148">
                  <c:v>4.4000000000000004</c:v>
                </c:pt>
                <c:pt idx="1149">
                  <c:v>4.5</c:v>
                </c:pt>
                <c:pt idx="1150">
                  <c:v>4.3</c:v>
                </c:pt>
                <c:pt idx="1151">
                  <c:v>4.0999999999999996</c:v>
                </c:pt>
                <c:pt idx="1152">
                  <c:v>3.8</c:v>
                </c:pt>
                <c:pt idx="1153">
                  <c:v>3.9</c:v>
                </c:pt>
                <c:pt idx="1154">
                  <c:v>4.3</c:v>
                </c:pt>
                <c:pt idx="1155">
                  <c:v>3.9</c:v>
                </c:pt>
                <c:pt idx="1156">
                  <c:v>4</c:v>
                </c:pt>
                <c:pt idx="1157">
                  <c:v>4.3</c:v>
                </c:pt>
                <c:pt idx="1158">
                  <c:v>4.0999999999999996</c:v>
                </c:pt>
                <c:pt idx="1159">
                  <c:v>3.8</c:v>
                </c:pt>
                <c:pt idx="1160">
                  <c:v>3.5</c:v>
                </c:pt>
                <c:pt idx="1161">
                  <c:v>4.3</c:v>
                </c:pt>
                <c:pt idx="1162">
                  <c:v>4.3</c:v>
                </c:pt>
                <c:pt idx="1163">
                  <c:v>4.4000000000000004</c:v>
                </c:pt>
                <c:pt idx="1164">
                  <c:v>3.9</c:v>
                </c:pt>
                <c:pt idx="1165">
                  <c:v>4.2</c:v>
                </c:pt>
                <c:pt idx="1166">
                  <c:v>4.2</c:v>
                </c:pt>
                <c:pt idx="1167">
                  <c:v>4.5999999999999996</c:v>
                </c:pt>
                <c:pt idx="1168">
                  <c:v>4.5999999999999996</c:v>
                </c:pt>
                <c:pt idx="1169">
                  <c:v>3.9</c:v>
                </c:pt>
                <c:pt idx="1170">
                  <c:v>4</c:v>
                </c:pt>
                <c:pt idx="1171">
                  <c:v>4.3</c:v>
                </c:pt>
                <c:pt idx="1172">
                  <c:v>4</c:v>
                </c:pt>
                <c:pt idx="1173">
                  <c:v>4.3</c:v>
                </c:pt>
                <c:pt idx="1174">
                  <c:v>4.8</c:v>
                </c:pt>
                <c:pt idx="1175">
                  <c:v>4.2</c:v>
                </c:pt>
                <c:pt idx="1176">
                  <c:v>3.9</c:v>
                </c:pt>
                <c:pt idx="1177">
                  <c:v>3.7</c:v>
                </c:pt>
                <c:pt idx="1178">
                  <c:v>4.0999999999999996</c:v>
                </c:pt>
                <c:pt idx="1179">
                  <c:v>4.2</c:v>
                </c:pt>
                <c:pt idx="1180">
                  <c:v>4.4000000000000004</c:v>
                </c:pt>
                <c:pt idx="1181">
                  <c:v>4.4000000000000004</c:v>
                </c:pt>
                <c:pt idx="1182">
                  <c:v>4.5</c:v>
                </c:pt>
                <c:pt idx="1183">
                  <c:v>4</c:v>
                </c:pt>
                <c:pt idx="1184">
                  <c:v>4.0999999999999996</c:v>
                </c:pt>
                <c:pt idx="1185">
                  <c:v>3.7</c:v>
                </c:pt>
                <c:pt idx="1186">
                  <c:v>4.2</c:v>
                </c:pt>
                <c:pt idx="1187">
                  <c:v>4.3</c:v>
                </c:pt>
                <c:pt idx="1188">
                  <c:v>4.7</c:v>
                </c:pt>
                <c:pt idx="1189">
                  <c:v>4</c:v>
                </c:pt>
                <c:pt idx="1190">
                  <c:v>3.8</c:v>
                </c:pt>
                <c:pt idx="1191">
                  <c:v>4</c:v>
                </c:pt>
                <c:pt idx="1192">
                  <c:v>4.5</c:v>
                </c:pt>
                <c:pt idx="1193">
                  <c:v>4.5999999999999996</c:v>
                </c:pt>
                <c:pt idx="1194">
                  <c:v>4.5999999999999996</c:v>
                </c:pt>
                <c:pt idx="1195">
                  <c:v>4.0999999999999996</c:v>
                </c:pt>
                <c:pt idx="1196">
                  <c:v>3.9</c:v>
                </c:pt>
                <c:pt idx="1197">
                  <c:v>4.2</c:v>
                </c:pt>
                <c:pt idx="1198">
                  <c:v>4.3</c:v>
                </c:pt>
                <c:pt idx="1199">
                  <c:v>4.3</c:v>
                </c:pt>
                <c:pt idx="1200">
                  <c:v>4.4000000000000004</c:v>
                </c:pt>
                <c:pt idx="1201">
                  <c:v>4.0999999999999996</c:v>
                </c:pt>
                <c:pt idx="1202">
                  <c:v>4.0999999999999996</c:v>
                </c:pt>
                <c:pt idx="1203">
                  <c:v>4.0999999999999996</c:v>
                </c:pt>
                <c:pt idx="1204">
                  <c:v>4</c:v>
                </c:pt>
                <c:pt idx="1205">
                  <c:v>4.2</c:v>
                </c:pt>
                <c:pt idx="1206">
                  <c:v>4.4000000000000004</c:v>
                </c:pt>
                <c:pt idx="1207">
                  <c:v>4.3</c:v>
                </c:pt>
                <c:pt idx="1208">
                  <c:v>4.5999999999999996</c:v>
                </c:pt>
                <c:pt idx="1209">
                  <c:v>3.7</c:v>
                </c:pt>
                <c:pt idx="1210">
                  <c:v>3.6</c:v>
                </c:pt>
                <c:pt idx="1211">
                  <c:v>4.2</c:v>
                </c:pt>
                <c:pt idx="1212">
                  <c:v>4.2</c:v>
                </c:pt>
                <c:pt idx="1213">
                  <c:v>4.0999999999999996</c:v>
                </c:pt>
                <c:pt idx="1214">
                  <c:v>4.3</c:v>
                </c:pt>
                <c:pt idx="1215">
                  <c:v>4.3</c:v>
                </c:pt>
                <c:pt idx="1216">
                  <c:v>4.3</c:v>
                </c:pt>
                <c:pt idx="1217">
                  <c:v>4.0999999999999996</c:v>
                </c:pt>
                <c:pt idx="1218">
                  <c:v>4.5</c:v>
                </c:pt>
                <c:pt idx="1219">
                  <c:v>4.5</c:v>
                </c:pt>
                <c:pt idx="1220">
                  <c:v>4.4000000000000004</c:v>
                </c:pt>
                <c:pt idx="1221">
                  <c:v>4.5</c:v>
                </c:pt>
                <c:pt idx="1222">
                  <c:v>4.5</c:v>
                </c:pt>
                <c:pt idx="1223">
                  <c:v>3.5</c:v>
                </c:pt>
                <c:pt idx="1224">
                  <c:v>4.2</c:v>
                </c:pt>
                <c:pt idx="1225">
                  <c:v>3.9</c:v>
                </c:pt>
                <c:pt idx="1226">
                  <c:v>4.5999999999999996</c:v>
                </c:pt>
                <c:pt idx="1227">
                  <c:v>4</c:v>
                </c:pt>
                <c:pt idx="1228">
                  <c:v>4.3</c:v>
                </c:pt>
                <c:pt idx="1229">
                  <c:v>4.0999999999999996</c:v>
                </c:pt>
                <c:pt idx="1230">
                  <c:v>4.0999999999999996</c:v>
                </c:pt>
                <c:pt idx="1231">
                  <c:v>4.2</c:v>
                </c:pt>
                <c:pt idx="1232">
                  <c:v>4.2</c:v>
                </c:pt>
                <c:pt idx="1233">
                  <c:v>4.4000000000000004</c:v>
                </c:pt>
                <c:pt idx="1234">
                  <c:v>4.4000000000000004</c:v>
                </c:pt>
                <c:pt idx="1235">
                  <c:v>4.4000000000000004</c:v>
                </c:pt>
                <c:pt idx="1236">
                  <c:v>4</c:v>
                </c:pt>
                <c:pt idx="1237">
                  <c:v>4</c:v>
                </c:pt>
                <c:pt idx="1238">
                  <c:v>4.5</c:v>
                </c:pt>
                <c:pt idx="1239">
                  <c:v>4.2</c:v>
                </c:pt>
                <c:pt idx="1240">
                  <c:v>3.8</c:v>
                </c:pt>
                <c:pt idx="1241">
                  <c:v>4.3</c:v>
                </c:pt>
                <c:pt idx="1242">
                  <c:v>4.0999999999999996</c:v>
                </c:pt>
                <c:pt idx="1243">
                  <c:v>4.0999999999999996</c:v>
                </c:pt>
                <c:pt idx="1244">
                  <c:v>4.0999999999999996</c:v>
                </c:pt>
                <c:pt idx="1245">
                  <c:v>4.3</c:v>
                </c:pt>
                <c:pt idx="1246">
                  <c:v>4.5</c:v>
                </c:pt>
                <c:pt idx="1247">
                  <c:v>4.3</c:v>
                </c:pt>
                <c:pt idx="1248">
                  <c:v>3.7</c:v>
                </c:pt>
                <c:pt idx="1249">
                  <c:v>4.0999999999999996</c:v>
                </c:pt>
                <c:pt idx="1250">
                  <c:v>4.5</c:v>
                </c:pt>
                <c:pt idx="1251">
                  <c:v>4.0999999999999996</c:v>
                </c:pt>
                <c:pt idx="1252">
                  <c:v>4.5</c:v>
                </c:pt>
                <c:pt idx="1253">
                  <c:v>4.5</c:v>
                </c:pt>
                <c:pt idx="1254">
                  <c:v>4.0999999999999996</c:v>
                </c:pt>
                <c:pt idx="1255">
                  <c:v>4.0999999999999996</c:v>
                </c:pt>
                <c:pt idx="1256">
                  <c:v>3.9</c:v>
                </c:pt>
                <c:pt idx="1257">
                  <c:v>3.7</c:v>
                </c:pt>
                <c:pt idx="1258">
                  <c:v>3.8</c:v>
                </c:pt>
                <c:pt idx="1259">
                  <c:v>4.2</c:v>
                </c:pt>
                <c:pt idx="1260">
                  <c:v>4.2</c:v>
                </c:pt>
                <c:pt idx="1261">
                  <c:v>4.2</c:v>
                </c:pt>
                <c:pt idx="1262">
                  <c:v>4.2</c:v>
                </c:pt>
                <c:pt idx="1263">
                  <c:v>4</c:v>
                </c:pt>
                <c:pt idx="1264">
                  <c:v>3.9</c:v>
                </c:pt>
                <c:pt idx="1265">
                  <c:v>4.4000000000000004</c:v>
                </c:pt>
                <c:pt idx="1266">
                  <c:v>4.3</c:v>
                </c:pt>
                <c:pt idx="1267">
                  <c:v>3.4</c:v>
                </c:pt>
                <c:pt idx="1268">
                  <c:v>4.0999999999999996</c:v>
                </c:pt>
                <c:pt idx="1269">
                  <c:v>4.2</c:v>
                </c:pt>
                <c:pt idx="1270">
                  <c:v>3.9</c:v>
                </c:pt>
                <c:pt idx="1271">
                  <c:v>3.9</c:v>
                </c:pt>
                <c:pt idx="1272">
                  <c:v>3.9</c:v>
                </c:pt>
                <c:pt idx="1273">
                  <c:v>4.0999999999999996</c:v>
                </c:pt>
                <c:pt idx="1274">
                  <c:v>4.4000000000000004</c:v>
                </c:pt>
                <c:pt idx="1275">
                  <c:v>4.4000000000000004</c:v>
                </c:pt>
                <c:pt idx="1276">
                  <c:v>4.0999999999999996</c:v>
                </c:pt>
                <c:pt idx="1277">
                  <c:v>4.0999999999999996</c:v>
                </c:pt>
                <c:pt idx="1278">
                  <c:v>4.3</c:v>
                </c:pt>
                <c:pt idx="1279">
                  <c:v>3.7</c:v>
                </c:pt>
                <c:pt idx="1280">
                  <c:v>4.2</c:v>
                </c:pt>
                <c:pt idx="1281">
                  <c:v>4.3</c:v>
                </c:pt>
                <c:pt idx="1282">
                  <c:v>4.0999999999999996</c:v>
                </c:pt>
                <c:pt idx="1283">
                  <c:v>4.3</c:v>
                </c:pt>
                <c:pt idx="1284">
                  <c:v>4.0999999999999996</c:v>
                </c:pt>
                <c:pt idx="1285">
                  <c:v>3.8</c:v>
                </c:pt>
                <c:pt idx="1286">
                  <c:v>4.0999999999999996</c:v>
                </c:pt>
                <c:pt idx="1287">
                  <c:v>4.3</c:v>
                </c:pt>
                <c:pt idx="1288">
                  <c:v>4.0999999999999996</c:v>
                </c:pt>
                <c:pt idx="1289">
                  <c:v>3.7</c:v>
                </c:pt>
                <c:pt idx="1290">
                  <c:v>4.3</c:v>
                </c:pt>
                <c:pt idx="1291">
                  <c:v>3.6</c:v>
                </c:pt>
                <c:pt idx="1292">
                  <c:v>4.2</c:v>
                </c:pt>
                <c:pt idx="1293">
                  <c:v>4.3</c:v>
                </c:pt>
                <c:pt idx="1294">
                  <c:v>4.0999999999999996</c:v>
                </c:pt>
                <c:pt idx="1295">
                  <c:v>4.2</c:v>
                </c:pt>
                <c:pt idx="1296">
                  <c:v>3.9</c:v>
                </c:pt>
                <c:pt idx="1297">
                  <c:v>4.0999999999999996</c:v>
                </c:pt>
                <c:pt idx="1298">
                  <c:v>4.2</c:v>
                </c:pt>
                <c:pt idx="1299">
                  <c:v>4.3</c:v>
                </c:pt>
                <c:pt idx="1300">
                  <c:v>4</c:v>
                </c:pt>
                <c:pt idx="1301">
                  <c:v>4.2</c:v>
                </c:pt>
                <c:pt idx="1302">
                  <c:v>3.7</c:v>
                </c:pt>
                <c:pt idx="1303">
                  <c:v>3.8</c:v>
                </c:pt>
                <c:pt idx="1304">
                  <c:v>4.2</c:v>
                </c:pt>
                <c:pt idx="1305">
                  <c:v>4</c:v>
                </c:pt>
                <c:pt idx="1306">
                  <c:v>3.9</c:v>
                </c:pt>
                <c:pt idx="1307">
                  <c:v>4</c:v>
                </c:pt>
                <c:pt idx="1308">
                  <c:v>4.0999999999999996</c:v>
                </c:pt>
                <c:pt idx="1309">
                  <c:v>4</c:v>
                </c:pt>
                <c:pt idx="1310">
                  <c:v>3.7</c:v>
                </c:pt>
                <c:pt idx="1311">
                  <c:v>4.0999999999999996</c:v>
                </c:pt>
                <c:pt idx="1312">
                  <c:v>4.3</c:v>
                </c:pt>
                <c:pt idx="1313">
                  <c:v>4.0999999999999996</c:v>
                </c:pt>
                <c:pt idx="1314">
                  <c:v>4.0999999999999996</c:v>
                </c:pt>
                <c:pt idx="1315">
                  <c:v>4.0999999999999996</c:v>
                </c:pt>
                <c:pt idx="1316">
                  <c:v>4.3</c:v>
                </c:pt>
                <c:pt idx="1317">
                  <c:v>4.0999999999999996</c:v>
                </c:pt>
                <c:pt idx="1318">
                  <c:v>3.4</c:v>
                </c:pt>
                <c:pt idx="1319">
                  <c:v>4.2</c:v>
                </c:pt>
                <c:pt idx="1320">
                  <c:v>4.0999999999999996</c:v>
                </c:pt>
                <c:pt idx="1321">
                  <c:v>4.2</c:v>
                </c:pt>
                <c:pt idx="1322">
                  <c:v>4.2</c:v>
                </c:pt>
                <c:pt idx="1323">
                  <c:v>3.9</c:v>
                </c:pt>
                <c:pt idx="1324">
                  <c:v>4.0999999999999996</c:v>
                </c:pt>
                <c:pt idx="1325">
                  <c:v>4.0999999999999996</c:v>
                </c:pt>
                <c:pt idx="1326">
                  <c:v>3.9</c:v>
                </c:pt>
                <c:pt idx="1327">
                  <c:v>4.2</c:v>
                </c:pt>
                <c:pt idx="1328">
                  <c:v>4</c:v>
                </c:pt>
                <c:pt idx="1329">
                  <c:v>3.8</c:v>
                </c:pt>
                <c:pt idx="1330">
                  <c:v>4.2</c:v>
                </c:pt>
                <c:pt idx="1331">
                  <c:v>4</c:v>
                </c:pt>
                <c:pt idx="1332">
                  <c:v>3.9</c:v>
                </c:pt>
                <c:pt idx="1333">
                  <c:v>4.2</c:v>
                </c:pt>
                <c:pt idx="1334">
                  <c:v>3.8</c:v>
                </c:pt>
                <c:pt idx="1335">
                  <c:v>3.9</c:v>
                </c:pt>
                <c:pt idx="1336">
                  <c:v>3.8</c:v>
                </c:pt>
                <c:pt idx="1337">
                  <c:v>3.9</c:v>
                </c:pt>
                <c:pt idx="1338">
                  <c:v>3.9</c:v>
                </c:pt>
                <c:pt idx="1339">
                  <c:v>3.6</c:v>
                </c:pt>
                <c:pt idx="1340">
                  <c:v>3.7</c:v>
                </c:pt>
                <c:pt idx="1341">
                  <c:v>3.5</c:v>
                </c:pt>
                <c:pt idx="1342">
                  <c:v>4</c:v>
                </c:pt>
                <c:pt idx="1343">
                  <c:v>4</c:v>
                </c:pt>
                <c:pt idx="1344">
                  <c:v>3.9</c:v>
                </c:pt>
                <c:pt idx="1345">
                  <c:v>4</c:v>
                </c:pt>
                <c:pt idx="1346">
                  <c:v>3.7</c:v>
                </c:pt>
                <c:pt idx="1347">
                  <c:v>4.0999999999999996</c:v>
                </c:pt>
                <c:pt idx="1348">
                  <c:v>3.9</c:v>
                </c:pt>
                <c:pt idx="1349">
                  <c:v>3.9</c:v>
                </c:pt>
                <c:pt idx="1350">
                  <c:v>4</c:v>
                </c:pt>
                <c:pt idx="1351">
                  <c:v>3.6</c:v>
                </c:pt>
                <c:pt idx="1352">
                  <c:v>3.7</c:v>
                </c:pt>
                <c:pt idx="1353">
                  <c:v>4.0999999999999996</c:v>
                </c:pt>
                <c:pt idx="1354">
                  <c:v>4.0999999999999996</c:v>
                </c:pt>
                <c:pt idx="1355">
                  <c:v>3.5</c:v>
                </c:pt>
                <c:pt idx="1356">
                  <c:v>4.0999999999999996</c:v>
                </c:pt>
                <c:pt idx="1357">
                  <c:v>4</c:v>
                </c:pt>
                <c:pt idx="1358">
                  <c:v>3.7</c:v>
                </c:pt>
                <c:pt idx="1359">
                  <c:v>3.9</c:v>
                </c:pt>
                <c:pt idx="1360">
                  <c:v>3.8</c:v>
                </c:pt>
                <c:pt idx="1361">
                  <c:v>3.8</c:v>
                </c:pt>
                <c:pt idx="1362">
                  <c:v>3.8</c:v>
                </c:pt>
                <c:pt idx="1363">
                  <c:v>3.9</c:v>
                </c:pt>
                <c:pt idx="1364">
                  <c:v>4</c:v>
                </c:pt>
                <c:pt idx="1365">
                  <c:v>4</c:v>
                </c:pt>
                <c:pt idx="1366">
                  <c:v>3.6</c:v>
                </c:pt>
                <c:pt idx="1367">
                  <c:v>4</c:v>
                </c:pt>
                <c:pt idx="1368">
                  <c:v>3.8</c:v>
                </c:pt>
                <c:pt idx="1369">
                  <c:v>3.8</c:v>
                </c:pt>
                <c:pt idx="1370">
                  <c:v>4</c:v>
                </c:pt>
                <c:pt idx="1371">
                  <c:v>3.6</c:v>
                </c:pt>
                <c:pt idx="1372">
                  <c:v>3.9</c:v>
                </c:pt>
                <c:pt idx="1373">
                  <c:v>3.6</c:v>
                </c:pt>
                <c:pt idx="1374">
                  <c:v>3.8</c:v>
                </c:pt>
                <c:pt idx="1375">
                  <c:v>3.9</c:v>
                </c:pt>
                <c:pt idx="1376">
                  <c:v>4</c:v>
                </c:pt>
                <c:pt idx="1377">
                  <c:v>4</c:v>
                </c:pt>
                <c:pt idx="1378">
                  <c:v>4</c:v>
                </c:pt>
                <c:pt idx="1379">
                  <c:v>3.8</c:v>
                </c:pt>
                <c:pt idx="1380">
                  <c:v>3.8</c:v>
                </c:pt>
                <c:pt idx="1381">
                  <c:v>3.9</c:v>
                </c:pt>
                <c:pt idx="1382">
                  <c:v>3.9</c:v>
                </c:pt>
                <c:pt idx="1383">
                  <c:v>3.5</c:v>
                </c:pt>
                <c:pt idx="1384">
                  <c:v>3.8</c:v>
                </c:pt>
                <c:pt idx="1385">
                  <c:v>3.9</c:v>
                </c:pt>
                <c:pt idx="1386">
                  <c:v>3.9</c:v>
                </c:pt>
                <c:pt idx="1387">
                  <c:v>3.9</c:v>
                </c:pt>
                <c:pt idx="1388">
                  <c:v>3.9</c:v>
                </c:pt>
                <c:pt idx="1389">
                  <c:v>3.7</c:v>
                </c:pt>
                <c:pt idx="1390">
                  <c:v>3.8</c:v>
                </c:pt>
                <c:pt idx="1391">
                  <c:v>3.6</c:v>
                </c:pt>
                <c:pt idx="1392">
                  <c:v>3.8</c:v>
                </c:pt>
                <c:pt idx="1393">
                  <c:v>3.8</c:v>
                </c:pt>
                <c:pt idx="1394">
                  <c:v>3.8</c:v>
                </c:pt>
                <c:pt idx="1395">
                  <c:v>3.6</c:v>
                </c:pt>
                <c:pt idx="1396">
                  <c:v>3.8</c:v>
                </c:pt>
                <c:pt idx="1397">
                  <c:v>3.8</c:v>
                </c:pt>
                <c:pt idx="1398">
                  <c:v>3.8</c:v>
                </c:pt>
                <c:pt idx="1399">
                  <c:v>3.8</c:v>
                </c:pt>
                <c:pt idx="1400">
                  <c:v>3.6</c:v>
                </c:pt>
                <c:pt idx="1401">
                  <c:v>3.7</c:v>
                </c:pt>
                <c:pt idx="1402">
                  <c:v>3.3</c:v>
                </c:pt>
                <c:pt idx="1403">
                  <c:v>3.8</c:v>
                </c:pt>
                <c:pt idx="1404">
                  <c:v>3.8</c:v>
                </c:pt>
                <c:pt idx="1405">
                  <c:v>3.5</c:v>
                </c:pt>
                <c:pt idx="1406">
                  <c:v>3.4</c:v>
                </c:pt>
                <c:pt idx="1407">
                  <c:v>3.7</c:v>
                </c:pt>
                <c:pt idx="1408">
                  <c:v>3.4</c:v>
                </c:pt>
                <c:pt idx="1409">
                  <c:v>3.6</c:v>
                </c:pt>
                <c:pt idx="1410">
                  <c:v>3.8</c:v>
                </c:pt>
                <c:pt idx="1411">
                  <c:v>3.3</c:v>
                </c:pt>
                <c:pt idx="1412">
                  <c:v>3.7</c:v>
                </c:pt>
                <c:pt idx="1413">
                  <c:v>3.7</c:v>
                </c:pt>
                <c:pt idx="1414">
                  <c:v>3.7</c:v>
                </c:pt>
                <c:pt idx="1415">
                  <c:v>3.7</c:v>
                </c:pt>
                <c:pt idx="1416">
                  <c:v>3.7</c:v>
                </c:pt>
                <c:pt idx="1417">
                  <c:v>3.6</c:v>
                </c:pt>
                <c:pt idx="1418">
                  <c:v>3.7</c:v>
                </c:pt>
                <c:pt idx="1419">
                  <c:v>3.6</c:v>
                </c:pt>
                <c:pt idx="1420">
                  <c:v>3.5</c:v>
                </c:pt>
                <c:pt idx="1421">
                  <c:v>3.6</c:v>
                </c:pt>
                <c:pt idx="1422">
                  <c:v>3.5</c:v>
                </c:pt>
                <c:pt idx="1423">
                  <c:v>3</c:v>
                </c:pt>
                <c:pt idx="1424">
                  <c:v>3.6</c:v>
                </c:pt>
                <c:pt idx="1425">
                  <c:v>3.4</c:v>
                </c:pt>
                <c:pt idx="1426">
                  <c:v>3.6</c:v>
                </c:pt>
                <c:pt idx="1427">
                  <c:v>3.5</c:v>
                </c:pt>
                <c:pt idx="1428">
                  <c:v>3.5</c:v>
                </c:pt>
                <c:pt idx="1429">
                  <c:v>3</c:v>
                </c:pt>
                <c:pt idx="1430">
                  <c:v>3.6</c:v>
                </c:pt>
                <c:pt idx="1431">
                  <c:v>3.5</c:v>
                </c:pt>
                <c:pt idx="1432">
                  <c:v>3.5</c:v>
                </c:pt>
                <c:pt idx="1433">
                  <c:v>3.3</c:v>
                </c:pt>
                <c:pt idx="1434">
                  <c:v>3.5</c:v>
                </c:pt>
                <c:pt idx="1435">
                  <c:v>3.2</c:v>
                </c:pt>
                <c:pt idx="1436">
                  <c:v>3.4</c:v>
                </c:pt>
                <c:pt idx="1437">
                  <c:v>3.3</c:v>
                </c:pt>
                <c:pt idx="1438">
                  <c:v>3.3</c:v>
                </c:pt>
                <c:pt idx="1439">
                  <c:v>3.3</c:v>
                </c:pt>
                <c:pt idx="1440">
                  <c:v>3.2</c:v>
                </c:pt>
                <c:pt idx="1441">
                  <c:v>3.3</c:v>
                </c:pt>
                <c:pt idx="1442">
                  <c:v>3.3</c:v>
                </c:pt>
                <c:pt idx="1443">
                  <c:v>3.1</c:v>
                </c:pt>
                <c:pt idx="1444">
                  <c:v>3</c:v>
                </c:pt>
                <c:pt idx="1445">
                  <c:v>3.1</c:v>
                </c:pt>
                <c:pt idx="1446">
                  <c:v>2.9</c:v>
                </c:pt>
                <c:pt idx="1447">
                  <c:v>2.8</c:v>
                </c:pt>
                <c:pt idx="1448">
                  <c:v>2.8</c:v>
                </c:pt>
                <c:pt idx="1449">
                  <c:v>2.6</c:v>
                </c:pt>
                <c:pt idx="1450">
                  <c:v>2.2999999999999998</c:v>
                </c:pt>
                <c:pt idx="1451">
                  <c:v>2</c:v>
                </c:pt>
              </c:numCache>
            </c:numRef>
          </c:yVal>
          <c:smooth val="0"/>
          <c:extLst>
            <c:ext xmlns:c16="http://schemas.microsoft.com/office/drawing/2014/chart" uri="{C3380CC4-5D6E-409C-BE32-E72D297353CC}">
              <c16:uniqueId val="{00000000-8C73-4BED-8B77-4490DF29B76D}"/>
            </c:ext>
          </c:extLst>
        </c:ser>
        <c:dLbls>
          <c:showLegendKey val="0"/>
          <c:showVal val="0"/>
          <c:showCatName val="0"/>
          <c:showSerName val="0"/>
          <c:showPercent val="0"/>
          <c:showBubbleSize val="0"/>
        </c:dLbls>
        <c:axId val="968519136"/>
        <c:axId val="968520936"/>
      </c:scatterChart>
      <c:valAx>
        <c:axId val="968519136"/>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8520936"/>
        <c:crosses val="autoZero"/>
        <c:crossBetween val="midCat"/>
      </c:valAx>
      <c:valAx>
        <c:axId val="96852093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851913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5</xdr:col>
      <xdr:colOff>1111250</xdr:colOff>
      <xdr:row>5</xdr:row>
      <xdr:rowOff>142875</xdr:rowOff>
    </xdr:from>
    <xdr:to>
      <xdr:col>12</xdr:col>
      <xdr:colOff>742950</xdr:colOff>
      <xdr:row>21</xdr:row>
      <xdr:rowOff>123825</xdr:rowOff>
    </xdr:to>
    <xdr:graphicFrame macro="">
      <xdr:nvGraphicFramePr>
        <xdr:cNvPr id="2" name="Chart 1">
          <a:extLst>
            <a:ext uri="{FF2B5EF4-FFF2-40B4-BE49-F238E27FC236}">
              <a16:creationId xmlns:a16="http://schemas.microsoft.com/office/drawing/2014/main" id="{8BF0E192-552A-8B92-13EB-35903C507D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mony" refreshedDate="45840.547498032407" backgroundQuery="1" createdVersion="8" refreshedVersion="8" minRefreshableVersion="3" recordCount="0" supportSubquery="1" supportAdvancedDrill="1" xr:uid="{013522A7-A746-4AC7-AF42-20F5C058EB94}">
  <cacheSource type="external" connectionId="1"/>
  <cacheFields count="2">
    <cacheField name="[Table3].[main_category].[main_category]" caption="main_category" numFmtId="0" hierarchy="5" level="1">
      <sharedItems count="9">
        <s v="Car&amp;Motorbike"/>
        <s v="Computers&amp;Accessories"/>
        <s v="Electronics"/>
        <s v="Health&amp;PersonalCare"/>
        <s v="Home&amp;Kitchen"/>
        <s v="HomeImprovement"/>
        <s v="MusicalInstruments"/>
        <s v="OfficeProducts"/>
        <s v="Toys&amp;Games"/>
      </sharedItems>
    </cacheField>
    <cacheField name="[Measures].[Distinct Count of product_name1]" caption="Distinct Count of product_name1" numFmtId="0" hierarchy="33" level="32767"/>
  </cacheFields>
  <cacheHierarchies count="35">
    <cacheHierarchy uniqueName="[Table3].[product_id]" caption="product_id" attribute="1" defaultMemberUniqueName="[Table3].[product_id].[All]" allUniqueName="[Table3].[product_id].[All]" dimensionUniqueName="[Table3]" displayFolder="" count="0" memberValueDatatype="130" unbalanced="0"/>
    <cacheHierarchy uniqueName="[Table3].[product_id2]" caption="product_id2" attribute="1" defaultMemberUniqueName="[Table3].[product_id2].[All]" allUniqueName="[Table3].[product_id2].[All]" dimensionUniqueName="[Table3]" displayFolder="" count="0" memberValueDatatype="130" unbalanced="0"/>
    <cacheHierarchy uniqueName="[Table3].[product_name1]" caption="product_name1" attribute="1" defaultMemberUniqueName="[Table3].[product_name1].[All]" allUniqueName="[Table3].[product_name1].[All]" dimensionUniqueName="[Table3]" displayFolder="" count="0" memberValueDatatype="130" unbalanced="0"/>
    <cacheHierarchy uniqueName="[Table3].[product_name2]" caption="product_name2" attribute="1" defaultMemberUniqueName="[Table3].[product_name2].[All]" allUniqueName="[Table3].[product_name2].[All]" dimensionUniqueName="[Table3]" displayFolder="" count="0" memberValueDatatype="130" unbalanced="0"/>
    <cacheHierarchy uniqueName="[Table3].[category]" caption="category" attribute="1" defaultMemberUniqueName="[Table3].[category].[All]" allUniqueName="[Table3].[category].[All]" dimensionUniqueName="[Table3]" displayFolder="" count="0" memberValueDatatype="130" unbalanced="0"/>
    <cacheHierarchy uniqueName="[Table3].[main_category]" caption="main_category" attribute="1" defaultMemberUniqueName="[Table3].[main_category].[All]" allUniqueName="[Table3].[main_category].[All]" dimensionUniqueName="[Table3]" displayFolder="" count="2" memberValueDatatype="130" unbalanced="0">
      <fieldsUsage count="2">
        <fieldUsage x="-1"/>
        <fieldUsage x="0"/>
      </fieldsUsage>
    </cacheHierarchy>
    <cacheHierarchy uniqueName="[Table3].[sub_category]" caption="sub_category" attribute="1" defaultMemberUniqueName="[Table3].[sub_category].[All]" allUniqueName="[Table3].[sub_category].[All]" dimensionUniqueName="[Table3]" displayFolder="" count="0" memberValueDatatype="130" unbalanced="0"/>
    <cacheHierarchy uniqueName="[Table3].[third_level]" caption="third_level" attribute="1" defaultMemberUniqueName="[Table3].[third_level].[All]" allUniqueName="[Table3].[third_level].[All]" dimensionUniqueName="[Table3]" displayFolder="" count="0"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130" unbalanced="0"/>
    <cacheHierarchy uniqueName="[Table3].[discount%]" caption="discount%" attribute="1" defaultMemberUniqueName="[Table3].[discount%].[All]" allUniqueName="[Table3].[discount%].[All]" dimensionUniqueName="[Table3]" displayFolder="" count="0" memberValueDatatype="130" unbalanced="0"/>
    <cacheHierarchy uniqueName="[Table3].[discount_percentage]" caption="discount_percentage" attribute="1" defaultMemberUniqueName="[Table3].[discount_percentage].[All]" allUniqueName="[Table3].[discount_percentage].[All]" dimensionUniqueName="[Table3]" displayFolder="" count="0" memberValueDatatype="5" unbalanced="0"/>
    <cacheHierarchy uniqueName="[Table3].[rating]" caption="rating" attribute="1" defaultMemberUniqueName="[Table3].[rating].[All]" allUniqueName="[Table3].[rating].[All]" dimensionUniqueName="[Table3]" displayFolder="" count="0" memberValueDatatype="130"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verage rating]" caption="average rating" attribute="1" defaultMemberUniqueName="[Table3].[average rating].[All]" allUniqueName="[Table3].[average rating].[All]" dimensionUniqueName="[Table3]" displayFolder="" count="0" memberValueDatatype="130" unbalanced="0"/>
    <cacheHierarchy uniqueName="[Table3].[rounded_rating]" caption="rounded_rating" attribute="1" defaultMemberUniqueName="[Table3].[rounded_rating].[All]" allUniqueName="[Table3].[rounded_rating].[All]" dimensionUniqueName="[Table3]" displayFolder="" count="0" memberValueDatatype="13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130" unbalanced="0"/>
    <cacheHierarchy uniqueName="[Table3].[Numeric revenue]" caption="Numeric revenue" attribute="1" defaultMemberUniqueName="[Table3].[Numeric revenue].[All]" allUniqueName="[Table3].[Numeric revenue].[All]" dimensionUniqueName="[Table3]" displayFolder="" count="0" memberValueDatatype="5" unbalanced="0"/>
    <cacheHierarchy uniqueName="[Table3].[50%+ discount]" caption="50%+ discount" attribute="1" defaultMemberUniqueName="[Table3].[50%+ discount].[All]" allUniqueName="[Table3].[50%+ discount].[All]" dimensionUniqueName="[Table3]" displayFolder="" count="0" memberValueDatatype="130" unbalanced="0"/>
    <cacheHierarchy uniqueName="[Table3].[Column1]" caption="Column1" attribute="1" defaultMemberUniqueName="[Table3].[Column1].[All]" allUniqueName="[Table3].[Column1].[All]" dimensionUniqueName="[Table3]" displayFolder="" count="0" memberValueDatatype="20" unbalanced="0"/>
    <cacheHierarchy uniqueName="[Table3].[price bucket]" caption="price bucket" attribute="1" defaultMemberUniqueName="[Table3].[price bucket].[All]" allUniqueName="[Table3].[price bucket].[All]" dimensionUniqueName="[Table3]" displayFolder="" count="0" memberValueDatatype="130" unbalanced="0"/>
    <cacheHierarchy uniqueName="[Table3].[discount bucket]" caption="discount bucket" attribute="1" defaultMemberUniqueName="[Table3].[discount bucket].[All]" allUniqueName="[Table3].[discount bucket].[All]" dimensionUniqueName="[Table3]" displayFolder="" count="0" memberValueDatatype="130" unbalanced="0"/>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_name1]" caption="Count of product_name1" measure="1" displayFolder="" measureGroup="Table3" count="0" hidden="1">
      <extLst>
        <ext xmlns:x15="http://schemas.microsoft.com/office/spreadsheetml/2010/11/main" uri="{B97F6D7D-B522-45F9-BDA1-12C45D357490}">
          <x15:cacheHierarchy aggregatedColumn="2"/>
        </ext>
      </extLst>
    </cacheHierarchy>
    <cacheHierarchy uniqueName="[Measures].[Distinct Count of product_name1]" caption="Distinct Count of product_name1" measure="1" displayFolder="" measureGroup="Table3" count="0" oneField="1" hidden="1">
      <fieldsUsage count="1">
        <fieldUsage x="1"/>
      </fieldsUsage>
      <extLst>
        <ext xmlns:x15="http://schemas.microsoft.com/office/spreadsheetml/2010/11/main" uri="{B97F6D7D-B522-45F9-BDA1-12C45D357490}">
          <x15:cacheHierarchy aggregatedColumn="2"/>
        </ext>
      </extLst>
    </cacheHierarchy>
    <cacheHierarchy uniqueName="[Measures].[Count of rounded_rating]" caption="Count of rounded_rating" measure="1" displayFolder="" measureGroup="Table3" count="0" hidden="1">
      <extLst>
        <ext xmlns:x15="http://schemas.microsoft.com/office/spreadsheetml/2010/11/main" uri="{B97F6D7D-B522-45F9-BDA1-12C45D357490}">
          <x15:cacheHierarchy aggregatedColumn="15"/>
        </ext>
      </extLst>
    </cacheHierarchy>
  </cacheHierarchies>
  <kpis count="0"/>
  <dimensions count="2">
    <dimension measure="1" name="Measures" uniqueName="[Measures]" caption="Measures"/>
    <dimension name="Table3" uniqueName="[Table3]" caption="Table3"/>
  </dimensions>
  <measureGroups count="1">
    <measureGroup name="Table3" caption="Table3"/>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mony" refreshedDate="45840.547500000001" backgroundQuery="1" createdVersion="8" refreshedVersion="8" minRefreshableVersion="3" recordCount="0" supportSubquery="1" supportAdvancedDrill="1" xr:uid="{F39BBEC4-40F8-4F60-B2EA-668259E2ECA5}">
  <cacheSource type="external" connectionId="1"/>
  <cacheFields count="2">
    <cacheField name="[Measures].[Count of product_name1]" caption="Count of product_name1" numFmtId="0" hierarchy="32" level="32767"/>
    <cacheField name="[Table3].[rounded_rating].[rounded_rating]" caption="rounded_rating" numFmtId="0" hierarchy="15" level="1">
      <sharedItems count="7">
        <s v=" 3"/>
        <s v=" 4"/>
        <s v=" 5"/>
        <s v="2.0"/>
        <s v="3.0"/>
        <s v="4.0"/>
        <s v="5.0"/>
      </sharedItems>
    </cacheField>
  </cacheFields>
  <cacheHierarchies count="35">
    <cacheHierarchy uniqueName="[Table3].[product_id]" caption="product_id" attribute="1" defaultMemberUniqueName="[Table3].[product_id].[All]" allUniqueName="[Table3].[product_id].[All]" dimensionUniqueName="[Table3]" displayFolder="" count="0" memberValueDatatype="130" unbalanced="0"/>
    <cacheHierarchy uniqueName="[Table3].[product_id2]" caption="product_id2" attribute="1" defaultMemberUniqueName="[Table3].[product_id2].[All]" allUniqueName="[Table3].[product_id2].[All]" dimensionUniqueName="[Table3]" displayFolder="" count="0" memberValueDatatype="130" unbalanced="0"/>
    <cacheHierarchy uniqueName="[Table3].[product_name1]" caption="product_name1" attribute="1" defaultMemberUniqueName="[Table3].[product_name1].[All]" allUniqueName="[Table3].[product_name1].[All]" dimensionUniqueName="[Table3]" displayFolder="" count="0" memberValueDatatype="130" unbalanced="0"/>
    <cacheHierarchy uniqueName="[Table3].[product_name2]" caption="product_name2" attribute="1" defaultMemberUniqueName="[Table3].[product_name2].[All]" allUniqueName="[Table3].[product_name2].[All]" dimensionUniqueName="[Table3]" displayFolder="" count="0" memberValueDatatype="130" unbalanced="0"/>
    <cacheHierarchy uniqueName="[Table3].[category]" caption="category" attribute="1" defaultMemberUniqueName="[Table3].[category].[All]" allUniqueName="[Table3].[category].[All]" dimensionUniqueName="[Table3]" displayFolder="" count="0" memberValueDatatype="130" unbalanced="0"/>
    <cacheHierarchy uniqueName="[Table3].[main_category]" caption="main_category" attribute="1" defaultMemberUniqueName="[Table3].[main_category].[All]" allUniqueName="[Table3].[main_category].[All]" dimensionUniqueName="[Table3]" displayFolder="" count="0" memberValueDatatype="130" unbalanced="0"/>
    <cacheHierarchy uniqueName="[Table3].[sub_category]" caption="sub_category" attribute="1" defaultMemberUniqueName="[Table3].[sub_category].[All]" allUniqueName="[Table3].[sub_category].[All]" dimensionUniqueName="[Table3]" displayFolder="" count="0" memberValueDatatype="130" unbalanced="0"/>
    <cacheHierarchy uniqueName="[Table3].[third_level]" caption="third_level" attribute="1" defaultMemberUniqueName="[Table3].[third_level].[All]" allUniqueName="[Table3].[third_level].[All]" dimensionUniqueName="[Table3]" displayFolder="" count="0"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130" unbalanced="0"/>
    <cacheHierarchy uniqueName="[Table3].[discount%]" caption="discount%" attribute="1" defaultMemberUniqueName="[Table3].[discount%].[All]" allUniqueName="[Table3].[discount%].[All]" dimensionUniqueName="[Table3]" displayFolder="" count="0" memberValueDatatype="130" unbalanced="0"/>
    <cacheHierarchy uniqueName="[Table3].[discount_percentage]" caption="discount_percentage" attribute="1" defaultMemberUniqueName="[Table3].[discount_percentage].[All]" allUniqueName="[Table3].[discount_percentage].[All]" dimensionUniqueName="[Table3]" displayFolder="" count="0" memberValueDatatype="5" unbalanced="0"/>
    <cacheHierarchy uniqueName="[Table3].[rating]" caption="rating" attribute="1" defaultMemberUniqueName="[Table3].[rating].[All]" allUniqueName="[Table3].[rating].[All]" dimensionUniqueName="[Table3]" displayFolder="" count="0" memberValueDatatype="130"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verage rating]" caption="average rating" attribute="1" defaultMemberUniqueName="[Table3].[average rating].[All]" allUniqueName="[Table3].[average rating].[All]" dimensionUniqueName="[Table3]" displayFolder="" count="0" memberValueDatatype="130" unbalanced="0"/>
    <cacheHierarchy uniqueName="[Table3].[rounded_rating]" caption="rounded_rating" attribute="1" defaultMemberUniqueName="[Table3].[rounded_rating].[All]" allUniqueName="[Table3].[rounded_rating].[All]" dimensionUniqueName="[Table3]" displayFolder="" count="2" memberValueDatatype="130" unbalanced="0">
      <fieldsUsage count="2">
        <fieldUsage x="-1"/>
        <fieldUsage x="1"/>
      </fieldsUsage>
    </cacheHierarchy>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130" unbalanced="0"/>
    <cacheHierarchy uniqueName="[Table3].[Numeric revenue]" caption="Numeric revenue" attribute="1" defaultMemberUniqueName="[Table3].[Numeric revenue].[All]" allUniqueName="[Table3].[Numeric revenue].[All]" dimensionUniqueName="[Table3]" displayFolder="" count="0" memberValueDatatype="5" unbalanced="0"/>
    <cacheHierarchy uniqueName="[Table3].[50%+ discount]" caption="50%+ discount" attribute="1" defaultMemberUniqueName="[Table3].[50%+ discount].[All]" allUniqueName="[Table3].[50%+ discount].[All]" dimensionUniqueName="[Table3]" displayFolder="" count="0" memberValueDatatype="130" unbalanced="0"/>
    <cacheHierarchy uniqueName="[Table3].[Column1]" caption="Column1" attribute="1" defaultMemberUniqueName="[Table3].[Column1].[All]" allUniqueName="[Table3].[Column1].[All]" dimensionUniqueName="[Table3]" displayFolder="" count="0" memberValueDatatype="20" unbalanced="0"/>
    <cacheHierarchy uniqueName="[Table3].[price bucket]" caption="price bucket" attribute="1" defaultMemberUniqueName="[Table3].[price bucket].[All]" allUniqueName="[Table3].[price bucket].[All]" dimensionUniqueName="[Table3]" displayFolder="" count="0" memberValueDatatype="130" unbalanced="0"/>
    <cacheHierarchy uniqueName="[Table3].[discount bucket]" caption="discount bucket" attribute="1" defaultMemberUniqueName="[Table3].[discount bucket].[All]" allUniqueName="[Table3].[discount bucket].[All]" dimensionUniqueName="[Table3]" displayFolder="" count="0" memberValueDatatype="130" unbalanced="0"/>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_name1]" caption="Count of product_name1" measure="1" displayFolder="" measureGroup="Table3" count="0" oneField="1" hidden="1">
      <fieldsUsage count="1">
        <fieldUsage x="0"/>
      </fieldsUsage>
      <extLst>
        <ext xmlns:x15="http://schemas.microsoft.com/office/spreadsheetml/2010/11/main" uri="{B97F6D7D-B522-45F9-BDA1-12C45D357490}">
          <x15:cacheHierarchy aggregatedColumn="2"/>
        </ext>
      </extLst>
    </cacheHierarchy>
    <cacheHierarchy uniqueName="[Measures].[Distinct Count of product_name1]" caption="Distinct Count of product_name1" measure="1" displayFolder="" measureGroup="Table3" count="0" hidden="1">
      <extLst>
        <ext xmlns:x15="http://schemas.microsoft.com/office/spreadsheetml/2010/11/main" uri="{B97F6D7D-B522-45F9-BDA1-12C45D357490}">
          <x15:cacheHierarchy aggregatedColumn="2"/>
        </ext>
      </extLst>
    </cacheHierarchy>
    <cacheHierarchy uniqueName="[Measures].[Count of rounded_rating]" caption="Count of rounded_rating" measure="1" displayFolder="" measureGroup="Table3" count="0" hidden="1">
      <extLst>
        <ext xmlns:x15="http://schemas.microsoft.com/office/spreadsheetml/2010/11/main" uri="{B97F6D7D-B522-45F9-BDA1-12C45D357490}">
          <x15:cacheHierarchy aggregatedColumn="15"/>
        </ext>
      </extLst>
    </cacheHierarchy>
  </cacheHierarchies>
  <kpis count="0"/>
  <dimensions count="2">
    <dimension measure="1" name="Measures" uniqueName="[Measures]" caption="Measures"/>
    <dimension name="Table3" uniqueName="[Table3]" caption="Table3"/>
  </dimensions>
  <measureGroups count="1">
    <measureGroup name="Table3" caption="Table3"/>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armony" refreshedDate="45840.547500810186" createdVersion="8" refreshedVersion="8" minRefreshableVersion="3" recordCount="1465" xr:uid="{9B5435F0-9996-4C56-AADB-A30FB5DD768B}">
  <cacheSource type="worksheet">
    <worksheetSource name="Table3"/>
  </cacheSource>
  <cacheFields count="30">
    <cacheField name="product_id" numFmtId="0">
      <sharedItems/>
    </cacheField>
    <cacheField name="product_id2" numFmtId="0">
      <sharedItems/>
    </cacheField>
    <cacheField name="product_name1" numFmtId="0">
      <sharedItems longText="1"/>
    </cacheField>
    <cacheField name="product_name2" numFmtId="0">
      <sharedItems longText="1"/>
    </cacheField>
    <cacheField name="category" numFmtId="0">
      <sharedItems/>
    </cacheField>
    <cacheField name="main_category" numFmtId="0">
      <sharedItems count="9">
        <s v="Electronics"/>
        <s v="Home&amp;Kitchen"/>
        <s v="Computers&amp;Accessories"/>
        <s v="MusicalInstruments"/>
        <s v="Toys&amp;Games"/>
        <s v="OfficeProducts"/>
        <s v="HomeImprovement"/>
        <s v="Health&amp;PersonalCare"/>
        <s v="Car&amp;Motorbike"/>
      </sharedItems>
    </cacheField>
    <cacheField name="sub_category" numFmtId="0">
      <sharedItems/>
    </cacheField>
    <cacheField name="third_level" numFmtId="0">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 numFmtId="164">
      <sharedItems containsMixedTypes="1" containsNumber="1" minValue="0" maxValue="94.118823764752946"/>
    </cacheField>
    <cacheField name="discount_percentage" numFmtId="9">
      <sharedItems containsSemiMixedTypes="0" containsString="0" containsNumber="1" minValue="0" maxValue="0.94"/>
    </cacheField>
    <cacheField name="rating" numFmtId="164">
      <sharedItems containsMixedTypes="1" containsNumber="1" minValue="2" maxValue="5"/>
    </cacheField>
    <cacheField name="rating_count" numFmtId="0">
      <sharedItems containsString="0" containsBlank="1" containsNumber="1" containsInteger="1" minValue="2" maxValue="426973"/>
    </cacheField>
    <cacheField name="average rating" numFmtId="0">
      <sharedItems containsMixedTypes="1" containsNumber="1" minValue="2" maxValue="5"/>
    </cacheField>
    <cacheField name="rounded_rating" numFmtId="0">
      <sharedItems containsMixedTypes="1" containsNumber="1" containsInteger="1" minValue="2" maxValue="5"/>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potential revenue" numFmtId="0">
      <sharedItems containsMixedTypes="1" containsNumber="1" minValue="0" maxValue="3451882164"/>
    </cacheField>
    <cacheField name="Numeric revenue" numFmtId="0">
      <sharedItems containsSemiMixedTypes="0" containsString="0" containsNumber="1" minValue="0" maxValue="3451882164"/>
    </cacheField>
    <cacheField name="50%+ discount" numFmtId="0">
      <sharedItems/>
    </cacheField>
    <cacheField name="Column1" numFmtId="0">
      <sharedItems containsSemiMixedTypes="0" containsString="0" containsNumber="1" containsInteger="1" minValue="0" maxValue="305"/>
    </cacheField>
    <cacheField name="price bucket" numFmtId="0">
      <sharedItems count="3">
        <s v="&gt;₹500"/>
        <s v="₹200–₹500"/>
        <s v="&lt;₹200"/>
      </sharedItems>
    </cacheField>
    <cacheField name="discount bucket"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KSMBL2H"/>
    <s v="B07DL1KC3H"/>
    <s v="Isoelite Remote Compatible For Samsung Led/Lcd Remote Control Works With All Samsung Led/Lcd Tv Model No :- Bn59-607A (Please Match The Image With Your Old Remote)"/>
    <s v="Isoelite Remote Compatible for Samsung LED/LCD Remote Control Works with All Samsung LED/LCD TV Model No :- BN59-607A (Please Match The Image with Your Old Remote)"/>
    <s v="Electronics|HomeTheater,TV&amp;Video|Accessories|Cables|HDMICables"/>
    <x v="0"/>
    <s v="HomeTheater,TV&amp;Video"/>
    <s v="Accessories|Cables|HDMICables"/>
    <n v="219"/>
    <n v="700"/>
    <n v="68.714285714285722"/>
    <n v="0.69"/>
    <n v="4.4000000000000004"/>
    <n v="426973"/>
    <n v="4.4000000000000004"/>
    <n v="4"/>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n v="298881100"/>
    <n v="298881100"/>
    <s v="Yes"/>
    <n v="235"/>
    <x v="0"/>
    <s v="61–70%"/>
  </r>
  <r>
    <s v="B014I8SSD0"/>
    <s v="B07JGDB5M1"/>
    <s v="Wayona Nylon Braided 2M / 6Ft Fast Charge Usb To Lightning Data Sync And Charging Cable For Iphone, Ipad Tablet (6 Ft Pack Of 1, Grey)"/>
    <s v="Wayona Nylon Braided 2M / 6Ft Fast Charge Usb To Lightning Data Sync And Charging Cable For Iphone, Ipad Tablet (6 Ft Pack Of 1, Grey)"/>
    <s v="Electronics|HomeTheater,TV&amp;Video|Accessories|Cables|HDMICables"/>
    <x v="0"/>
    <s v="HomeTheater,TV&amp;Video"/>
    <s v="Accessories|Cables|HDMICables"/>
    <n v="309"/>
    <n v="475"/>
    <n v="34.94736842105263"/>
    <n v="0.35"/>
    <n v="4.4000000000000004"/>
    <n v="426973"/>
    <n v="4.4000000000000004"/>
    <n v="4"/>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n v="202812175"/>
    <n v="202812175"/>
    <s v="Yes"/>
    <n v="235"/>
    <x v="1"/>
    <s v="31–40%"/>
  </r>
  <r>
    <s v="B014I8SX4Y"/>
    <s v="B0B9XLX8VR"/>
    <s v="Vu 139 Cm (55 Inches) The Gloled Series 4K Smart Led Google Tv 55Gloled (Grey)"/>
    <s v="VU 139 cm (55 inches) The GloLED Series 4K Smart LED Google TV 55GloLED (Grey)"/>
    <s v="Electronics|HomeTheater,TV&amp;Video|Accessories|Cables|HDMICables"/>
    <x v="0"/>
    <s v="HomeTheater,TV&amp;Video"/>
    <s v="Accessories|Cables|HDMICables"/>
    <n v="309"/>
    <n v="1400"/>
    <n v="77.928571428571431"/>
    <n v="0.78"/>
    <n v="4.4000000000000004"/>
    <n v="426973"/>
    <n v="4.4000000000000004"/>
    <n v="4"/>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n v="597762200"/>
    <n v="597762200"/>
    <s v="No"/>
    <n v="234"/>
    <x v="1"/>
    <s v="71–80%"/>
  </r>
  <r>
    <s v="B07KSMBL2H"/>
    <s v="B08RWCZ6SY"/>
    <s v="7Seven¬Æ Compatible For Sony Bravia Lcd Led Uhd Oled Qled 4K Ultra Hd Tv Remote Control With Youtube And Netflix Hotkeys. Universal Replacement For Original Sony Smart Android Tv Remote Control"/>
    <s v="7SEVEN¬Æ Compatible for Sony Bravia LCD LED UHD OLED QLED 4K Ultra HD TV remote control with YouTube and NETFLIX Hotkeys. Universal Replacement for Original Sony Smart Android tv Remote Control"/>
    <s v="Electronics|HomeTheater,TV&amp;Video|Accessories|Cables|HDMICables"/>
    <x v="0"/>
    <s v="HomeTheater,TV&amp;Video"/>
    <s v="Accessories|Cables|HDMICables"/>
    <n v="219"/>
    <n v="700"/>
    <n v="68.714285714285722"/>
    <n v="0.69"/>
    <n v="4.4000000000000004"/>
    <n v="426972"/>
    <n v="4.4000000000000004"/>
    <n v="4"/>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n v="298880400"/>
    <n v="298880400"/>
    <s v="Yes"/>
    <n v="233"/>
    <x v="1"/>
    <s v="61–70%"/>
  </r>
  <r>
    <s v="B07GPXXNNG"/>
    <s v="B003L62T7W"/>
    <s v="Logitech B100 Wired Usb Mouse, 3 Yr Warranty, 800 Dpi Optical Tracking, Ambidextrous Pc/Mac/Laptop - Black"/>
    <s v="Logitech B100 Wired USB Mouse, 3 yr Warranty, 800 DPI Optical Tracking, Ambidextrous PC/Mac/Laptop - Black"/>
    <s v="Electronics|Headphones,Earbuds&amp;Accessories|Headphones|In-Ear"/>
    <x v="0"/>
    <s v="Headphones,Earbuds&amp;Accessories"/>
    <s v="Headphones|In-Ear"/>
    <n v="349"/>
    <n v="999"/>
    <n v="65.06506506506507"/>
    <n v="0.65"/>
    <n v="4.0999999999999996"/>
    <n v="363713"/>
    <n v="4.0999999999999996"/>
    <n v="4"/>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n v="363349287"/>
    <n v="363349287"/>
    <s v="Yes"/>
    <n v="233"/>
    <x v="1"/>
    <s v="61–70%"/>
  </r>
  <r>
    <s v="B07GQD4K6L"/>
    <s v="B004IO5BMQ"/>
    <s v="Logitech M235 Wireless Mouse, 1000 Dpi Optical Tracking, 12 Month Life Battery, Compatible With Windows, Mac, Chromebook/Pc/Laptop"/>
    <s v="Logitech M235 Wireless Mouse, 1000 DPI Optical Tracking, 12 Month Life Battery, Compatible with Windows, Mac, Chromebook/PC/Laptop"/>
    <s v="Electronics|Headphones,Earbuds&amp;Accessories|Headphones|In-Ear"/>
    <x v="0"/>
    <s v="Headphones,Earbuds&amp;Accessories"/>
    <s v="Headphones|In-Ear"/>
    <n v="379"/>
    <n v="999"/>
    <n v="62.062062062062061"/>
    <n v="0.62"/>
    <n v="4.0999999999999996"/>
    <n v="363713"/>
    <n v="4.0999999999999996"/>
    <n v="4"/>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n v="363349287"/>
    <n v="363349287"/>
    <s v="Yes"/>
    <n v="232"/>
    <x v="1"/>
    <s v="61–70%"/>
  </r>
  <r>
    <s v="B071Z8M4KX"/>
    <s v="B09P564ZTJ"/>
    <s v="Wembley Lcd Writing Pad/Tab | Writing, Drawing, Reusable, Portable Pad With Colorful Letters | 9 Inch Graphic Tablet (Assorted)"/>
    <s v="Wembley LCD Writing Pad/Tab | Writing, Drawing, Reusable, Portable Pad with Colorful Letters | 9 Inch Graphic Tablet (Assorted)"/>
    <s v="Electronics|Headphones,Earbuds&amp;Accessories|Headphones|In-Ear"/>
    <x v="0"/>
    <s v="Headphones,Earbuds&amp;Accessories"/>
    <s v="Headphones|In-Ear"/>
    <n v="365"/>
    <n v="999"/>
    <n v="63.463463463463462"/>
    <n v="0.63"/>
    <n v="4.0999999999999996"/>
    <n v="363711"/>
    <n v="4.0999999999999996"/>
    <n v="4"/>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n v="363347289"/>
    <n v="363347289"/>
    <s v="Yes"/>
    <n v="232"/>
    <x v="1"/>
    <s v="61–70%"/>
  </r>
  <r>
    <s v="B09GFPVD9Y"/>
    <s v="B00NNQMYNE"/>
    <s v="Aircase Rugged Hard Drive Case For 2.5-Inch Western Digital, Seagate, Toshiba, Portable Storage Shell For Gadget Hard Disk Usb Cable Power Bank Mobile Charger Earphone, Waterproof (Black)"/>
    <s v="AirCase Rugged Hard Drive Case for 2.5-inch Western Digital, Seagate, Toshiba, Portable Storage Shell for Gadget Hard Disk USB Cable Power Bank Mobile Charger Earphone, Waterproof (Black)"/>
    <s v="Electronics|Mobiles&amp;Accessories|Smartphones&amp;BasicMobiles|Smartphones"/>
    <x v="0"/>
    <s v="Mobiles&amp;Accessories"/>
    <s v="Smartphones&amp;BasicMobiles|Smartphones"/>
    <n v="8499"/>
    <n v="10999"/>
    <n v="22.729339030820984"/>
    <n v="0.23"/>
    <n v="4.0999999999999996"/>
    <n v="313836"/>
    <n v="4.0999999999999996"/>
    <n v="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n v="3451882164"/>
    <n v="3451882164"/>
    <s v="Yes"/>
    <n v="231"/>
    <x v="1"/>
    <s v="21–30%"/>
  </r>
  <r>
    <s v="B09GFLXVH9"/>
    <s v="B0B217Z5VK"/>
    <s v="Noise Buds Vs402 Truly Wireless In Ear Earbuds, 35-Hours Of Playtime, Instacharge, Quad Mic With Enc, Hyper Sync, Low Latency, 10Mm Driver, Bluetooth V5.3 And Breathing Led Lights (Neon Black)"/>
    <s v="Noise Buds VS402 Truly Wireless in Ear Earbuds, 35-Hours of Playtime, Instacharge, Quad Mic with ENC, Hyper Sync, Low Latency, 10mm Driver, Bluetooth v5.3 and Breathing LED Lights (Neon Black)"/>
    <s v="Electronics|Mobiles&amp;Accessories|Smartphones&amp;BasicMobiles|Smartphones"/>
    <x v="0"/>
    <s v="Mobiles&amp;Accessories"/>
    <s v="Smartphones&amp;BasicMobiles|Smartphones"/>
    <n v="6499"/>
    <n v="8499"/>
    <n v="23.532180256500766"/>
    <n v="0.24"/>
    <n v="4.0999999999999996"/>
    <n v="313836"/>
    <n v="4.0999999999999996"/>
    <n v="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n v="2667292164"/>
    <n v="2667292164"/>
    <s v="No"/>
    <n v="230"/>
    <x v="0"/>
    <s v="21–30%"/>
  </r>
  <r>
    <s v="B09GFM8CGS"/>
    <s v="B07YL54NVJ"/>
    <s v="Brand Conquer 6 In 1 With Otg, Sd Card Reader, Usb Type C, Usb 3.0 And Micro Usb, For Memory Card | Portable Card Reader | Compatible With Tf, Sd, Micro Sd, Sdhc, Sdxc, Mmc, Rs-Mmc, Micro Sdxc"/>
    <s v="Brand Conquer 6 in 1 with OTG, SD Card Reader, USB Type C, USB 3.0 and Micro USB, for Memory Card | Portable Card Reader | Compatible with TF, SD, Micro SD, SDHC, SDXC, MMC, RS-MMC, Micro SDXC"/>
    <s v="Electronics|Mobiles&amp;Accessories|Smartphones&amp;BasicMobiles|Smartphones"/>
    <x v="0"/>
    <s v="Mobiles&amp;Accessories"/>
    <s v="Smartphones&amp;BasicMobiles|Smartphones"/>
    <n v="6499"/>
    <n v="7999"/>
    <n v="18.752344043005376"/>
    <n v="0.19"/>
    <n v="4.0999999999999996"/>
    <n v="313832"/>
    <n v="4.0999999999999996"/>
    <n v="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n v="2510342168"/>
    <n v="2510342168"/>
    <s v="No"/>
    <n v="229"/>
    <x v="0"/>
    <s v="11–20%"/>
  </r>
  <r>
    <s v="B09GFPN6TP"/>
    <s v="B09ZHCJDP1"/>
    <s v="Amazon Basics Wireless Mouse | 2.4 Ghz Connection, 1600 Dpi | Type - C Adapter | Upto 12 Months Of Battery Life | Ambidextrous Design | Suitable For Pc/Mac/Laptop"/>
    <s v="Amazon Basics Wireless Mouse | 2.4 GHz Connection, 1600 DPI | Type - C Adapter | Upto 12 Months of Battery Life | Ambidextrous Design | Suitable for PC/Mac/Laptop"/>
    <s v="Electronics|Mobiles&amp;Accessories|Smartphones&amp;BasicMobiles|Smartphones"/>
    <x v="0"/>
    <s v="Mobiles&amp;Accessories"/>
    <s v="Smartphones&amp;BasicMobiles|Smartphones"/>
    <n v="7499"/>
    <n v="9499"/>
    <n v="21.054847878724075"/>
    <n v="0.21"/>
    <n v="4.0999999999999996"/>
    <n v="313832"/>
    <n v="4.0999999999999996"/>
    <n v="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n v="2981090168"/>
    <n v="2981090168"/>
    <s v="No"/>
    <n v="229"/>
    <x v="0"/>
    <s v="21–30%"/>
  </r>
  <r>
    <s v="B01MF8MB65"/>
    <s v="B09GFN8WZL"/>
    <s v="Portronics Ruffpad 8.5M Multicolor Lcd Writing Pad With Screen 21.5Cm (8.5-Inch) For Drawing, Playing, Handwriting Gifts For Kids &amp; Adults, India'S First Notepad To Save And Share Your Child'S First Creatives Via Ruffpad App On Your Smartphone(Black)"/>
    <s v="Portronics Ruffpad 8.5M Multicolor LCD Writing Pad with Screen 21.5cm (8.5-inch) for Drawing, Playing, Handwriting Gifts for Kids &amp; Adults, India's first notepad to save and share your child's first creatives via Ruffpad app on your Smartphone(Black)"/>
    <s v="Electronics|Headphones,Earbuds&amp;Accessories|Headphones|In-Ear"/>
    <x v="0"/>
    <s v="Headphones,Earbuds&amp;Accessories"/>
    <s v="Headphones|In-Ear"/>
    <n v="699"/>
    <n v="999"/>
    <n v="30.03003003003003"/>
    <n v="0.3"/>
    <n v="4.0999999999999996"/>
    <n v="273189"/>
    <n v="4.0999999999999996"/>
    <n v="4"/>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n v="272915811"/>
    <n v="272915811"/>
    <s v="No"/>
    <n v="229"/>
    <x v="0"/>
    <s v="31–40%"/>
  </r>
  <r>
    <s v="B01LWYDEQ7"/>
    <s v="B00P93X0VO"/>
    <s v="Classmate Pulse 6 Subject Notebook - Unruled, 300 Pages, Spiral Binding, 240Mm*180Mm"/>
    <s v="Classmate Pulse 6 Subject Notebook - Unruled, 300 Pages, Spiral Binding, 240mm*180mm"/>
    <s v="Home&amp;Kitchen|Kitchen&amp;Dining|KitchenTools|ManualChoppers&amp;Chippers|Choppers"/>
    <x v="1"/>
    <s v="Kitchen&amp;Dining"/>
    <s v="KitchenTools|ManualChoppers&amp;Chippers|Choppers"/>
    <n v="199"/>
    <n v="495"/>
    <n v="59.797979797979792"/>
    <n v="0.6"/>
    <n v="4.0999999999999996"/>
    <n v="270563"/>
    <n v="4.0999999999999996"/>
    <n v="4"/>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n v="133928685"/>
    <n v="133928685"/>
    <s v="No"/>
    <n v="229"/>
    <x v="0"/>
    <s v="51–60%"/>
  </r>
  <r>
    <s v="B005FYNT3G"/>
    <s v="B0B3RRWSF6"/>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s v="Computers&amp;Accessories|ExternalDevices&amp;DataStorage|PenDrives"/>
    <x v="2"/>
    <s v="ExternalDevices&amp;DataStorage"/>
    <s v="PenDrives"/>
    <n v="289"/>
    <n v="650"/>
    <n v="55.538461538461533"/>
    <n v="0.56000000000000005"/>
    <n v="4.3"/>
    <n v="253105"/>
    <n v="4.3"/>
    <n v="4"/>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n v="164518250"/>
    <n v="164518250"/>
    <s v="Yes"/>
    <n v="229"/>
    <x v="2"/>
    <s v="51–60%"/>
  </r>
  <r>
    <s v="B09X7DY7Q4"/>
    <s v="B07966M8XH"/>
    <s v="Model-P4 6 Way Swivel Tilt Wall Mount 32-55-Inch Full Motion Cantilever For Led,Lcd And Plasma Tv'S"/>
    <s v="Model-P4 6 Way Swivel Tilt Wall Mount 32-55-inch Full Motion Cantilever for LED,LCD and Plasma TV's"/>
    <s v="Electronics|Accessories|MemoryCards|MicroSD"/>
    <x v="0"/>
    <s v="Accessories"/>
    <s v="MemoryCards|MicroSD"/>
    <n v="939"/>
    <n v="1800"/>
    <n v="47.833333333333336"/>
    <n v="0.48"/>
    <n v="4.5"/>
    <n v="205052"/>
    <n v="4.5"/>
    <n v="5"/>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n v="369093600"/>
    <n v="369093600"/>
    <s v="Yes"/>
    <n v="229"/>
    <x v="1"/>
    <s v="41–50%"/>
  </r>
  <r>
    <s v="B01DEWVZ2C"/>
    <s v="B09F6S8BT6"/>
    <s v="Samsung 80 Cm (32 Inches) Wondertainment Series Hd Ready Led Smart Tv Ua32T4340Bkxxl (Glossy Black)"/>
    <s v="Samsung 80 cm (32 Inches) Wondertainment Series HD Ready LED Smart TV UA32T4340BKXXL (Glossy Black)"/>
    <s v="Electronics|Headphones,Earbuds&amp;Accessories|Headphones|In-Ear"/>
    <x v="0"/>
    <s v="Headphones,Earbuds&amp;Accessories"/>
    <s v="Headphones|In-Ear"/>
    <n v="599"/>
    <n v="999"/>
    <n v="40.04004004004004"/>
    <n v="0.4"/>
    <n v="4.0999999999999996"/>
    <n v="192590"/>
    <n v="4.0999999999999996"/>
    <n v="4"/>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n v="192397410"/>
    <n v="192397410"/>
    <s v="No"/>
    <n v="228"/>
    <x v="0"/>
    <s v="41–50%"/>
  </r>
  <r>
    <s v="B01DF26V7A"/>
    <s v="B0759QMF85"/>
    <s v="Tp-Link Ac750 Dual Band Wireless Cable Router, 4 10/100 Lan + 10/100 Wan Ports, Support Guest Network And Parental Control, 750Mbps Speed Wi-Fi, 3 Antennas (Archer C20) Blue, 2.4 Ghz"/>
    <s v="TP-Link AC750 Dual Band Wireless Cable Router, 4 10/100 LAN + 10/100 WAN Ports, Support Guest Network and Parental Control, 750Mbps Speed Wi-Fi, 3 Antennas (Archer C20) Blue, 2.4 GHz"/>
    <s v="Electronics|Headphones,Earbuds&amp;Accessories|Headphones|In-Ear"/>
    <x v="0"/>
    <s v="Headphones,Earbuds&amp;Accessories"/>
    <s v="Headphones|In-Ear"/>
    <n v="599"/>
    <n v="1299"/>
    <n v="53.887605850654353"/>
    <n v="0.54"/>
    <n v="4.0999999999999996"/>
    <n v="192589"/>
    <n v="4.0999999999999996"/>
    <n v="4"/>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n v="250173111"/>
    <n v="250173111"/>
    <s v="No"/>
    <n v="228"/>
    <x v="0"/>
    <s v="51–60%"/>
  </r>
  <r>
    <s v="B01DEWVZ2C"/>
    <s v="B09W5XR9RT"/>
    <s v="Duracell Usb C To Lightning Apple Certified (Mfi) Braided Sync &amp; Charge Cable For Iphone, Ipad And Ipod. Fast Charging Lightning Cable, 3.9 Feet (1.2M) - Black"/>
    <s v="Duracell USB C To Lightning Apple Certified (Mfi) Braided Sync &amp; Charge Cable For Iphone, Ipad And Ipod. Fast Charging Lightning Cable, 3.9 Feet (1.2M) - Black"/>
    <s v="Electronics|Headphones,Earbuds&amp;Accessories|Headphones|In-Ear"/>
    <x v="0"/>
    <s v="Headphones,Earbuds&amp;Accessories"/>
    <s v="Headphones|In-Ear"/>
    <n v="599"/>
    <n v="999"/>
    <n v="40.04004004004004"/>
    <n v="0.4"/>
    <n v="4.0999999999999996"/>
    <n v="192587"/>
    <n v="4.0999999999999996"/>
    <n v="4"/>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n v="192394413"/>
    <n v="192394413"/>
    <s v="Yes"/>
    <n v="228"/>
    <x v="0"/>
    <s v="41–50%"/>
  </r>
  <r>
    <s v="B09XXZXQC1"/>
    <s v="B08WRBG3XW"/>
    <s v="Boat Type C A325 Tangle-Free, Sturdy Type C Cable With 3A Rapid Charging &amp; 480Mbps Data Transmission(Black)"/>
    <s v="boAt Type C A325 Tangle-free, Sturdy Type C Cable with 3A Rapid Charging &amp; 480mbps Data Transmission(Black)"/>
    <s v="Computers&amp;Accessories|Tablets"/>
    <x v="2"/>
    <e v="#VALUE!"/>
    <e v="#VALUE!"/>
    <n v="26999"/>
    <n v="37999"/>
    <n v="28.948130213953"/>
    <n v="0.28999999999999998"/>
    <n v="4.5999999999999996"/>
    <n v="2886"/>
    <n v="4.5999999999999996"/>
    <n v="5"/>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n v="109665114"/>
    <n v="109665114"/>
    <s v="No"/>
    <n v="229"/>
    <x v="0"/>
    <s v="21–30%"/>
  </r>
  <r>
    <s v="B01N6LU1VF"/>
    <s v="B0746JGVDS"/>
    <s v="Elv Car Mount Adjustable Car Phone Holder Universal Long Arm, Windshield For Smartphones - Black"/>
    <s v="ELV Car Mount Adjustable Car Phone Holder Universal Long Arm, Windshield for Smartphones - Black"/>
    <s v="Computers&amp;Accessories|ExternalDevices&amp;DataStorage|PenDrives"/>
    <x v="2"/>
    <s v="ExternalDevices&amp;DataStorage"/>
    <s v="PenDrives"/>
    <n v="579"/>
    <n v="1400"/>
    <n v="58.642857142857139"/>
    <n v="0.59"/>
    <n v="4.3"/>
    <n v="189104"/>
    <n v="4.3"/>
    <n v="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n v="264745600"/>
    <n v="264745600"/>
    <s v="No"/>
    <n v="228"/>
    <x v="0"/>
    <s v="51–60%"/>
  </r>
  <r>
    <s v="B08JQN8DGZ"/>
    <s v="B08C7TYHPB"/>
    <s v="Ibell Castor Ctek15L Premium 1.5 Litre Stainless Steel Electric Kettle,1500W Auto Cut-Off Feature,Silver"/>
    <s v="iBELL Castor CTEK15L Premium 1.5 Litre Stainless Steel Electric Kettle,1500W Auto Cut-Off Feature,Silver"/>
    <s v="Electronics|Headphones,Earbuds&amp;Accessories|Headphones|In-Ear"/>
    <x v="0"/>
    <s v="Headphones,Earbuds&amp;Accessories"/>
    <s v="Headphones|In-Ear"/>
    <n v="1299"/>
    <n v="2990"/>
    <n v="56.555183946488299"/>
    <n v="0.56999999999999995"/>
    <n v="3.8"/>
    <n v="180998"/>
    <n v="3.8"/>
    <n v="4"/>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n v="541184020"/>
    <n v="541184020"/>
    <s v="Yes"/>
    <n v="228"/>
    <x v="0"/>
    <s v="51–60%"/>
  </r>
  <r>
    <s v="B002SZEOLG"/>
    <s v="B0949SBKMP"/>
    <s v="Boat Flash Edition Smart Watch With Activity Tracker, Multiple Sports Modes, 1.3&quot; Screen, 170+ Watch Faces, Sleep Monitor, Gesture, Camera &amp; Music Control, Ip68 &amp; 7 Days Battery Life(Lightning Black)"/>
    <s v="boAt Flash Edition Smart Watch with Activity Tracker, Multiple Sports Modes, 1.3&quot; Screen, 170+ Watch Faces, Sleep Monitor, Gesture, Camera &amp; Music Control, IP68 &amp; 7 Days Battery Life(Lightning Black)"/>
    <s v="Computers&amp;Accessories|NetworkingDevices|NetworkAdapters|WirelessUSBAdapters"/>
    <x v="2"/>
    <s v="NetworkingDevices"/>
    <s v="NetworkAdapters|WirelessUSBAdapters"/>
    <n v="749"/>
    <n v="1339"/>
    <n v="44.062733383121731"/>
    <n v="0.44"/>
    <n v="4.2"/>
    <n v="179692"/>
    <n v="4.2"/>
    <n v="4"/>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n v="240607588"/>
    <n v="240607588"/>
    <s v="Yes"/>
    <n v="228"/>
    <x v="0"/>
    <s v="41–50%"/>
  </r>
  <r>
    <s v="B008IFXQFU"/>
    <s v="B0BNV7JM5Y"/>
    <s v="Boat Newly Launched Wave Electra With 1.81&quot; Hd Display, Smart Calling With Ultra-Seamless Bt Calling Chip,20 Built-In Watch Faces,100 + Sports Modes,Menu Personalization,In-Built Games(Charcoal Black)"/>
    <s v="boAt Newly Launched Wave Electra with 1.81&quot; HD Display, Smart Calling with Ultra-Seamless BT Calling Chip,20 Built-In Watch Faces,100 + Sports Modes,Menu Personalization,In-Built Games(Charcoal Black)"/>
    <s v="Computers&amp;Accessories|NetworkingDevices|NetworkAdapters|WirelessUSBAdapters"/>
    <x v="2"/>
    <s v="NetworkingDevices"/>
    <s v="NetworkAdapters|WirelessUSBAdapters"/>
    <n v="499"/>
    <n v="999"/>
    <n v="50.050050050050054"/>
    <n v="0.5"/>
    <n v="4.2"/>
    <n v="179691"/>
    <n v="4.2"/>
    <n v="4"/>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n v="179511309"/>
    <n v="179511309"/>
    <s v="No"/>
    <n v="227"/>
    <x v="0"/>
    <s v="51–60%"/>
  </r>
  <r>
    <s v="B0088TKTY2"/>
    <s v="B0B3MWYCHQ"/>
    <s v="Fire-Boltt Ring 3 Smart Watch 1.8 Biggest Display With Advanced Bluetooth Calling Chip, Voice Assistance,118 Sports Modes, In Built Calculator &amp; Games, Spo2, Heart Rate Monitoring"/>
    <s v="Fire-Boltt Ring 3 Smart Watch 1.8 Biggest Display with Advanced Bluetooth Calling Chip, Voice Assistance,118 Sports Modes, in Built Calculator &amp; Games, SpO2, Heart Rate Monitoring"/>
    <s v="Computers&amp;Accessories|NetworkingDevices|NetworkAdapters|WirelessUSBAdapters"/>
    <x v="2"/>
    <s v="NetworkingDevices"/>
    <s v="NetworkAdapters|WirelessUSBAdapters"/>
    <n v="649"/>
    <n v="1399"/>
    <n v="53.609721229449605"/>
    <n v="0.54"/>
    <n v="4.2"/>
    <n v="179691"/>
    <n v="4.2"/>
    <n v="4"/>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n v="251387709"/>
    <n v="251387709"/>
    <s v="Yes"/>
    <n v="226"/>
    <x v="1"/>
    <s v="51–60%"/>
  </r>
  <r>
    <s v="B08HV83HL3"/>
    <s v="B09HK9JH4F"/>
    <s v="Smashtronics¬Æ - Case For Firetv Remote, Fire Stick Remote Cover Case, Silicone Cover For Tv Firestick 4K/Tv 2Nd Gen(3Rd Gen) Remote Control - Light Weight/Anti Slip/Shockproof (Black)"/>
    <s v="Smashtronics¬Æ - Case for Firetv Remote, Fire Stick Remote Cover Case, Silicone Cover for TV Firestick 4K/TV 2nd Gen(3rd Gen) Remote Control - Light Weight/Anti Slip/Shockproof (Black)"/>
    <s v="Electronics|Mobiles&amp;Accessories|MobileAccessories|Chargers|PowerBanks"/>
    <x v="0"/>
    <s v="Mobiles&amp;Accessories"/>
    <s v="MobileAccessories|Chargers|PowerBanks"/>
    <n v="2049"/>
    <n v="2199"/>
    <n v="6.8212824010914055"/>
    <n v="7.0000000000000007E-2"/>
    <n v="4.3"/>
    <n v="178912"/>
    <n v="4.3"/>
    <n v="4"/>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n v="393427488"/>
    <n v="393427488"/>
    <s v="Yes"/>
    <n v="226"/>
    <x v="0"/>
    <s v="0–10%"/>
  </r>
  <r>
    <s v="B08HVL8QN3"/>
    <s v="B0941392C8"/>
    <s v="Lava Charging Adapter Elements D3 2A Fast Charging Speed Usb Type C Data Cable, White"/>
    <s v="Lava Charging Adapter Elements D3 2A Fast Charging Speed Usb Type C Data Cable, White"/>
    <s v="Electronics|Mobiles&amp;Accessories|MobileAccessories|Chargers|PowerBanks"/>
    <x v="0"/>
    <s v="Mobiles&amp;Accessories"/>
    <s v="MobileAccessories|Chargers|PowerBanks"/>
    <n v="1149"/>
    <n v="2199"/>
    <n v="47.748976807639835"/>
    <n v="0.48"/>
    <n v="4.3"/>
    <n v="178912"/>
    <n v="4.3"/>
    <n v="4"/>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n v="393427488"/>
    <n v="393427488"/>
    <s v="No"/>
    <n v="226"/>
    <x v="0"/>
    <s v="41–50%"/>
  </r>
  <r>
    <s v="B08HVJCW95"/>
    <s v="B0B8CXTTG3"/>
    <s v="Mi 80 Cm (32 Inches) Hd Ready Smart Android Led Tv 5A Pro | L32M7-Eain (Black)"/>
    <s v="MI 80 cm (32 inches) HD Ready Smart Android LED TV 5A Pro | L32M7-EAIN (Black)"/>
    <s v="Electronics|Mobiles&amp;Accessories|MobileAccessories|Chargers|PowerBanks"/>
    <x v="0"/>
    <s v="Mobiles&amp;Accessories"/>
    <s v="MobileAccessories|Chargers|PowerBanks"/>
    <n v="1149"/>
    <n v="2199"/>
    <n v="47.748976807639835"/>
    <n v="0.48"/>
    <n v="4.3"/>
    <n v="178912"/>
    <n v="4.3"/>
    <n v="4"/>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n v="393427488"/>
    <n v="393427488"/>
    <s v="No"/>
    <n v="225"/>
    <x v="0"/>
    <s v="41–50%"/>
  </r>
  <r>
    <s v="B07DC4RZPY"/>
    <s v="B08TDJNM3G"/>
    <s v="E-Cosmos 5V 1.2W Portable Flexible Usb Led Light (Colors May Vary, Small) - Set Of 2 Pieces"/>
    <s v="E-COSMOS 5V 1.2W Portable Flexible USB LED Light (Colors May Vary, Small) - Set of 2 Pieces"/>
    <s v="Computers&amp;Accessories|Accessories&amp;Peripherals|Cables&amp;Accessories|Cables|USBCables"/>
    <x v="2"/>
    <s v="Accessories&amp;Peripherals"/>
    <s v="Cables&amp;Accessories|Cables|USBCables"/>
    <n v="709"/>
    <n v="1999"/>
    <n v="64.532266133066528"/>
    <n v="0.65"/>
    <n v="4.0999999999999996"/>
    <n v="178817"/>
    <n v="4.0999999999999996"/>
    <n v="4"/>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n v="357455183"/>
    <n v="357455183"/>
    <s v="No"/>
    <n v="225"/>
    <x v="0"/>
    <s v="61–70%"/>
  </r>
  <r>
    <s v="B07S9S86BF"/>
    <s v="B08SCCG9D4"/>
    <s v="Jbl Commercial Cslm20B Auxiliary Omnidirectional Lavalier Microphone With Battery For Content Creation, Voiceover/Dubbing, Recording (Black,Small)"/>
    <s v="JBL Commercial CSLM20B Auxiliary Omnidirectional Lavalier Microphone with Battery for Content Creation, Voiceover/Dubbing, Recording (Black,Small)"/>
    <s v="Electronics|Headphones,Earbuds&amp;Accessories|Headphones|In-Ear"/>
    <x v="0"/>
    <s v="Headphones,Earbuds&amp;Accessories"/>
    <s v="Headphones|In-Ear"/>
    <n v="599"/>
    <n v="1490"/>
    <n v="59.798657718120808"/>
    <n v="0.6"/>
    <n v="4.0999999999999996"/>
    <n v="161679"/>
    <n v="4.0999999999999996"/>
    <n v="4"/>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n v="240901710"/>
    <n v="240901710"/>
    <s v="Yes"/>
    <n v="226"/>
    <x v="0"/>
    <s v="51–60%"/>
  </r>
  <r>
    <s v="B08H9Z3XQW"/>
    <s v="B073BRXPZX"/>
    <s v="Lenovo 300 Wired Plug &amp; Play Usb Mouse, High Resolution 1600 Dpi Optical Sensor, 3-Button Design With Clickable Scroll Wheel, Ambidextrous, Ergonomic Mouse For Comfortable All-Day Grip (Gx30M39704)"/>
    <s v="Lenovo 300 Wired Plug &amp; Play USB Mouse, High Resolution 1600 DPI Optical Sensor, 3-Button Design with clickable Scroll Wheel, Ambidextrous, Ergonomic Mouse for Comfortable All-Day Grip (GX30M39704)"/>
    <s v="Electronics|Headphones,Earbuds&amp;Accessories|Headphones|In-Ear"/>
    <x v="0"/>
    <s v="Headphones,Earbuds&amp;Accessories"/>
    <s v="Headphones|In-Ear"/>
    <n v="455"/>
    <n v="1490"/>
    <n v="69.463087248322154"/>
    <n v="0.69"/>
    <n v="4.0999999999999996"/>
    <n v="161677"/>
    <n v="4.0999999999999996"/>
    <n v="4"/>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n v="240898730"/>
    <n v="240898730"/>
    <s v="Yes"/>
    <n v="226"/>
    <x v="0"/>
    <s v="61–70%"/>
  </r>
  <r>
    <s v="B00A0VCJPI"/>
    <s v="B0BNXFDTZ2"/>
    <s v="Fire-Boltt Tank 1.85&quot; Bluetooth Calling Smart Watch, 123 Sports Mode, 8 Ui Interactions, Built In Speaker &amp; Mic, 7 Days Battery &amp; Fire-Boltt Health Suite"/>
    <s v="Fire-Boltt Tank 1.85&quot; Bluetooth Calling Smart Watch, 123 Sports Mode, 8 UI Interactions, Built in Speaker &amp; Mic, 7 Days Battery &amp; Fire-Boltt Health Suite"/>
    <s v="Computers&amp;Accessories|NetworkingDevices|Repeaters&amp;Extenders"/>
    <x v="2"/>
    <s v="NetworkingDevices"/>
    <s v="Repeaters&amp;Extenders"/>
    <n v="1469"/>
    <n v="2499"/>
    <n v="41.216486594637857"/>
    <n v="0.41"/>
    <n v="4.2"/>
    <n v="156638"/>
    <n v="4.2"/>
    <n v="4"/>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n v="391438362"/>
    <n v="391438362"/>
    <s v="Yes"/>
    <n v="226"/>
    <x v="1"/>
    <s v="41–50%"/>
  </r>
  <r>
    <s v="B08TV2P1N8"/>
    <s v="B09N6TTHT6"/>
    <s v="E-Cosmos Plug In Led Night Light Mini Usb Led Light Flexible Usb Led Ambient Light Mini Usb Led Light, Led Portable Car Bulb, Indoor, Outdoor, Reading, Sleep (4 Pcs)"/>
    <s v="E-COSMOS Plug in LED Night Light Mini USB LED Light Flexible USB LED Ambient Light Mini USB LED Light, LED Portable car Bulb, Indoor, Outdoor, Reading, Sleep (4 pcs)"/>
    <s v="Electronics|Headphones,Earbuds&amp;Accessories|Headphones|In-Ear"/>
    <x v="0"/>
    <s v="Headphones,Earbuds&amp;Accessories"/>
    <s v="Headphones|In-Ear"/>
    <n v="1399"/>
    <n v="3990"/>
    <n v="64.937343358395992"/>
    <n v="0.65"/>
    <n v="4.0999999999999996"/>
    <n v="141841"/>
    <n v="4.0999999999999996"/>
    <n v="4"/>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n v="565945590"/>
    <n v="565945590"/>
    <s v="No"/>
    <n v="226"/>
    <x v="0"/>
    <s v="61–70%"/>
  </r>
  <r>
    <s v="B09MT84WV5"/>
    <s v="B0B61GCHC1"/>
    <s v="Ls Lapster Quality Assured Usb 2.0 Morpho Cable, Morpho Device Cable For Mso 1300 E3/E2/E Biometric Finger Print Scanner Morpho Usb Cable (Black)"/>
    <s v="LS LAPSTER Quality Assured USB 2.0 morpho cable, morpho device cable for Mso 1300 E3/E2/E Biometric Finger Print Scanner morpho USB cable (Black)"/>
    <s v="Electronics|Accessories|MemoryCards|MicroSD"/>
    <x v="0"/>
    <s v="Accessories"/>
    <s v="MemoryCards|MicroSD"/>
    <n v="1149"/>
    <n v="3999"/>
    <n v="71.267816954238555"/>
    <n v="0.71"/>
    <n v="4.3"/>
    <n v="140036"/>
    <n v="4.3"/>
    <n v="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n v="560003964"/>
    <n v="560003964"/>
    <s v="Yes"/>
    <n v="225"/>
    <x v="0"/>
    <s v="71–80%"/>
  </r>
  <r>
    <s v="B09MT6XSFW"/>
    <s v="B0B8ZKWGKD"/>
    <s v="Zorbes¬Æ Wall Adapter Holder For Alexa Echo Dot 4Th Generation,A Space-Saving Solution With Cord Management For Your Smart Home Speakers -White (Holder Only)"/>
    <s v="ZORBES¬Æ Wall Adapter Holder for Alexa Echo Dot 4th Generation,A Space-Saving Solution with Cord Management for Your Smart Home Speakers -White (Holder Only)"/>
    <s v="Electronics|Accessories|MemoryCards|MicroSD"/>
    <x v="0"/>
    <s v="Accessories"/>
    <s v="MemoryCards|MicroSD"/>
    <n v="599"/>
    <n v="1899"/>
    <n v="68.457082675092153"/>
    <n v="0.68"/>
    <n v="4.3"/>
    <n v="140036"/>
    <n v="4.3"/>
    <n v="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n v="265928364"/>
    <n v="265928364"/>
    <s v="Yes"/>
    <n v="226"/>
    <x v="0"/>
    <s v="61–70%"/>
  </r>
  <r>
    <s v="B09MT84WV5"/>
    <s v="B0BDRVFDKP"/>
    <s v="Sandisk Ultra¬Æ Microsdxc‚Ñ¢ Uhs-I Card, 64Gb, 140Mb/S R, 10 Y Warranty, For Smartphones"/>
    <s v="SanDisk Ultra¬Æ microSDXC‚Ñ¢ UHS-I Card, 64GB, 140MB/s R, 10 Y Warranty, for Smartphones"/>
    <s v="Electronics|Accessories|MemoryCards|MicroSD"/>
    <x v="0"/>
    <s v="Accessories"/>
    <s v="MemoryCards|MicroSD"/>
    <n v="1059"/>
    <n v="3999"/>
    <n v="73.518379594898718"/>
    <n v="0.74"/>
    <n v="4.3"/>
    <n v="140035"/>
    <n v="4.3"/>
    <n v="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n v="559999965"/>
    <n v="559999965"/>
    <s v="Yes"/>
    <n v="226"/>
    <x v="0"/>
    <s v="71–80%"/>
  </r>
  <r>
    <s v="B09N3ZNHTY"/>
    <s v="B0BMTZ4T1D"/>
    <s v="!!1000 Watt/2000-Watt Room Heater!! Fan Heater!!Pure White!!Hn-2500!!Made In India!!"/>
    <s v="!!1000 Watt/2000-Watt Room Heater!! Fan Heater!!Pure White!!HN-2500!!Made in India!!"/>
    <s v="Electronics|Headphones,Earbuds&amp;Accessories|Headphones|In-Ear"/>
    <x v="0"/>
    <s v="Headphones,Earbuds&amp;Accessories"/>
    <s v="Headphones|In-Ear"/>
    <n v="1499"/>
    <n v="4490"/>
    <n v="66.614699331848541"/>
    <n v="0.67"/>
    <n v="3.9"/>
    <n v="136954"/>
    <n v="3.9"/>
    <n v="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n v="614923460"/>
    <n v="614923460"/>
    <s v="Yes"/>
    <n v="226"/>
    <x v="0"/>
    <s v="61–70%"/>
  </r>
  <r>
    <s v="B09V2Q4QVQ"/>
    <s v="B07YFWVRCM"/>
    <s v="Imou 360¬∞ 1080P Full Hd Security Camera, Human Detection, Motion Tracking, 2-Way Audio, Night Vision, Dome Camera With Wifi &amp; Ethernet Connection, Alexa Google Assistant, Up To 256Gb Sd Card Support"/>
    <s v="Imou 360¬∞ 1080P Full HD Security Camera, Human Detection, Motion Tracking, 2-Way Audio, Night Vision, Dome Camera with WiFi &amp; Ethernet Connection, Alexa Google Assistant, Up to 256GB SD Card Support"/>
    <s v="Electronics|Mobiles&amp;Accessories|Smartphones&amp;BasicMobiles|BasicMobiles"/>
    <x v="0"/>
    <s v="Mobiles&amp;Accessories"/>
    <s v="Smartphones&amp;BasicMobiles|BasicMobiles"/>
    <n v="1299"/>
    <n v="1599"/>
    <n v="18.761726078799249"/>
    <n v="0.19"/>
    <n v="4"/>
    <n v="128311"/>
    <n v="4"/>
    <n v="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n v="205169289"/>
    <n v="205169289"/>
    <s v="Yes"/>
    <n v="225"/>
    <x v="0"/>
    <s v="11–20%"/>
  </r>
  <r>
    <s v="B09V2PZDX8"/>
    <s v="B07KNM95JK"/>
    <s v="Foxin Ftc 12A / Q2612A Black Laser Toner Cartridge Compatible With Laserjet 1020,M1005,1018,1010,1012,1015,1020 Plus,1022,3015,3020,3030,3050, 3050Z, 3052,3055 (Black)"/>
    <s v="Foxin FTC 12A / Q2612A Black Laser Toner Cartridge Compatible with Laserjet 1020,M1005,1018,1010,1012,1015,1020 Plus,1022,3015,3020,3030,3050, 3050Z, 3052,3055 (Black)"/>
    <s v="Electronics|Mobiles&amp;Accessories|Smartphones&amp;BasicMobiles|BasicMobiles"/>
    <x v="0"/>
    <s v="Mobiles&amp;Accessories"/>
    <s v="Smartphones&amp;BasicMobiles|BasicMobiles"/>
    <n v="1299"/>
    <n v="1599"/>
    <n v="18.761726078799249"/>
    <n v="0.19"/>
    <n v="4"/>
    <n v="128311"/>
    <n v="4"/>
    <n v="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n v="205169289"/>
    <n v="205169289"/>
    <s v="No"/>
    <n v="224"/>
    <x v="0"/>
    <s v="11–20%"/>
  </r>
  <r>
    <s v="B09YDFDVNS"/>
    <s v="B00S2SEV7K"/>
    <s v="Pilot Frixion Clicker Roller Pen (Blue), (9000019529)"/>
    <s v="Pilot Frixion Clicker Roller Pen (Blue), (9000019529)"/>
    <s v="Electronics|Mobiles&amp;Accessories|Smartphones&amp;BasicMobiles|BasicMobiles"/>
    <x v="0"/>
    <s v="Mobiles&amp;Accessories"/>
    <s v="Smartphones&amp;BasicMobiles|BasicMobiles"/>
    <n v="1324"/>
    <n v="1699"/>
    <n v="22.071806945261919"/>
    <n v="0.22"/>
    <n v="4"/>
    <n v="128311"/>
    <n v="4"/>
    <n v="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n v="218000389"/>
    <n v="218000389"/>
    <s v="No"/>
    <n v="223"/>
    <x v="0"/>
    <s v="21–30%"/>
  </r>
  <r>
    <s v="B09YDFKJF8"/>
    <s v="B00C3GBCIS"/>
    <s v="Gizga Club-Laptop Neoprene Reversible For 15.6-Inches Laptop Sleeve - Black-Red"/>
    <s v="GIZGA Club-laptop Neoprene Reversible for 15.6-inches Laptop Sleeve - Black-Red"/>
    <s v="Electronics|Mobiles&amp;Accessories|Smartphones&amp;BasicMobiles|BasicMobiles"/>
    <x v="0"/>
    <s v="Mobiles&amp;Accessories"/>
    <s v="Smartphones&amp;BasicMobiles|BasicMobiles"/>
    <n v="1324"/>
    <n v="1699"/>
    <n v="22.071806945261919"/>
    <n v="0.22"/>
    <n v="4"/>
    <n v="128311"/>
    <n v="4"/>
    <n v="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n v="218000389"/>
    <n v="218000389"/>
    <s v="No"/>
    <n v="223"/>
    <x v="0"/>
    <s v="21–30%"/>
  </r>
  <r>
    <s v="B07WMS7TWB"/>
    <s v="B07T4D9FNY"/>
    <s v="Ibell Sek15L Premium 1.5 Litre Stainless Steel Electric Kettle,1500W Auto Cut-Off Feature,Silver With Black"/>
    <s v="iBELL SEK15L Premium 1.5 Litre Stainless Steel Electric Kettle,1500W Auto Cut-Off Feature,Silver with Black"/>
    <s v="Home&amp;Kitchen|Kitchen&amp;HomeAppliances|SmallKitchenAppliances|Kettles&amp;HotWaterDispensers|ElectricKettles"/>
    <x v="1"/>
    <s v="Kitchen&amp;HomeAppliances"/>
    <s v="SmallKitchenAppliances|Kettles&amp;HotWaterDispensers|ElectricKettles"/>
    <n v="649"/>
    <n v="1245"/>
    <n v="47.871485943775099"/>
    <n v="0.48"/>
    <n v="3.9"/>
    <n v="123365"/>
    <n v="3.9"/>
    <n v="4"/>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n v="153589425"/>
    <n v="153589425"/>
    <s v="No"/>
    <n v="224"/>
    <x v="0"/>
    <s v="41–50%"/>
  </r>
  <r>
    <s v="B01HGCLUH6"/>
    <s v="B0B5B6PQCT"/>
    <s v="Boat Wave Call Smart Watch, Smart Talk With Advanced Dedicated Bluetooth Calling Chip, 1.69‚Äù Hd Display With 550 Nits &amp; 70% Color Gamut, 150+ Watch Faces, Multi-Sport Modes,Hr,Spo2, Ip68(Active Black)"/>
    <s v="boAt Wave Call Smart Watch, Smart Talk with Advanced Dedicated Bluetooth Calling Chip, 1.69‚Äù HD Display with 550 NITS &amp; 70% Color Gamut, 150+ Watch Faces, Multi-Sport Modes,HR,SpO2, IP68(Active Black)"/>
    <s v="Computers&amp;Accessories|NetworkingDevices|Routers"/>
    <x v="2"/>
    <s v="NetworkingDevices"/>
    <s v="Routers"/>
    <n v="1149"/>
    <n v="1699"/>
    <n v="32.371983519717482"/>
    <n v="0.32"/>
    <n v="4.2"/>
    <n v="122478"/>
    <n v="4.2"/>
    <n v="4"/>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n v="208090122"/>
    <n v="208090122"/>
    <s v="No"/>
    <n v="224"/>
    <x v="0"/>
    <s v="31–40%"/>
  </r>
  <r>
    <s v="B07CD2BN46"/>
    <s v="B07Z1YVP72"/>
    <s v="Aircase Protective Laptop Bag Sleeve Fits Upto 15.6&quot; Laptop/ Macbook, Wrinkle Free, Padded, Waterproof Light Neoprene Case Cover Pouch, For Men &amp; Women, Black- 6 Months Warranty"/>
    <s v="AirCase Protective Laptop Bag Sleeve fits Upto 15.6&quot; Laptop/ MacBook, Wrinkle Free, Padded, Waterproof Light Neoprene case Cover Pouch, for Men &amp; Women, Black- 6 Months Warranty"/>
    <s v="Electronics|Headphones,Earbuds&amp;Accessories|Headphones|In-Ear"/>
    <x v="0"/>
    <s v="Headphones,Earbuds&amp;Accessories"/>
    <s v="Headphones|In-Ear"/>
    <n v="429"/>
    <n v="599"/>
    <n v="28.380634390651082"/>
    <n v="0.28000000000000003"/>
    <n v="4.0999999999999996"/>
    <n v="119466"/>
    <n v="4.0999999999999996"/>
    <n v="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n v="71560134"/>
    <n v="71560134"/>
    <s v="No"/>
    <n v="225"/>
    <x v="0"/>
    <s v="21–30%"/>
  </r>
  <r>
    <s v="B092X94QNQ"/>
    <s v="B00J4YG0PC"/>
    <s v="Classmate Long Notebook - 140 Pages, Single Line, 297Mm X 210Mm (Pack Of 12)"/>
    <s v="Classmate Long Notebook - 140 Pages, Single Line, 297mm x 210mm (Pack of 12)"/>
    <s v="Electronics|Headphones,Earbuds&amp;Accessories|Headphones|In-Ear"/>
    <x v="0"/>
    <s v="Headphones,Earbuds&amp;Accessories"/>
    <s v="Headphones|In-Ear"/>
    <n v="1499"/>
    <n v="3990"/>
    <n v="62.43107769423559"/>
    <n v="0.62"/>
    <n v="4.0999999999999996"/>
    <n v="109864"/>
    <n v="4.0999999999999996"/>
    <n v="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n v="438357360"/>
    <n v="438357360"/>
    <s v="No"/>
    <n v="225"/>
    <x v="1"/>
    <s v="61–70%"/>
  </r>
  <r>
    <s v="B00NH11KIK"/>
    <s v="B077Z65HSD"/>
    <s v="Boat A400 Usb Type-C To Usb-A 2.0 Male Data Cable, 2 Meter (Black)"/>
    <s v="boAt A400 USB Type-C to USB-A 2.0 Male Data Cable, 2 Meter (Black)"/>
    <s v="Computers&amp;Accessories|Accessories&amp;Peripherals|Cables&amp;Accessories|Cables|USBCables"/>
    <x v="2"/>
    <s v="Accessories&amp;Peripherals"/>
    <s v="Cables&amp;Accessories|Cables|USBCables"/>
    <n v="209"/>
    <n v="695"/>
    <n v="69.928057553956833"/>
    <n v="0.7"/>
    <n v="4.5"/>
    <n v="107687"/>
    <n v="4.5"/>
    <n v="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n v="74842465"/>
    <n v="74842465"/>
    <s v="Yes"/>
    <n v="226"/>
    <x v="0"/>
    <s v="61–70%"/>
  </r>
  <r>
    <s v="B00NH11KIK"/>
    <s v="B0B9XN9S3W"/>
    <s v="Acer 80 Cm (32 Inches) N Series Hd Ready Tv Ar32Nsv53Hd (Black)"/>
    <s v="Acer 80 cm (32 inches) N Series HD Ready TV AR32NSV53HD (Black)"/>
    <s v="Computers&amp;Accessories|Accessories&amp;Peripherals|Cables&amp;Accessories|Cables|USBCables"/>
    <x v="2"/>
    <s v="Accessories&amp;Peripherals"/>
    <s v="Cables&amp;Accessories|Cables|USBCables"/>
    <n v="209"/>
    <n v="695"/>
    <n v="69.928057553956833"/>
    <n v="0.7"/>
    <n v="4.5"/>
    <n v="107686"/>
    <n v="4.5"/>
    <n v="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n v="74841770"/>
    <n v="74841770"/>
    <s v="Yes"/>
    <n v="226"/>
    <x v="1"/>
    <s v="61–70%"/>
  </r>
  <r>
    <s v="B07PR1CL3S"/>
    <s v="B098R25TGC"/>
    <s v="Noise Buds Vs201 V2 In-Ear Truly Wireless Earbuds With Dual Equalizer | With Mic | Total 14-Hour Playtime | Full Touch Control | Ipx5 Water Resistance And Bluetooth V5.1 (Olive Green)"/>
    <s v="Noise Buds VS201 V2 in-Ear Truly Wireless Earbuds with Dual Equalizer | with Mic | Total 14-Hour Playtime | Full Touch Control | IPX5 Water Resistance and Bluetooth v5.1 (Olive Green)"/>
    <s v="Electronics|Headphones,Earbuds&amp;Accessories|Headphones|On-Ear"/>
    <x v="0"/>
    <s v="Headphones,Earbuds&amp;Accessories"/>
    <s v="Headphones|On-Ear"/>
    <n v="1220"/>
    <n v="3990"/>
    <n v="69.423558897243112"/>
    <n v="0.69"/>
    <n v="4.0999999999999996"/>
    <n v="107151"/>
    <n v="4.0999999999999996"/>
    <n v="4"/>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n v="427532490"/>
    <n v="427532490"/>
    <s v="Yes"/>
    <n v="226"/>
    <x v="1"/>
    <s v="61–70%"/>
  </r>
  <r>
    <s v="B07LG59NPV"/>
    <s v="B078XFKBZL"/>
    <s v="Prestige Clean Home Water Purifier Cartridge"/>
    <s v="Prestige Clean Home Water Purifier Cartridge"/>
    <s v="Electronics|Headphones,Earbuds&amp;Accessories|Headphones|In-Ear"/>
    <x v="0"/>
    <s v="Headphones,Earbuds&amp;Accessories"/>
    <s v="Headphones|In-Ear"/>
    <n v="899"/>
    <n v="4499"/>
    <n v="80.017781729273167"/>
    <n v="0.8"/>
    <n v="3.8"/>
    <n v="103052"/>
    <n v="3.8"/>
    <n v="4"/>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n v="463630948"/>
    <n v="463630948"/>
    <s v="Yes"/>
    <n v="226"/>
    <x v="0"/>
    <s v="81–90%"/>
  </r>
  <r>
    <s v="B083T5G5PM"/>
    <s v="B07XLCFSSN"/>
    <s v="Amazonbasics Nylon Braided Usb-C To Lightning Cable, Fast Charging Mfi Certified Smartphone, Iphone Charger (6-Foot, Dark Grey)"/>
    <s v="Amazonbasics Nylon Braided Usb-C To Lightning Cable, Fast Charging Mfi Certified Smartphone, Iphone Charger (6-Foot, Dark Grey)"/>
    <s v="Electronics|Headphones,Earbuds&amp;Accessories|Headphones|In-Ear"/>
    <x v="0"/>
    <s v="Headphones,Earbuds&amp;Accessories"/>
    <s v="Headphones|In-Ear"/>
    <n v="1490"/>
    <n v="1990"/>
    <n v="25.125628140703515"/>
    <n v="0.25"/>
    <n v="4.0999999999999996"/>
    <n v="98250"/>
    <n v="4.0999999999999996"/>
    <n v="4"/>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n v="195517500"/>
    <n v="195517500"/>
    <s v="Yes"/>
    <n v="226"/>
    <x v="0"/>
    <s v="21–30%"/>
  </r>
  <r>
    <s v="B01FSYQ2A4"/>
    <s v="B077Z65HSD"/>
    <s v="Boat A400 Usb Type-C To Usb-A 2.0 Male Data Cable, 2 Meter (Black)"/>
    <s v="boAt A400 USB Type-C to USB-A 2.0 Male Data Cable, 2 Meter (Black)"/>
    <s v="Electronics|Headphones,Earbuds&amp;Accessories|Headphones|On-Ear"/>
    <x v="0"/>
    <s v="Headphones,Earbuds&amp;Accessories"/>
    <s v="Headphones|On-Ear"/>
    <n v="1399"/>
    <n v="2990"/>
    <n v="53.210702341137129"/>
    <n v="0.53"/>
    <n v="4.0999999999999996"/>
    <n v="97175"/>
    <n v="4.0999999999999996"/>
    <n v="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n v="290553250"/>
    <n v="290553250"/>
    <s v="No"/>
    <n v="226"/>
    <x v="0"/>
    <s v="51–60%"/>
  </r>
  <r>
    <s v="B01FSYQ2A4"/>
    <s v="B00CEQEGPI"/>
    <s v="Logitech Mk270R Usb Wireless Keyboard And Mouse Set For Windows, 2.4 Ghz Wireless, Spill-Resistant Design, 8 Multimedia &amp; Shortcut Keys, 2-Year Battery Life, Pc/Laptop- Black"/>
    <s v="Logitech MK270r USB Wireless Keyboard and Mouse Set for Windows, 2.4 GHz Wireless, Spill-resistant Design, 8 Multimedia &amp; Shortcut Keys, 2-Year Battery Life, PC/Laptop- Black"/>
    <s v="Electronics|Headphones,Earbuds&amp;Accessories|Headphones|On-Ear"/>
    <x v="0"/>
    <s v="Headphones,Earbuds&amp;Accessories"/>
    <s v="Headphones|On-Ear"/>
    <n v="1399"/>
    <n v="2990"/>
    <n v="53.210702341137129"/>
    <n v="0.53"/>
    <n v="4.0999999999999996"/>
    <n v="97174"/>
    <n v="4.0999999999999996"/>
    <n v="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n v="290550260"/>
    <n v="290550260"/>
    <s v="Yes"/>
    <n v="226"/>
    <x v="0"/>
    <s v="51–60%"/>
  </r>
  <r>
    <s v="B098K3H92Z"/>
    <s v="B09XB8GFBQ"/>
    <s v="Redmi 10A (Charcoal Black, 4Gb Ram, 64Gb Storage) | 2 Ghz Octa Core Helio G25 | 5000 Mah Battery | Finger Print Sensor | Upto 5Gb Ram With Ram Booster"/>
    <s v="Redmi 10A (Charcoal Black, 4GB RAM, 64GB Storage) | 2 Ghz Octa Core Helio G25 | 5000 mAh Battery | Finger Print Sensor | Upto 5GB RAM with RAM Booster"/>
    <s v="Computers&amp;Accessories|NetworkingDevices|NetworkAdapters|BluetoothAdapters"/>
    <x v="2"/>
    <s v="NetworkingDevices"/>
    <s v="NetworkAdapters|BluetoothAdapters"/>
    <n v="599"/>
    <n v="899"/>
    <n v="33.370411568409338"/>
    <n v="0.33"/>
    <n v="4.3"/>
    <n v="95116"/>
    <n v="4.3"/>
    <n v="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n v="85509284"/>
    <n v="85509284"/>
    <s v="Yes"/>
    <n v="227"/>
    <x v="0"/>
    <s v="31–40%"/>
  </r>
  <r>
    <s v="B08HDJ86NZ"/>
    <s v="B0B7DHSKS7"/>
    <s v="Nokia 8210 4G Volte Keypad Phone With Dual Sim, Big Display, Inbuilt Mp3 Player &amp; Wireless Fm Radio | Blue"/>
    <s v="Nokia 8210 4G Volte keypad Phone with Dual SIM, Big Display, inbuilt MP3 Player &amp; Wireless FM Radio | Blue"/>
    <s v="Computers&amp;Accessories|Accessories&amp;Peripherals|Cables&amp;Accessories|Cables|USBCables"/>
    <x v="2"/>
    <s v="Accessories&amp;Peripherals"/>
    <s v="Cables&amp;Accessories|Cables|USBCables"/>
    <n v="329"/>
    <n v="699"/>
    <n v="52.932761087267522"/>
    <n v="0.53"/>
    <n v="4.2"/>
    <n v="94364"/>
    <n v="4.2"/>
    <n v="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n v="65960436"/>
    <n v="65960436"/>
    <s v="No"/>
    <n v="226"/>
    <x v="0"/>
    <s v="51–60%"/>
  </r>
  <r>
    <s v="B0789LZTCJ"/>
    <s v="B09NY7W8YD"/>
    <s v="Poco C31 (Shadow Gray, 64 Gb) (4 Gb Ram)"/>
    <s v="POCO C31 (Shadow Gray, 64 GB) (4 GB RAM)"/>
    <s v="Computers&amp;Accessories|Accessories&amp;Peripherals|Cables&amp;Accessories|Cables|USBCables"/>
    <x v="2"/>
    <s v="Accessories&amp;Peripherals"/>
    <s v="Cables&amp;Accessories|Cables|USBCables"/>
    <n v="299"/>
    <n v="799"/>
    <n v="62.578222778473091"/>
    <n v="0.63"/>
    <n v="4.2"/>
    <n v="94364"/>
    <n v="4.2"/>
    <n v="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n v="75396836"/>
    <n v="75396836"/>
    <s v="Yes"/>
    <n v="225"/>
    <x v="1"/>
    <s v="61–70%"/>
  </r>
  <r>
    <s v="B08HDJ86NZ"/>
    <s v="B0B9BXKBC7"/>
    <s v="Wecool S5 Long Selfie Stick, With Large Reinforced Tripod Stand Up To 61 Inch / 156 Cms, Ultra Long Multi Function Bluetooth Selfie Stick With 1/4 Screw Compatible With Gopro, Camera, And Ring Light"/>
    <s v="WeCool S5 Long Selfie Stick, with Large Reinforced Tripod Stand up to 61 Inch / 156 Cms, Ultra Long Multi Function Bluetooth Selfie Stick with 1/4 Screw Compatible with Gopro, Camera, and Ring Light"/>
    <s v="Computers&amp;Accessories|Accessories&amp;Peripherals|Cables&amp;Accessories|Cables|USBCables"/>
    <x v="2"/>
    <s v="Accessories&amp;Peripherals"/>
    <s v="Cables&amp;Accessories|Cables|USBCables"/>
    <n v="329"/>
    <n v="699"/>
    <n v="52.932761087267522"/>
    <n v="0.53"/>
    <n v="4.2"/>
    <n v="94364"/>
    <n v="4.2"/>
    <n v="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n v="65960436"/>
    <n v="65960436"/>
    <s v="Yes"/>
    <n v="225"/>
    <x v="1"/>
    <s v="51–60%"/>
  </r>
  <r>
    <s v="B08HDJ86NZ"/>
    <s v="B09KGV7WSV"/>
    <s v="Kingone Upgraded Stylus Pen, Ipad Pencil, Ultra High Precision &amp; Sensitivity, Palm Rejection, Prevents False On/Off Touch, Power Display, Tilt Sensitivity, Magnetic Adsorption For Ipad 2018 And Later"/>
    <s v="KINGONE Upgraded Stylus Pen, iPad Pencil, Ultra High Precision &amp; Sensitivity, Palm Rejection, Prevents False ON/Off Touch, Power Display, Tilt Sensitivity, Magnetic Adsorption for iPad 2018 and Later"/>
    <s v="Computers&amp;Accessories|Accessories&amp;Peripherals|Cables&amp;Accessories|Cables|USBCables"/>
    <x v="2"/>
    <s v="Accessories&amp;Peripherals"/>
    <s v="Cables&amp;Accessories|Cables|USBCables"/>
    <n v="329"/>
    <n v="699"/>
    <n v="52.932761087267522"/>
    <n v="0.53"/>
    <n v="4.2"/>
    <n v="94363"/>
    <n v="4.2"/>
    <n v="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n v="65959737"/>
    <n v="65959737"/>
    <s v="Yes"/>
    <n v="225"/>
    <x v="1"/>
    <s v="51–60%"/>
  </r>
  <r>
    <s v="B0789LZTCJ"/>
    <s v="B0B53QFZPY"/>
    <s v="Ptron Newly Launched Force X10 Bluetooth Calling Smartwatch With 1.7&quot; Full Touch Color Display, Real Heart Rate Monitor, Spo2, Watch Faces, 5 Days Runtime, Fitness Trackers &amp; Ip68 Waterproof (Pink)"/>
    <s v="PTron Newly Launched Force X10 Bluetooth Calling Smartwatch with 1.7&quot; Full Touch Color Display, Real Heart Rate Monitor, SpO2, Watch Faces, 5 Days Runtime, Fitness Trackers &amp; IP68 Waterproof (Pink)"/>
    <s v="Computers&amp;Accessories|Accessories&amp;Peripherals|Cables&amp;Accessories|Cables|USBCables"/>
    <x v="2"/>
    <s v="Accessories&amp;Peripherals"/>
    <s v="Cables&amp;Accessories|Cables|USBCables"/>
    <n v="299"/>
    <n v="799"/>
    <n v="62.578222778473091"/>
    <n v="0.63"/>
    <n v="4.2"/>
    <n v="94363"/>
    <n v="4.2"/>
    <n v="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n v="75396037"/>
    <n v="75396037"/>
    <s v="Yes"/>
    <n v="224"/>
    <x v="1"/>
    <s v="61–70%"/>
  </r>
  <r>
    <s v="B08HDH26JX"/>
    <s v="B09NL4DJ2Z"/>
    <s v="Flix (Beetel) Usb To Type C Pvc Data Sync &amp; 2A Smartphone Fast Charging Cable, Made In India, 480Mbps Data Sync, Tough Cable, 1 Meter Long Usb Cable For Usb Type C Devices Black Xcd-C12"/>
    <s v="FLiX (Beetel) USB to Type C PVC Data Sync &amp; 2A Smartphone Fast Charging Cable, Made in India, 480Mbps Data Sync, Tough Cable, 1 Meter Long USB Cable for USB Type C Devices Black XCD-C12"/>
    <s v="Computers&amp;Accessories|Accessories&amp;Peripherals|Cables&amp;Accessories|Cables|USBCables"/>
    <x v="2"/>
    <s v="Accessories&amp;Peripherals"/>
    <s v="Cables&amp;Accessories|Cables|USBCables"/>
    <n v="299"/>
    <n v="699"/>
    <n v="57.224606580829764"/>
    <n v="0.56999999999999995"/>
    <n v="4.2"/>
    <n v="94363"/>
    <n v="4.2"/>
    <n v="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n v="65959737"/>
    <n v="65959737"/>
    <s v="Yes"/>
    <n v="223"/>
    <x v="1"/>
    <s v="51–60%"/>
  </r>
  <r>
    <s v="B07CRL2GY6"/>
    <s v="B0BMVWKZ8G"/>
    <s v="Newly Launched Boult Dive+ With 1.85&quot; Hd Display, Bluetooth Calling Smartwatch, 500 Nits Brightness, 7 Days Battery Life, 150+ Watch Faces, 100+ Sport Modes, Ip68 Waterproof Smart Watch (Jet Black)"/>
    <s v="Newly Launched Boult Dive+ with 1.85&quot; HD Display, Bluetooth Calling Smartwatch, 500 Nits Brightness, 7 Days Battery Life, 150+ Watch Faces, 100+ Sport Modes, IP68 Waterproof Smart Watch (Jet Black)"/>
    <s v="Computers&amp;Accessories|Accessories&amp;Peripherals|Cables&amp;Accessories|Cables|USBCables"/>
    <x v="2"/>
    <s v="Accessories&amp;Peripherals"/>
    <s v="Cables&amp;Accessories|Cables|USBCables"/>
    <n v="299"/>
    <n v="799"/>
    <n v="62.578222778473091"/>
    <n v="0.63"/>
    <n v="4.2"/>
    <n v="94363"/>
    <n v="4.2"/>
    <n v="4"/>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n v="75396037"/>
    <n v="75396037"/>
    <s v="Yes"/>
    <n v="223"/>
    <x v="1"/>
    <s v="61–70%"/>
  </r>
  <r>
    <s v="B07XLML2YS"/>
    <s v="B0B9BD2YL4"/>
    <s v="Kingone Wireless Charging Pencil (2Nd Generation) For Ipad With Magnetic And Tilt Sensitive, Palm Rejection, Compatible With Apple Ipad Pro 11 Inch 1/2/3/4, Ipad Pro 12.9 Inch 3/4/5/6, Ipad Air 4/5, Mini6"/>
    <s v="KINGONE Wireless Charging Pencil (2nd Generation) for iPad with Magnetic and Tilt Sensitive, Palm Rejection, Compatible with Apple iPad Pro 11 inch 1/2/3/4, iPad Pro 12.9 Inch 3/4/5/6, iPad Air 4/5, mini6"/>
    <s v="Electronics|Cameras&amp;Photography|SecurityCameras|DomeCameras"/>
    <x v="0"/>
    <s v="Cameras&amp;Photography"/>
    <s v="SecurityCameras|DomeCameras"/>
    <n v="2499"/>
    <n v="3299"/>
    <n v="24.249772658381328"/>
    <n v="0.24"/>
    <n v="4.2"/>
    <n v="93112"/>
    <n v="4.2"/>
    <n v="4"/>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n v="307176488"/>
    <n v="307176488"/>
    <s v="Yes"/>
    <n v="223"/>
    <x v="1"/>
    <s v="21–30%"/>
  </r>
  <r>
    <s v="B07JQKQ91F"/>
    <s v="B0BDG6QDYD"/>
    <s v="Activa Heat-Max 2000 Watts Room Heater (White Color ) With Abs Body"/>
    <s v="Activa Heat-Max 2000 Watts Room Heater (White color ) with ABS body"/>
    <s v="Electronics|Headphones,Earbuds&amp;Accessories|Headphones|In-Ear"/>
    <x v="0"/>
    <s v="Headphones,Earbuds&amp;Accessories"/>
    <s v="Headphones|In-Ear"/>
    <n v="499"/>
    <n v="999"/>
    <n v="50.050050050050054"/>
    <n v="0.5"/>
    <n v="3.9"/>
    <n v="92995"/>
    <n v="3.9"/>
    <n v="4"/>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n v="92902005"/>
    <n v="92902005"/>
    <s v="No"/>
    <n v="222"/>
    <x v="0"/>
    <s v="51–60%"/>
  </r>
  <r>
    <s v="B07G3YNLJB"/>
    <s v="B014I8SX4Y"/>
    <s v="Amazon Basics High-Speed Hdmi Cable, 6 Feet (2-Pack),Black"/>
    <s v="Amazon Basics High-Speed HDMI Cable, 6 Feet (2-Pack),Black"/>
    <s v="Computers&amp;Accessories|Components|InternalSolidStateDrives"/>
    <x v="2"/>
    <s v="Components"/>
    <s v="InternalSolidStateDrives"/>
    <n v="1815"/>
    <n v="3100"/>
    <n v="41.451612903225801"/>
    <n v="0.41"/>
    <n v="4.5"/>
    <n v="92925"/>
    <n v="4.5"/>
    <n v="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n v="288067500"/>
    <n v="288067500"/>
    <s v="Yes"/>
    <n v="221"/>
    <x v="1"/>
    <s v="41–50%"/>
  </r>
  <r>
    <s v="B07232M876"/>
    <s v="B092JHPL72"/>
    <s v="Swapkart Flexible Mobile Tabletop Stand, Metal Built, Heavy Duty Foldable Lazy Bracket Clip Mount Multi Angle Clamp For All Smartphones (Pack Of 1), Multi Color"/>
    <s v="SWAPKART Flexible Mobile Tabletop Stand, Metal Built, Heavy Duty Foldable Lazy Bracket Clip Mount Multi Angle Clamp for All Smartphones (Pack of 1), Multi Color"/>
    <s v="Computers&amp;Accessories|Accessories&amp;Peripherals|Cables&amp;Accessories|Cables|USBCables"/>
    <x v="2"/>
    <s v="Accessories&amp;Peripherals"/>
    <s v="Cables&amp;Accessories|Cables|USBCables"/>
    <n v="199"/>
    <n v="395"/>
    <n v="49.620253164556956"/>
    <n v="0.5"/>
    <n v="4.2"/>
    <n v="92595"/>
    <n v="4.2"/>
    <n v="4"/>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n v="36575025"/>
    <n v="36575025"/>
    <s v="No"/>
    <n v="221"/>
    <x v="0"/>
    <s v="41–50%"/>
  </r>
  <r>
    <s v="B0711PVX6Z"/>
    <s v="B08WRBG3XW"/>
    <s v="Boat Type C A325 Tangle-Free, Sturdy Type C Cable With 3A Rapid Charging &amp; 480Mbps Data Transmission(Black)"/>
    <s v="boAt Type C A325 Tangle-free, Sturdy Type C Cable with 3A Rapid Charging &amp; 480mbps Data Transmission(Black)"/>
    <s v="Computers&amp;Accessories|Accessories&amp;Peripherals|Cables&amp;Accessories|Cables|USBCables"/>
    <x v="2"/>
    <s v="Accessories&amp;Peripherals"/>
    <s v="Cables&amp;Accessories|Cables|USBCables"/>
    <n v="179"/>
    <n v="500"/>
    <n v="64.2"/>
    <n v="0.64"/>
    <n v="4.2"/>
    <n v="92595"/>
    <n v="4.2"/>
    <n v="4"/>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n v="46297500"/>
    <n v="46297500"/>
    <s v="No"/>
    <n v="220"/>
    <x v="2"/>
    <s v="61–70%"/>
  </r>
  <r>
    <s v="B07232M876"/>
    <s v="B07WG8PDCW"/>
    <s v="Ptron Bullet Pro 36W Pd Quick Charger, 3 Port Fast Car Charger Adapter - Compatible With All Smartphones &amp; Tablets (Black)"/>
    <s v="pTron Bullet Pro 36W PD Quick Charger, 3 Port Fast Car Charger Adapter - Compatible with All Smartphones &amp; Tablets (Black)"/>
    <s v="Computers&amp;Accessories|Accessories&amp;Peripherals|Cables&amp;Accessories|Cables|USBCables"/>
    <x v="2"/>
    <s v="Accessories&amp;Peripherals"/>
    <s v="Cables&amp;Accessories|Cables|USBCables"/>
    <n v="199"/>
    <n v="395"/>
    <n v="49.620253164556956"/>
    <n v="0.5"/>
    <n v="4.2"/>
    <n v="92595"/>
    <n v="4.2"/>
    <n v="4"/>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n v="36575025"/>
    <n v="36575025"/>
    <s v="Yes"/>
    <n v="221"/>
    <x v="2"/>
    <s v="41–50%"/>
  </r>
  <r>
    <s v="B08HV25BBQ"/>
    <s v="B07W14CHV8"/>
    <s v="Carecase¬Æ Optical Bay 2Nd Hard Drive Caddy, 9.5 Mm Cd/Dvd Drive Slot For Ssd And Hdd"/>
    <s v="CARECASE¬Æ Optical Bay 2nd Hard Drive Caddy, 9.5 mm CD/DVD Drive Slot for SSD and HDD"/>
    <s v="Electronics|WearableTechnology|SmartWatches"/>
    <x v="0"/>
    <s v="WearableTechnology"/>
    <s v="SmartWatches"/>
    <n v="1499"/>
    <n v="4999"/>
    <n v="70.014002800560121"/>
    <n v="0.7"/>
    <n v="4"/>
    <n v="92588"/>
    <n v="4"/>
    <n v="4"/>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n v="462847412"/>
    <n v="462847412"/>
    <s v="No"/>
    <n v="222"/>
    <x v="2"/>
    <s v="71–80%"/>
  </r>
  <r>
    <s v="B07YY1BY5B"/>
    <s v="B01MQZ7J8K"/>
    <s v="Prestige Electric Kettle Pkoss - 1500Watts, Steel (1.5Ltr), Black"/>
    <s v="Prestige Electric Kettle PKOSS - 1500watts, Steel (1.5Ltr), Black"/>
    <s v="Electronics|WearableTechnology|SmartWatches"/>
    <x v="0"/>
    <s v="WearableTechnology"/>
    <s v="SmartWatches"/>
    <n v="1499"/>
    <n v="4999"/>
    <n v="70.014002800560121"/>
    <n v="0.7"/>
    <n v="4"/>
    <n v="92588"/>
    <n v="4"/>
    <n v="4"/>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n v="462847412"/>
    <n v="462847412"/>
    <s v="Yes"/>
    <n v="222"/>
    <x v="0"/>
    <s v="71–80%"/>
  </r>
  <r>
    <s v="B07KY3FNQP"/>
    <s v="B08GYG6T12"/>
    <s v="Sandisk Ultra Sdhc Uhs-I Card 32Gb 120Mb/S R For Dslr Cameras, For Full Hd Recording, 10Y Warranty"/>
    <s v="SanDisk Ultra SDHC UHS-I Card 32GB 120MB/s R for DSLR Cameras, for Full HD Recording, 10Y Warranty"/>
    <s v="Electronics|Headphones,Earbuds&amp;Accessories|Headphones|In-Ear"/>
    <x v="0"/>
    <s v="Headphones,Earbuds&amp;Accessories"/>
    <s v="Headphones|In-Ear"/>
    <n v="449"/>
    <n v="1290"/>
    <n v="65.193798449612402"/>
    <n v="0.65"/>
    <n v="4.0999999999999996"/>
    <n v="91770"/>
    <n v="4.0999999999999996"/>
    <n v="4"/>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n v="118383300"/>
    <n v="118383300"/>
    <s v="Yes"/>
    <n v="222"/>
    <x v="0"/>
    <s v="61–70%"/>
  </r>
  <r>
    <s v="B078W65FJ7"/>
    <s v="B096MSW6CT"/>
    <s v="Sounce Fast Phone Charging Cable &amp; Data Sync Usb Cable Compatible For Iphone 13, 12,11, X, 8, 7, 6, 5, Ipad Air, Pro, Mini &amp; Ios Devices"/>
    <s v="Sounce Fast Phone Charging Cable &amp; Data Sync USB Cable Compatible for iPhone 13, 12,11, X, 8, 7, 6, 5, iPad Air, Pro, Mini &amp; iOS Devices"/>
    <s v="Electronics|Headphones,Earbuds&amp;Accessories|Headphones|On-Ear"/>
    <x v="0"/>
    <s v="Headphones,Earbuds&amp;Accessories"/>
    <s v="Headphones|On-Ear"/>
    <n v="849"/>
    <n v="2490"/>
    <n v="65.903614457831324"/>
    <n v="0.66"/>
    <n v="4.2"/>
    <n v="91188"/>
    <n v="4.2"/>
    <n v="4"/>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n v="227058120"/>
    <n v="227058120"/>
    <s v="Yes"/>
    <n v="222"/>
    <x v="1"/>
    <s v="61–70%"/>
  </r>
  <r>
    <s v="B08FB2LNSZ"/>
    <s v="B07D2NMTTV"/>
    <s v="Black + Decker Bd Bxir2201In 2200-Watt Cord &amp; Cordless Steam Iron (Green)"/>
    <s v="Black + Decker BD BXIR2201IN 2200-Watt Cord &amp; Cordless Steam Iron (Green)"/>
    <s v="Electronics|Headphones,Earbuds&amp;Accessories|Headphones|In-Ear"/>
    <x v="0"/>
    <s v="Headphones,Earbuds&amp;Accessories"/>
    <s v="Headphones|In-Ear"/>
    <n v="1499"/>
    <n v="2999"/>
    <n v="50.016672224074689"/>
    <n v="0.5"/>
    <n v="3.7"/>
    <n v="87798"/>
    <n v="3.7"/>
    <n v="4"/>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n v="263306202"/>
    <n v="263306202"/>
    <s v="Yes"/>
    <n v="222"/>
    <x v="0"/>
    <s v="51–60%"/>
  </r>
  <r>
    <s v="B085W8CFLH"/>
    <s v="B07B5XJ572"/>
    <s v="Ibell Mpk120L Premium Stainless Steel Multi Purpose Kettle/Cooker With Inner Pot 1.2 Litre (Silver)"/>
    <s v="iBELL MPK120L Premium Stainless Steel Multi Purpose Kettle/Cooker with Inner Pot 1.2 Litre (Silver)"/>
    <s v="Electronics|Headphones,Earbuds&amp;Accessories|Headphones|In-Ear"/>
    <x v="0"/>
    <s v="Headphones,Earbuds&amp;Accessories"/>
    <s v="Headphones|In-Ear"/>
    <n v="599"/>
    <n v="1800"/>
    <n v="66.722222222222229"/>
    <n v="0.67"/>
    <n v="3.5"/>
    <n v="83996"/>
    <n v="3.5"/>
    <n v="4"/>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n v="151192800"/>
    <n v="151192800"/>
    <s v="Yes"/>
    <n v="221"/>
    <x v="0"/>
    <s v="61–70%"/>
  </r>
  <r>
    <s v="B01EZ0X3L8"/>
    <s v="B07JW9H4J1"/>
    <s v="Wayona Nylon Braided Usb To Lightning Fast Charging And Data Sync Cable Compatible For Iphone 13, 12,11, X, 8, 7, 6, 5, Ipad Air, Pro, Mini (3 Ft Pack Of 1, Grey)"/>
    <s v="Wayona Nylon Braided USB to Lightning Fast Charging and Data Sync Cable Compatible for iPhone 13, 12,11, X, 8, 7, 6, 5, iPad Air, Pro, Mini (3 FT Pack of 1, Grey)"/>
    <s v="Computers&amp;Accessories|ExternalDevices&amp;DataStorage|PenDrives"/>
    <x v="2"/>
    <s v="ExternalDevices&amp;DataStorage"/>
    <s v="PenDrives"/>
    <n v="729"/>
    <n v="1650"/>
    <n v="55.81818181818182"/>
    <n v="0.56000000000000005"/>
    <n v="4.3"/>
    <n v="82356"/>
    <n v="4.3"/>
    <n v="4"/>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n v="135887400"/>
    <n v="135887400"/>
    <s v="Yes"/>
    <n v="221"/>
    <x v="0"/>
    <s v="51–60%"/>
  </r>
  <r>
    <s v="B07TCN5VR9"/>
    <s v="B00YQLG7GK"/>
    <s v="Philips Hl1655/00 Hand Blender, White Jar 250W"/>
    <s v="PHILIPS HL1655/00 Hand Blender, White Jar 250W"/>
    <s v="Electronics|Headphones,Earbuds&amp;Accessories|Headphones|In-Ear"/>
    <x v="0"/>
    <s v="Headphones,Earbuds&amp;Accessories"/>
    <s v="Headphones|In-Ear"/>
    <n v="329"/>
    <n v="999"/>
    <n v="67.067067067067072"/>
    <n v="0.67"/>
    <n v="3.9"/>
    <n v="77027"/>
    <n v="3.9"/>
    <n v="4"/>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n v="76949973"/>
    <n v="76949973"/>
    <s v="Yes"/>
    <n v="220"/>
    <x v="0"/>
    <s v="61–70%"/>
  </r>
  <r>
    <s v="B08MTLLSL8"/>
    <s v="B09NVPSCQT"/>
    <s v="Noise Colorfit Pulse Grand Smart Watch With 1.69&quot;(4.29Cm) Hd Display, 60 Sports Modes, 150 Watch Faces, Fast Charge, Spo2, Stress, Sleep, Heart Rate Monitoring &amp; Ip68 Waterproof (Jet Black)"/>
    <s v="Noise ColorFit Pulse Grand Smart Watch with 1.69&quot;(4.29cm) HD Display, 60 Sports Modes, 150 Watch Faces, Fast Charge, Spo2, Stress, Sleep, Heart Rate Monitoring &amp; IP68 Waterproof (Jet Black)"/>
    <s v="Electronics|Headphones,Earbuds&amp;Accessories|Headphones|In-Ear"/>
    <x v="0"/>
    <s v="Headphones,Earbuds&amp;Accessories"/>
    <s v="Headphones|In-Ear"/>
    <n v="399"/>
    <n v="1290"/>
    <n v="69.069767441860463"/>
    <n v="0.69"/>
    <n v="4.2"/>
    <n v="76042"/>
    <n v="4.2"/>
    <n v="4"/>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n v="98094180"/>
    <n v="98094180"/>
    <s v="Yes"/>
    <n v="219"/>
    <x v="1"/>
    <s v="61–70%"/>
  </r>
  <r>
    <s v="B00NH13Q8W"/>
    <s v="B07XLCFSSN"/>
    <s v="Amazonbasics Nylon Braided Usb-C To Lightning Cable, Fast Charging Mfi Certified Smartphone, Iphone Charger (6-Foot, Dark Grey)"/>
    <s v="Amazonbasics Nylon Braided Usb-C To Lightning Cable, Fast Charging Mfi Certified Smartphone, Iphone Charger (6-Foot, Dark Grey)"/>
    <s v="Computers&amp;Accessories|Accessories&amp;Peripherals|Cables&amp;Accessories|Cables|USBCables"/>
    <x v="2"/>
    <s v="Accessories&amp;Peripherals"/>
    <s v="Cables&amp;Accessories|Cables|USBCables"/>
    <n v="299"/>
    <n v="800"/>
    <n v="62.625"/>
    <n v="0.63"/>
    <n v="4.5"/>
    <n v="74977"/>
    <n v="4.5"/>
    <n v="5"/>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n v="59981600"/>
    <n v="59981600"/>
    <s v="Yes"/>
    <n v="219"/>
    <x v="1"/>
    <s v="61–70%"/>
  </r>
  <r>
    <s v="B00NH11PEY"/>
    <s v="B09W5XR9RT"/>
    <s v="Duracell Usb C To Lightning Apple Certified (Mfi) Braided Sync &amp; Charge Cable For Iphone, Ipad And Ipod. Fast Charging Lightning Cable, 3.9 Feet (1.2M) - Black"/>
    <s v="Duracell USB C To Lightning Apple Certified (Mfi) Braided Sync &amp; Charge Cable For Iphone, Ipad And Ipod. Fast Charging Lightning Cable, 3.9 Feet (1.2M) - Black"/>
    <s v="Computers&amp;Accessories|Accessories&amp;Peripherals|Cables&amp;Accessories|Cables|USBCables"/>
    <x v="2"/>
    <s v="Accessories&amp;Peripherals"/>
    <s v="Cables&amp;Accessories|Cables|USBCables"/>
    <n v="199"/>
    <n v="750"/>
    <n v="73.466666666666669"/>
    <n v="0.73"/>
    <n v="4.5"/>
    <n v="74976"/>
    <n v="4.5"/>
    <n v="5"/>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n v="56232000"/>
    <n v="56232000"/>
    <s v="Yes"/>
    <n v="218"/>
    <x v="1"/>
    <s v="71–80%"/>
  </r>
  <r>
    <s v="B00NH11PEY"/>
    <s v="B01GGKZ0V6"/>
    <s v="Amazonbasics Usb Type-C To Usb Type-C 2.0 Cable - 3 Feet Laptop (0.9 Meters) - White"/>
    <s v="AmazonBasics USB Type-C to USB Type-C 2.0 Cable - 3 Feet Laptop (0.9 Meters) - White"/>
    <s v="Computers&amp;Accessories|Accessories&amp;Peripherals|Cables&amp;Accessories|Cables|USBCables"/>
    <x v="2"/>
    <s v="Accessories&amp;Peripherals"/>
    <s v="Cables&amp;Accessories|Cables|USBCables"/>
    <n v="199"/>
    <n v="750"/>
    <n v="73.466666666666669"/>
    <n v="0.73"/>
    <n v="4.5"/>
    <n v="74976"/>
    <n v="4.5"/>
    <n v="5"/>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n v="56232000"/>
    <n v="56232000"/>
    <s v="Yes"/>
    <n v="218"/>
    <x v="2"/>
    <s v="71–80%"/>
  </r>
  <r>
    <s v="B07VTFN6HM"/>
    <s v="B09YLYB9PB"/>
    <s v="Ambrane 60W / 3A Fast Charging Output Cable With Micro To Usb For Mobile, Neckband, True Wireless Earphone Charging, 480Mbps Data Sync Speed, 1M Length (Acm - Az1, Black)"/>
    <s v="Ambrane 60W / 3A Fast Charging Output Cable with Micro to USB for Mobile, Neckband, True Wireless Earphone Charging, 480mbps Data Sync Speed, 1m Length (ACM - AZ1, Black)"/>
    <s v="Computers&amp;Accessories|ExternalDevices&amp;DataStorage|ExternalHardDisks"/>
    <x v="2"/>
    <s v="ExternalDevices&amp;DataStorage"/>
    <s v="ExternalHardDisks"/>
    <n v="5599"/>
    <n v="7350"/>
    <n v="23.823129251700681"/>
    <n v="0.24"/>
    <n v="4.4000000000000004"/>
    <n v="73005"/>
    <n v="4.4000000000000004"/>
    <n v="4"/>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n v="536586750"/>
    <n v="536586750"/>
    <s v="Yes"/>
    <n v="217"/>
    <x v="2"/>
    <s v="21–30%"/>
  </r>
  <r>
    <s v="B07XJWTYM2"/>
    <s v="B01DGVKBC6"/>
    <s v="Fedus Cat6 Ethernet Cable, 10 Meter High Speed 550Mhz / 10 Gigabit Speed Utp Lan Cable, Network Cable Internet Cable Rj45 Cable Lan Wire, Patch Computer Cord Gigabit Category 6 Wires For Modem, Router"/>
    <s v="FEDUS Cat6 Ethernet Cable, 10 Meter High Speed 550MHZ / 10 Gigabit Speed UTP LAN Cable, Network Cable Internet Cable RJ45 Cable LAN Wire, Patch Computer Cord Gigabit Category 6 Wires for Modem, Router"/>
    <s v="Electronics|Headphones,Earbuds&amp;Accessories|Headphones|In-Ear"/>
    <x v="0"/>
    <s v="Headphones,Earbuds&amp;Accessories"/>
    <s v="Headphones|In-Ear"/>
    <n v="1679"/>
    <n v="1999"/>
    <n v="16.008004002001002"/>
    <n v="0.16"/>
    <n v="4.0999999999999996"/>
    <n v="72563"/>
    <n v="4.0999999999999996"/>
    <n v="4"/>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n v="145053437"/>
    <n v="145053437"/>
    <s v="No"/>
    <n v="217"/>
    <x v="0"/>
    <s v="11–20%"/>
  </r>
  <r>
    <s v="B09MQSCJQ1"/>
    <s v="B09XJ5LD6L"/>
    <s v="Samsung Galaxy M53 5G (Deep Ocean Blue, 6Gb, 128Gb Storage) | 108Mp | Samoled+ 120Hz | 12Gb Ram With Ram Plus | Travel Adapter To Be Purchased Separately"/>
    <s v="Samsung Galaxy M53 5G (Deep Ocean Blue, 6GB, 128GB Storage) | 108MP | sAmoled+ 120Hz | 12GB RAM with RAM Plus | Travel Adapter to be Purchased Separately"/>
    <s v="Electronics|WearableTechnology|SmartWatches"/>
    <x v="0"/>
    <s v="WearableTechnology"/>
    <s v="SmartWatches"/>
    <n v="2299"/>
    <n v="7990"/>
    <n v="71.226533166458069"/>
    <n v="0.71"/>
    <n v="4.2"/>
    <n v="69622"/>
    <n v="4.2"/>
    <n v="4"/>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n v="556279780"/>
    <n v="556279780"/>
    <s v="No"/>
    <n v="217"/>
    <x v="0"/>
    <s v="71–80%"/>
  </r>
  <r>
    <s v="B09MQSCJQ1"/>
    <s v="B09NVPJ3P4"/>
    <s v="Noise Colorfit Pulse Grand Smart Watch With 1.69&quot;(4.29Cm) Hd Display, 60 Sports Modes, 150 Watch Faces, Fast Charge, Spo2, Stress, Sleep, Heart Rate Monitoring &amp; Ip68 Waterproof (Electric Blue)"/>
    <s v="Noise ColorFit Pulse Grand Smart Watch with 1.69&quot;(4.29cm) HD Display, 60 Sports Modes, 150 Watch Faces, Fast Charge, Spo2, Stress, Sleep, Heart Rate Monitoring &amp; IP68 Waterproof (Electric Blue)"/>
    <s v="Electronics|WearableTechnology|SmartWatches"/>
    <x v="0"/>
    <s v="WearableTechnology"/>
    <s v="SmartWatches"/>
    <n v="2299"/>
    <n v="7990"/>
    <n v="71.226533166458069"/>
    <n v="0.71"/>
    <n v="4.2"/>
    <n v="69619"/>
    <n v="4.2"/>
    <n v="4"/>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n v="556255810"/>
    <n v="556255810"/>
    <s v="Yes"/>
    <n v="217"/>
    <x v="0"/>
    <s v="71–80%"/>
  </r>
  <r>
    <s v="B08GYG6T12"/>
    <s v="B0B9959XF3"/>
    <s v="Acer 80 Cm (32 Inches) S Series Hd Ready Android Smart Led Tv Ar32Ar2841Hdsb (Black)"/>
    <s v="Acer 80 cm (32 inches) S Series HD Ready Android Smart LED TV AR32AR2841HDSB (Black)"/>
    <s v="Electronics|Accessories|MemoryCards|SecureDigitalCards"/>
    <x v="0"/>
    <s v="Accessories"/>
    <s v="MemoryCards|SecureDigitalCards"/>
    <n v="449"/>
    <n v="800"/>
    <n v="43.875"/>
    <n v="0.44"/>
    <n v="4.4000000000000004"/>
    <n v="69585"/>
    <n v="4.4000000000000004"/>
    <n v="4"/>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n v="55668000"/>
    <n v="55668000"/>
    <s v="Yes"/>
    <n v="218"/>
    <x v="0"/>
    <s v="41–50%"/>
  </r>
  <r>
    <s v="B01D5H8LDM"/>
    <s v="B0974G5Q2Y"/>
    <s v="Boat Laptop, Smartphone Type-C A400 Male Data Cable (Carbon Black)"/>
    <s v="boAt Laptop, Smartphone Type-c A400 Male Data Cable (Carbon Black)"/>
    <s v="Electronics|HomeTheater,TV&amp;Video|Accessories|Cables|RCACables"/>
    <x v="0"/>
    <s v="HomeTheater,TV&amp;Video"/>
    <s v="Accessories|Cables|RCACables"/>
    <n v="489"/>
    <n v="1200"/>
    <n v="59.25"/>
    <n v="0.59"/>
    <n v="4.4000000000000004"/>
    <n v="69538"/>
    <n v="4.4000000000000004"/>
    <n v="4"/>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n v="83445600"/>
    <n v="83445600"/>
    <s v="No"/>
    <n v="217"/>
    <x v="1"/>
    <s v="51–60%"/>
  </r>
  <r>
    <s v="B076B8G5D8"/>
    <s v="B0B9BD2YL4"/>
    <s v="Kingone Wireless Charging Pencil (2Nd Generation) For Ipad With Magnetic And Tilt Sensitive, Palm Rejection, Compatible With Apple Ipad Pro 11 Inch 1/2/3/4, Ipad Pro 12.9 Inch 3/4/5/6, Ipad Air 4/5, Mini6"/>
    <s v="KINGONE Wireless Charging Pencil (2nd Generation) for iPad with Magnetic and Tilt Sensitive, Palm Rejection, Compatible with Apple iPad Pro 11 inch 1/2/3/4, iPad Pro 12.9 Inch 3/4/5/6, iPad Air 4/5, mini6"/>
    <s v="MusicalInstruments|Microphones|Condenser"/>
    <x v="3"/>
    <s v="Microphones"/>
    <s v="Condenser"/>
    <n v="798"/>
    <n v="1995"/>
    <n v="60"/>
    <n v="0.6"/>
    <n v="4"/>
    <n v="68664"/>
    <n v="4"/>
    <n v="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n v="136984680"/>
    <n v="136984680"/>
    <s v="Yes"/>
    <n v="217"/>
    <x v="1"/>
    <s v="51–60%"/>
  </r>
  <r>
    <s v="B0759QMF85"/>
    <s v="B09TWH8YHM"/>
    <s v="Samsung Galaxy M33 5G (Emerald Brown, 6Gb, 128Gb Storage) | 6000Mah Battery | Upto 12Gb Ram With Ram Plus | Travel Adapter To Be Purchased Separately"/>
    <s v="Samsung Galaxy M33 5G (Emerald Brown, 6GB, 128GB Storage) | 6000mAh Battery | Upto 12GB RAM with RAM Plus | Travel Adapter to be Purchased Separately"/>
    <s v="Computers&amp;Accessories|NetworkingDevices|Routers"/>
    <x v="2"/>
    <s v="NetworkingDevices"/>
    <s v="Routers"/>
    <n v="1529"/>
    <n v="2399"/>
    <n v="36.265110462692789"/>
    <n v="0.36"/>
    <n v="4.3"/>
    <n v="68409"/>
    <n v="4.3"/>
    <n v="4"/>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n v="164113191"/>
    <n v="164113191"/>
    <s v="Yes"/>
    <n v="218"/>
    <x v="0"/>
    <s v="31–40%"/>
  </r>
  <r>
    <s v="B097R25DP7"/>
    <s v="B0B61DSF17"/>
    <s v="Beatxp Kitchen Scale Multipurpose Portable Electronic Digital Weighing Scale | Weight Machine With Back Light Lcd Display | White |10 Kg | 2 Year Warranty |"/>
    <s v="beatXP Kitchen Scale Multipurpose Portable Electronic Digital Weighing Scale | Weight Machine With Back light LCD Display | White |10 kg | 2 Year Warranty |"/>
    <s v="Electronics|WearableTechnology|SmartWatches"/>
    <x v="0"/>
    <s v="WearableTechnology"/>
    <s v="SmartWatches"/>
    <n v="1599"/>
    <n v="4999"/>
    <n v="68.013602720544114"/>
    <n v="0.68"/>
    <n v="4"/>
    <n v="67951"/>
    <n v="4"/>
    <n v="4"/>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n v="339687049"/>
    <n v="339687049"/>
    <s v="No"/>
    <n v="218"/>
    <x v="0"/>
    <s v="61–70%"/>
  </r>
  <r>
    <s v="B097R25DP7"/>
    <s v="B08498D67S"/>
    <s v="Hp K500F Backlit Membrane Wired Gaming Keyboard With Mixed Color Lighting, Metal Panel With Logo Lighting, 26 Anti-Ghosting Keys, And Windows Lock Key / 3 Years Warranty(7Zz97Aa)"/>
    <s v="HP K500F Backlit Membrane Wired Gaming Keyboard with Mixed Color Lighting, Metal Panel with Logo Lighting, 26 Anti-Ghosting Keys, and Windows Lock Key / 3 Years Warranty(7ZZ97AA)"/>
    <s v="Electronics|WearableTechnology|SmartWatches"/>
    <x v="0"/>
    <s v="WearableTechnology"/>
    <s v="SmartWatches"/>
    <n v="1599"/>
    <n v="4999"/>
    <n v="68.013602720544114"/>
    <n v="0.68"/>
    <n v="4"/>
    <n v="67950"/>
    <n v="4"/>
    <n v="4"/>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n v="339682050"/>
    <n v="339682050"/>
    <s v="Yes"/>
    <n v="217"/>
    <x v="0"/>
    <s v="61–70%"/>
  </r>
  <r>
    <s v="B0BDRVFDKP"/>
    <s v="B005LJQMCK"/>
    <s v="Bluerigger Digital Optical Audio Toslink Cable (3.3 Feet / 1 Meter) With 8 Channel (7.1) Audio Support (For Home Theatre, Xbox, Playstation Etc.)"/>
    <s v="BlueRigger Digital Optical Audio Toslink Cable (3.3 Feet / 1 Meter) With 8 Channel (7.1) Audio Support (for Home Theatre, Xbox, Playstation etc.)"/>
    <s v="Electronics|Accessories|MemoryCards|MicroSD"/>
    <x v="0"/>
    <s v="Accessories"/>
    <s v="MemoryCards|MicroSD"/>
    <n v="569"/>
    <n v="1000"/>
    <n v="43.1"/>
    <n v="0.43"/>
    <n v="4.4000000000000004"/>
    <n v="67262"/>
    <n v="4.4000000000000004"/>
    <n v="4"/>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n v="67262000"/>
    <n v="67262000"/>
    <s v="Yes"/>
    <n v="217"/>
    <x v="0"/>
    <s v="41–50%"/>
  </r>
  <r>
    <s v="B0BDYW3RN3"/>
    <s v="B0859M539M"/>
    <s v="Tp-Link Ac1300 Archer T3U Plus High Gain Usb 3.0 Wi-Fi Dongle, Wireless Dual Band Mu-Mimo Wifi Adapter With High Gain Antenna, Supports Windows 11/10/8.1/8/7/Xp/Macos"/>
    <s v="TP-LINK AC1300 Archer T3U Plus High Gain USB 3.0 Wi-Fi Dongle, Wireless Dual Band MU-MIMO WiFi Adapter with High Gain Antenna, Supports Windows 11/10/8.1/8/7/XP/MacOS"/>
    <s v="Electronics|Accessories|MemoryCards|MicroSD"/>
    <x v="0"/>
    <s v="Accessories"/>
    <s v="MemoryCards|MicroSD"/>
    <n v="1989"/>
    <n v="3500"/>
    <n v="43.171428571428571"/>
    <n v="0.43"/>
    <n v="4.4000000000000004"/>
    <n v="67260"/>
    <n v="4.4000000000000004"/>
    <n v="4"/>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n v="235410000"/>
    <n v="235410000"/>
    <s v="No"/>
    <n v="216"/>
    <x v="0"/>
    <s v="41–50%"/>
  </r>
  <r>
    <s v="B08L5FM4JC"/>
    <s v="B002SZEOLG"/>
    <s v="Tp-Link Nano Usb Wifi Dongle 150Mbps High Gain Wireless Network Wi-Fi Adapter For Pc Desktop And Laptops, Supports Windows 10/8.1/8/7/Xp, Linux, Mac Os X (Tl-Wn722N)"/>
    <s v="TP-Link Nano USB WiFi Dongle 150Mbps High Gain Wireless Network Wi-Fi Adapter for PC Desktop and Laptops, Supports Windows 10/8.1/8/7/XP, Linux, Mac OS X (TL-WN722N)"/>
    <s v="Electronics|Accessories|MemoryCards|MicroSD"/>
    <x v="0"/>
    <s v="Accessories"/>
    <s v="MemoryCards|MicroSD"/>
    <n v="649"/>
    <n v="2400"/>
    <n v="72.958333333333343"/>
    <n v="0.73"/>
    <n v="4.4000000000000004"/>
    <n v="67260"/>
    <n v="4.4000000000000004"/>
    <n v="4"/>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n v="161424000"/>
    <n v="161424000"/>
    <s v="No"/>
    <n v="215"/>
    <x v="0"/>
    <s v="71–80%"/>
  </r>
  <r>
    <s v="B0BDRVFDKP"/>
    <s v="B09QGZM8QB"/>
    <s v="Wayona Usb Type C 65W 6Ft/2M Long Fast Charging Cable Compatible For Samsung S22 S20 Fe S21 Ultra A33 A53 A01 A73 A70 A51 M33 M53 M51 M31(2M, Black)"/>
    <s v="Wayona Usb Type C 65W 6Ft/2M Long Fast Charging Cable Compatible For Samsung S22 S20 Fe S21 Ultra A33 A53 A01 A73 A70 A51 M33 M53 M51 M31(2M, Black)"/>
    <s v="Electronics|Accessories|MemoryCards|MicroSD"/>
    <x v="0"/>
    <s v="Accessories"/>
    <s v="MemoryCards|MicroSD"/>
    <n v="569"/>
    <n v="1000"/>
    <n v="43.1"/>
    <n v="0.43"/>
    <n v="4.4000000000000004"/>
    <n v="67259"/>
    <n v="4.4000000000000004"/>
    <n v="4"/>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n v="67259000"/>
    <n v="67259000"/>
    <s v="Yes"/>
    <n v="215"/>
    <x v="0"/>
    <s v="41–50%"/>
  </r>
  <r>
    <s v="B0BDYVC5TD"/>
    <s v="B08L4SBJRY"/>
    <s v="Saifsmart Outlet Wall Mount Hanger Holder For Dot 3Rd Gen, Compact Bracket Case Plug And Built-In Cable Management For Kitchen Bathroom, Bedroom (Black)"/>
    <s v="Saifsmart Outlet Wall Mount Hanger Holder for Dot 3rd Gen, Compact Bracket Case Plug and Built-in Cable Management for Kitchen Bathroom, Bedroom (Black)"/>
    <s v="Electronics|Accessories|MemoryCards|MicroSD"/>
    <x v="0"/>
    <s v="Accessories"/>
    <s v="MemoryCards|MicroSD"/>
    <n v="959"/>
    <n v="1800"/>
    <n v="46.722222222222221"/>
    <n v="0.47"/>
    <n v="4.4000000000000004"/>
    <n v="67259"/>
    <n v="4.4000000000000004"/>
    <n v="4"/>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n v="121066200"/>
    <n v="121066200"/>
    <s v="No"/>
    <n v="216"/>
    <x v="0"/>
    <s v="41–50%"/>
  </r>
  <r>
    <s v="B08L5HMJVW"/>
    <s v="B082T6GVG9"/>
    <s v="Amazonbasics New Release Abs Usb-A To Lightning Cable Cord, Fast Charging Mfi Certified Charger For Apple Iphone, Ipad Tablet (3-Ft, White)"/>
    <s v="AmazonBasics New Release ABS USB-A to Lightning Cable Cord, Fast Charging MFi Certified Charger for Apple iPhone, iPad Tablet (3-Ft, White)"/>
    <s v="Electronics|Accessories|MemoryCards|MicroSD"/>
    <x v="0"/>
    <s v="Accessories"/>
    <s v="MemoryCards|MicroSD"/>
    <n v="369"/>
    <n v="700"/>
    <n v="47.285714285714285"/>
    <n v="0.47"/>
    <n v="4.4000000000000004"/>
    <n v="67259"/>
    <n v="4.4000000000000004"/>
    <n v="4"/>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n v="47081300"/>
    <n v="47081300"/>
    <s v="No"/>
    <n v="215"/>
    <x v="0"/>
    <s v="41–50%"/>
  </r>
  <r>
    <s v="B07YNTJ8ZM"/>
    <s v="B07GLSKXS1"/>
    <s v="Kent 16026 Electric Kettle Stainless Steel 1.8 L | 1500W | Superfast Boiling | Auto Shut-Off | Boil Dry Protection | 360¬∞ Rotating Base | Water Level Indicator"/>
    <s v="KENT 16026 Electric Kettle Stainless Steel 1.8 L | 1500W | Superfast Boiling | Auto Shut-Off | Boil Dry Protection | 360¬∞ Rotating Base | Water Level Indicator"/>
    <s v="Electronics|HomeAudio|Speakers|BluetoothSpeakers"/>
    <x v="0"/>
    <s v="HomeAudio"/>
    <s v="Speakers|BluetoothSpeakers"/>
    <n v="549"/>
    <n v="999"/>
    <n v="45.045045045045043"/>
    <n v="0.45"/>
    <n v="3.9"/>
    <n v="64705"/>
    <n v="3.9"/>
    <n v="4"/>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n v="64640295"/>
    <n v="64640295"/>
    <s v="No"/>
    <n v="216"/>
    <x v="1"/>
    <s v="41–50%"/>
  </r>
  <r>
    <s v="B01L8ZNWN2"/>
    <s v="B09T37CKQ5"/>
    <s v="Flix Usb Charger,Flix (Beetel) Bolt 2.4 Dual Poart,5V/2.4A/12W Usb Wall Charger Fast Charging,Adapter For Android/Iphone 11/Xs/Xs Max/Xr/X/8/7/6/Plus,Ipad Pro/Air 2/Mini 3/4,Samsung S4/S5 &amp; More-Black"/>
    <s v="FLiX Usb Charger,Flix (Beetel) Bolt 2.4 Dual Poart,5V/2.4A/12W Usb Wall Charger Fast Charging,Adapter For Android/Iphone 11/Xs/Xs Max/Xr/X/8/7/6/Plus,Ipad Pro/Air 2/Mini 3/4,Samsung S4/S5 &amp; More-Black"/>
    <s v="Computers&amp;Accessories|ExternalDevices&amp;DataStorage|PenDrives"/>
    <x v="2"/>
    <s v="ExternalDevices&amp;DataStorage"/>
    <s v="PenDrives"/>
    <n v="475"/>
    <n v="1500"/>
    <n v="68.333333333333329"/>
    <n v="0.68"/>
    <n v="4.2"/>
    <n v="64273"/>
    <n v="4.2"/>
    <n v="4"/>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n v="96409500"/>
    <n v="96409500"/>
    <s v="No"/>
    <n v="216"/>
    <x v="0"/>
    <s v="61–70%"/>
  </r>
  <r>
    <s v="B07B88KQZ8"/>
    <s v="B09TWHTBKQ"/>
    <s v="Samsung Galaxy M33 5G (Mystique Green, 8Gb, 128Gb Storage) | 6000Mah Battery | Upto 16Gb Ram With Ram Plus | Travel Adapter To Be Purchased Separately"/>
    <s v="Samsung Galaxy M33 5G (Mystique Green, 8GB, 128GB Storage) | 6000mAh Battery | Upto 16GB RAM with RAM Plus | Travel Adapter to be Purchased Separately"/>
    <s v="Electronics|HomeAudio|Speakers|BluetoothSpeakers"/>
    <x v="0"/>
    <s v="HomeAudio"/>
    <s v="Speakers|BluetoothSpeakers"/>
    <n v="1999"/>
    <n v="2999"/>
    <n v="33.344448149383126"/>
    <n v="0.33"/>
    <n v="4.3"/>
    <n v="63899"/>
    <n v="4.3"/>
    <n v="4"/>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n v="191633101"/>
    <n v="191633101"/>
    <s v="Yes"/>
    <n v="217"/>
    <x v="1"/>
    <s v="31–40%"/>
  </r>
  <r>
    <s v="B01MQZ7J8K"/>
    <s v="B07989VV5K"/>
    <s v="Usha Steam Pro Si 3713, 1300 W Steam Iron, Powerful Steam Output Up To 18 G/Min, Non-Stick Soleplate (White &amp; Blue)"/>
    <s v="Usha Steam Pro SI 3713, 1300 W Steam Iron, Powerful steam Output up to 18 g/min, Non-Stick Soleplate (White &amp; Blue)"/>
    <s v="Home&amp;Kitchen|Kitchen&amp;HomeAppliances|SmallKitchenAppliances|Kettles&amp;HotWaterDispensers|ElectricKettles"/>
    <x v="1"/>
    <s v="Kitchen&amp;HomeAppliances"/>
    <s v="SmallKitchenAppliances|Kettles&amp;HotWaterDispensers|ElectricKettles"/>
    <n v="749"/>
    <n v="1445"/>
    <n v="48.166089965397923"/>
    <n v="0.48"/>
    <n v="3.9"/>
    <n v="63350"/>
    <n v="3.9"/>
    <n v="4"/>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n v="91540750"/>
    <n v="91540750"/>
    <s v="No"/>
    <n v="218"/>
    <x v="0"/>
    <s v="41–50%"/>
  </r>
  <r>
    <s v="B01J0XWYKQ"/>
    <s v="B09CMQRQM6"/>
    <s v="Ambrane Fast 100W Output Cable With Type-C To Type-C For Mobile, Laptop, Macbook &amp; Table Charging, 480Mbps Data Sync Speed, Braided Cable, 1.5M Length (Abcc-100, Black-Grey)"/>
    <s v="Ambrane Fast 100W Output Cable with Type-C to Type-C for Mobile, Laptop, Macbook &amp; Table Charging, 480mbps Data Sync Speed, Braided Cable, 1.5m Length (ABCC-100, Black-Grey)"/>
    <s v="Computers&amp;Accessories|Accessories&amp;Peripherals|Keyboards,Mice&amp;InputDevices|Mice"/>
    <x v="2"/>
    <s v="Accessories&amp;Peripherals"/>
    <s v="Keyboards,Mice&amp;InputDevices|Mice"/>
    <n v="599"/>
    <n v="895"/>
    <n v="33.072625698324018"/>
    <n v="0.33"/>
    <n v="4.4000000000000004"/>
    <n v="61314"/>
    <n v="4.4000000000000004"/>
    <n v="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n v="54876030"/>
    <n v="54876030"/>
    <s v="No"/>
    <n v="218"/>
    <x v="0"/>
    <s v="31–40%"/>
  </r>
  <r>
    <s v="B07L8KNP5F"/>
    <s v="B00B3VFJY2"/>
    <s v="Hul Pureit Germkill Kit For Advanced 23 L Water Purifier - 3000 L Capacity, Sand, Multicolour"/>
    <s v="HUL Pureit Germkill kit for Advanced 23 L water purifier - 3000 L Capacity, Sand, Multicolour"/>
    <s v="Electronics|Headphones,Earbuds&amp;Accessories|Headphones|On-Ear"/>
    <x v="0"/>
    <s v="Headphones,Earbuds&amp;Accessories"/>
    <s v="Headphones|On-Ear"/>
    <n v="599"/>
    <n v="1399"/>
    <n v="57.183702644746248"/>
    <n v="0.56999999999999995"/>
    <n v="3.8"/>
    <n v="60026"/>
    <n v="3.8"/>
    <n v="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n v="83976374"/>
    <n v="83976374"/>
    <s v="No"/>
    <n v="218"/>
    <x v="0"/>
    <s v="51–60%"/>
  </r>
  <r>
    <s v="B08444S68L"/>
    <s v="B08M66K48D"/>
    <s v="Popio Tempered Glass Screen Protector Compatible For Iphone 12 / Iphone 12 Pro With Case Friendly Edge To Edge Coverage And Easy Installation Kit, Pack Of 1"/>
    <s v="POPIO Tempered Glass Screen Protector Compatible for iPhone 12 / iPhone 12 Pro with Case Friendly Edge to Edge Coverage and Easy Installation kit, Pack of 1"/>
    <s v="Electronics|Mobiles&amp;Accessories|Smartphones&amp;BasicMobiles|Smartphones"/>
    <x v="0"/>
    <s v="Mobiles&amp;Accessories"/>
    <s v="Smartphones&amp;BasicMobiles|Smartphones"/>
    <n v="12490"/>
    <n v="15990"/>
    <n v="21.88868042526579"/>
    <n v="0.22"/>
    <n v="4.2"/>
    <n v="58506"/>
    <n v="4.2"/>
    <n v="4"/>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n v="935510940"/>
    <n v="935510940"/>
    <s v="Yes"/>
    <n v="218"/>
    <x v="0"/>
    <s v="21–30%"/>
  </r>
  <r>
    <s v="B08D77XZX5"/>
    <s v="B00HZIOGXW"/>
    <s v="Crompton Ihl 152 1500-Watt Immersion Water Heater With Copper Heating Element (Black)"/>
    <s v="Crompton IHL 152 1500-Watt Immersion Water Heater with Copper Heating Element (Black)"/>
    <s v="Electronics|Headphones,Earbuds&amp;Accessories|Headphones|In-Ear"/>
    <x v="0"/>
    <s v="Headphones,Earbuds&amp;Accessories"/>
    <s v="Headphones|In-Ear"/>
    <n v="599"/>
    <n v="2499"/>
    <n v="76.03041216486595"/>
    <n v="0.76"/>
    <n v="3.9"/>
    <n v="58162"/>
    <n v="3.9"/>
    <n v="4"/>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n v="145346838"/>
    <n v="145346838"/>
    <s v="No"/>
    <n v="218"/>
    <x v="0"/>
    <s v="71–80%"/>
  </r>
  <r>
    <s v="B0BD3T6Z1D"/>
    <s v="B012MQS060"/>
    <s v="Logitech Mk215 Wireless Keyboard And Mouse Combo For Windows, 2.4 Ghz Wireless, Compact Design, 2-Year Battery Life(Keyboard),5 Month Battery Life(Mouse) Pc/Laptop- Black"/>
    <s v="Logitech MK215 Wireless Keyboard and Mouse Combo for Windows, 2.4 GHz Wireless, Compact Design, 2-Year Battery Life(Keyboard),5 Month Battery Life(Mouse) PC/Laptop- Black"/>
    <s v="Electronics|Mobiles&amp;Accessories|Smartphones&amp;BasicMobiles|Smartphones"/>
    <x v="0"/>
    <s v="Mobiles&amp;Accessories"/>
    <s v="Smartphones&amp;BasicMobiles|Smartphones"/>
    <n v="12999"/>
    <n v="13499"/>
    <n v="3.7039780724498108"/>
    <n v="0.04"/>
    <n v="4.0999999999999996"/>
    <n v="56098"/>
    <n v="4.0999999999999996"/>
    <n v="4"/>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n v="757266902"/>
    <n v="757266902"/>
    <s v="Yes"/>
    <n v="218"/>
    <x v="0"/>
    <s v="0–10%"/>
  </r>
  <r>
    <s v="B07JJFSG2B"/>
    <s v="B0B5LVS732"/>
    <s v="Noise Pulse Go Buzz Smart Watch Bluetooth Calling With 1.69&quot; Display, 550 Nits, 150+ Cloud Watch Face, Spo2, Heart Rate Tracking, 100 Sports Mode With Auto Detection, Longer Battery (Jet Black)"/>
    <s v="Noise Pulse Go Buzz Smart Watch Bluetooth Calling with 1.69&quot; Display, 550 NITS, 150+ Cloud Watch Face, SPo2, Heart Rate Tracking, 100 Sports Mode with Auto Detection, Longer Battery (Jet Black)"/>
    <s v="Computers&amp;Accessories|ExternalDevices&amp;DataStorage|PenDrives"/>
    <x v="2"/>
    <s v="ExternalDevices&amp;DataStorage"/>
    <s v="PenDrives"/>
    <n v="889"/>
    <n v="2500"/>
    <n v="64.44"/>
    <n v="0.64"/>
    <n v="4.3"/>
    <n v="55747"/>
    <n v="4.3"/>
    <n v="4"/>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n v="139367500"/>
    <n v="139367500"/>
    <s v="No"/>
    <n v="219"/>
    <x v="0"/>
    <s v="61–70%"/>
  </r>
  <r>
    <s v="B0856HY85J"/>
    <s v="B09M8888DM"/>
    <s v="Portronics Mport 31 4 Ports Usb Hub (Usb A To 4 Usb-A Ports 4 In 1 Connector Usb Hub(Grey)"/>
    <s v="Portronics MPORT 31 4 Ports USB Hub (USB A to 4 USB-A Ports 4 in 1 Connector USB HUB(Grey)"/>
    <s v="Electronics|Headphones,Earbuds&amp;Accessories|Headphones|Over-Ear"/>
    <x v="0"/>
    <s v="Headphones,Earbuds&amp;Accessories"/>
    <s v="Headphones|Over-Ear"/>
    <n v="1799"/>
    <n v="4999"/>
    <n v="64.0128025605121"/>
    <n v="0.64"/>
    <n v="4.0999999999999996"/>
    <n v="55192"/>
    <n v="4.0999999999999996"/>
    <n v="4"/>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n v="275904808"/>
    <n v="275904808"/>
    <s v="Yes"/>
    <n v="218"/>
    <x v="0"/>
    <s v="61–70%"/>
  </r>
  <r>
    <s v="B004IO5BMQ"/>
    <s v="B0B4DT8MKT"/>
    <s v="Wecool Unbreakable 3 In 1 Charging Cable With 3A Speed, Fast Charging Multi Purpose Cable 1.25 Mtr Long, Type C Cable, Micro Usb Cable And Cable For Iphone, White"/>
    <s v="Wecool Unbreakable 3 in 1 Charging Cable with 3A Speed, Fast Charging Multi Purpose Cable 1.25 Mtr Long, Type C cable, Micro Usb Cable and Cable for iPhone, White"/>
    <s v="Computers&amp;Accessories|Accessories&amp;Peripherals|Keyboards,Mice&amp;InputDevices|Mice"/>
    <x v="2"/>
    <s v="Accessories&amp;Peripherals"/>
    <s v="Keyboards,Mice&amp;InputDevices|Mice"/>
    <n v="699"/>
    <n v="995"/>
    <n v="29.748743718592962"/>
    <n v="0.3"/>
    <n v="4.5"/>
    <n v="54405"/>
    <n v="4.5"/>
    <n v="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n v="54132975"/>
    <n v="54132975"/>
    <s v="Yes"/>
    <n v="219"/>
    <x v="0"/>
    <s v="21–30%"/>
  </r>
  <r>
    <s v="B009VCGPSY"/>
    <s v="B08HV83HL3"/>
    <s v="Mi Power Bank 3I 20000Mah Lithium Polymer 18W Fast Power Delivery Charging | Input- Type C | Micro Usb| Triple Output | Sandstone Black"/>
    <s v="MI Power Bank 3i 20000mAh Lithium Polymer 18W Fast Power Delivery Charging | Input- Type C | Micro USB| Triple Output | Sandstone Black"/>
    <s v="Computers&amp;Accessories|Accessories&amp;Peripherals|Keyboards,Mice&amp;InputDevices|Mice"/>
    <x v="2"/>
    <s v="Accessories&amp;Peripherals"/>
    <s v="Keyboards,Mice&amp;InputDevices|Mice"/>
    <n v="269"/>
    <n v="649"/>
    <n v="58.551617873651772"/>
    <n v="0.59"/>
    <n v="4.3"/>
    <n v="54315"/>
    <n v="4.3"/>
    <n v="4"/>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n v="35250435"/>
    <n v="35250435"/>
    <s v="No"/>
    <n v="218"/>
    <x v="0"/>
    <s v="51–60%"/>
  </r>
  <r>
    <s v="B01GFTEV5Y"/>
    <s v="B07SLNG3LW"/>
    <s v="Inalsa Vacuum Cleaner Wet And Dry Micro Wd10 With 3In1 Multifunction Wet/Dry/Blowing| 14Kpa Suction And Impact Resistant Polymer Tank,(Yellow/Black)"/>
    <s v="Inalsa Vacuum Cleaner Wet and Dry Micro WD10 with 3in1 Multifunction Wet/Dry/Blowing| 14KPA Suction and Impact Resistant Polymer Tank,(Yellow/Black)"/>
    <s v="Home&amp;Kitchen|Kitchen&amp;HomeAppliances|SmallKitchenAppliances|InductionCooktop"/>
    <x v="1"/>
    <s v="Kitchen&amp;HomeAppliances"/>
    <s v="SmallKitchenAppliances|InductionCooktop"/>
    <n v="1699"/>
    <n v="3193"/>
    <n v="46.789852803006575"/>
    <n v="0.47"/>
    <n v="3.8"/>
    <n v="54032"/>
    <n v="3.8"/>
    <n v="4"/>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n v="172524176"/>
    <n v="172524176"/>
    <s v="Yes"/>
    <n v="218"/>
    <x v="1"/>
    <s v="41–50%"/>
  </r>
  <r>
    <s v="B0BR4F878Q"/>
    <s v="B096MSW6CT"/>
    <s v="Sounce Fast Phone Charging Cable &amp; Data Sync Usb Cable Compatible For Iphone 13, 12,11, X, 8, 7, 6, 5, Ipad Air, Pro, Mini &amp; Ios Devices"/>
    <s v="Sounce Fast Phone Charging Cable &amp; Data Sync USB Cable Compatible for iPhone 13, 12,11, X, 8, 7, 6, 5, iPad Air, Pro, Mini &amp; iOS Devices"/>
    <s v="Home&amp;Kitchen|Heating,Cooling&amp;AirQuality|WaterHeaters&amp;Geysers|InstantWaterHeaters"/>
    <x v="1"/>
    <s v="Heating,Cooling&amp;AirQuality"/>
    <s v="WaterHeaters&amp;Geysers|InstantWaterHeaters"/>
    <n v="1439"/>
    <n v="1999"/>
    <n v="28.014007003501749"/>
    <n v="0.28000000000000003"/>
    <n v="4.8"/>
    <n v="53803"/>
    <n v="4.8"/>
    <n v="5"/>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n v="107552197"/>
    <n v="107552197"/>
    <s v="No"/>
    <n v="218"/>
    <x v="0"/>
    <s v="21–30%"/>
  </r>
  <r>
    <s v="B07DFYJRQV"/>
    <s v="B086394NY5"/>
    <s v="Table Magic Multipurpose Laptop Table Mat Finish Top Work At Home Study Table (Tm Regular- Black) (Alloy Steel)"/>
    <s v="TABLE MAGIC Multipurpose Laptop Table Mat Finish Top Work at Home Study Table (TM Regular- Black) (Alloy Steel)"/>
    <s v="Electronics|Headphones,Earbuds&amp;Accessories|Headphones|In-Ear"/>
    <x v="0"/>
    <s v="Headphones,Earbuds&amp;Accessories"/>
    <s v="Headphones|In-Ear"/>
    <n v="799"/>
    <n v="1499"/>
    <n v="46.697798532354902"/>
    <n v="0.47"/>
    <n v="4.0999999999999996"/>
    <n v="53648"/>
    <n v="4.0999999999999996"/>
    <n v="4"/>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n v="80418352"/>
    <n v="80418352"/>
    <s v="No"/>
    <n v="217"/>
    <x v="0"/>
    <s v="41–50%"/>
  </r>
  <r>
    <s v="B0819ZZK5K"/>
    <s v="B0BMGB3CH9"/>
    <s v="Samsung Galaxy M04 Dark Blue, 4Gb Ram, 64Gb Storage | Upto 8Gb Ram With Ram Plus | Mediatek Helio P35 | 5000 Mah Battery"/>
    <s v="Samsung Galaxy M04 Dark Blue, 4GB RAM, 64GB Storage | Upto 8GB RAM with RAM Plus | MediaTek Helio P35 | 5000 mAh Battery"/>
    <s v="Computers&amp;Accessories|ExternalDevices&amp;DataStorage|PenDrives"/>
    <x v="2"/>
    <s v="ExternalDevices&amp;DataStorage"/>
    <s v="PenDrives"/>
    <n v="1109"/>
    <n v="2800"/>
    <n v="60.392857142857146"/>
    <n v="0.6"/>
    <n v="4.3"/>
    <n v="53464"/>
    <n v="4.3"/>
    <n v="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n v="149699200"/>
    <n v="149699200"/>
    <s v="No"/>
    <n v="218"/>
    <x v="0"/>
    <s v="61–70%"/>
  </r>
  <r>
    <s v="B08ZJDWTJ1"/>
    <s v="B07P681N66"/>
    <s v="Tp-Link Ac600 600 Mbps Wifi Wireless Network Usb Adapter For Desktop Pc With 2.4Ghz/5Ghz High Gain Dual Band 5Dbi Antenna Wi-Fi, Supports Windows 11/10/8.1/8/7/Xp, Mac Os 10.15 And Earlier (Archer T2U Plus)"/>
    <s v="TP-Link AC600 600 Mbps WiFi Wireless Network USB Adapter for Desktop PC with 2.4GHz/5GHz High Gain Dual Band 5dBi Antenna Wi-Fi, Supports Windows 11/10/8.1/8/7/XP, Mac OS 10.15 and earlier (Archer T2U Plus)"/>
    <s v="Computers&amp;Accessories|ExternalDevices&amp;DataStorage|ExternalHardDisks"/>
    <x v="2"/>
    <s v="ExternalDevices&amp;DataStorage"/>
    <s v="ExternalHardDisks"/>
    <n v="4098"/>
    <n v="4999"/>
    <n v="18.023604720944189"/>
    <n v="0.18"/>
    <n v="4.5"/>
    <n v="50810"/>
    <n v="4.5"/>
    <n v="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n v="253999190"/>
    <n v="253999190"/>
    <s v="Yes"/>
    <n v="218"/>
    <x v="0"/>
    <s v="11–20%"/>
  </r>
  <r>
    <s v="B09QS8V5N8"/>
    <s v="B07YY1BY5B"/>
    <s v="Noise Colorfit Pro 2 Full Touch Control Smart Watch With 35G Weight &amp; Upgraded Lcd Display,Ip68 Waterproof,Heart Rate Monitor,Sleep &amp; Step Tracker,Call &amp; Message Alerts &amp; Long Battery Life (Jet Black)"/>
    <s v="Noise ColorFit Pro 2 Full Touch Control Smart Watch with 35g Weight &amp; Upgraded LCD Display,IP68 Waterproof,Heart Rate Monitor,Sleep &amp; Step Tracker,Call &amp; Message Alerts &amp; Long Battery Life (Jet Black)"/>
    <s v="Electronics|Mobiles&amp;Accessories|Smartphones&amp;BasicMobiles|Smartphones"/>
    <x v="0"/>
    <s v="Mobiles&amp;Accessories"/>
    <s v="Smartphones&amp;BasicMobiles|Smartphones"/>
    <n v="12999"/>
    <n v="17999"/>
    <n v="27.779321073392964"/>
    <n v="0.28000000000000003"/>
    <n v="4.0999999999999996"/>
    <n v="50772"/>
    <n v="4.0999999999999996"/>
    <n v="4"/>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n v="913845228"/>
    <n v="913845228"/>
    <s v="No"/>
    <n v="218"/>
    <x v="0"/>
    <s v="21–30%"/>
  </r>
  <r>
    <s v="B09QS9X9L8"/>
    <s v="B00LHZWD0C"/>
    <s v="Luxor 5 Subject Single Ruled Notebook - A4, 70 Gsm, 300 Pages"/>
    <s v="Luxor 5 Subject Single Ruled Notebook - A4, 70 GSM, 300 pages"/>
    <s v="Electronics|Mobiles&amp;Accessories|Smartphones&amp;BasicMobiles|Smartphones"/>
    <x v="0"/>
    <s v="Mobiles&amp;Accessories"/>
    <s v="Smartphones&amp;BasicMobiles|Smartphones"/>
    <n v="12999"/>
    <n v="18999"/>
    <n v="31.580609505763462"/>
    <n v="0.32"/>
    <n v="4.0999999999999996"/>
    <n v="50772"/>
    <n v="4.0999999999999996"/>
    <n v="4"/>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n v="964617228"/>
    <n v="964617228"/>
    <s v="No"/>
    <n v="217"/>
    <x v="0"/>
    <s v="31–40%"/>
  </r>
  <r>
    <s v="B09QS9X16F"/>
    <s v="B07BRKK9JQ"/>
    <s v="Zebronics Zeb-Transformer Gaming Keyboard And Mouse Combo (Usb, Braided Cable)"/>
    <s v="Zebronics Zeb-Transformer Gaming Keyboard and Mouse Combo (USB, Braided Cable)"/>
    <s v="Electronics|Mobiles&amp;Accessories|Smartphones&amp;BasicMobiles|Smartphones"/>
    <x v="0"/>
    <s v="Mobiles&amp;Accessories"/>
    <s v="Smartphones&amp;BasicMobiles|Smartphones"/>
    <n v="12999"/>
    <n v="18999"/>
    <n v="31.580609505763462"/>
    <n v="0.32"/>
    <n v="4.0999999999999996"/>
    <n v="50772"/>
    <n v="4.0999999999999996"/>
    <n v="4"/>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n v="964617228"/>
    <n v="964617228"/>
    <s v="No"/>
    <n v="218"/>
    <x v="0"/>
    <s v="31–40%"/>
  </r>
  <r>
    <s v="B09QS9CWLV"/>
    <s v="B09Y14JLP3"/>
    <s v="Striff Uph2W Multi Angle Tablet/Mobile Stand. Holder For Iphone, Android, Samsung, Oneplus, Xiaomi. Portable,Foldable Stand.Perfect For Bed,Office, Home,Gift And Desktop (White)"/>
    <s v="STRIFF UPH2W Multi Angle Tablet/Mobile Stand. Holder for iPhone, Android, Samsung, OnePlus, Xiaomi. Portable,Foldable Stand.Perfect for Bed,Office, Home,Gift and Desktop (White)"/>
    <s v="Electronics|Mobiles&amp;Accessories|Smartphones&amp;BasicMobiles|Smartphones"/>
    <x v="0"/>
    <s v="Mobiles&amp;Accessories"/>
    <s v="Smartphones&amp;BasicMobiles|Smartphones"/>
    <n v="12999"/>
    <n v="18999"/>
    <n v="31.580609505763462"/>
    <n v="0.32"/>
    <n v="4.0999999999999996"/>
    <n v="50772"/>
    <n v="4.0999999999999996"/>
    <n v="4"/>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n v="964617228"/>
    <n v="964617228"/>
    <s v="No"/>
    <n v="219"/>
    <x v="0"/>
    <s v="31–40%"/>
  </r>
  <r>
    <s v="B094QZLJQ6"/>
    <s v="B09Q8HMKZX"/>
    <s v="Portronics Konnect L 20W Pd Quick Charge Type-C To 8-Pin Usb Mobile Charging Cable, 1.2M, Tangle Resistant, Fast Data Sync(Grey)"/>
    <s v="Portronics Konnect L 20W PD Quick Charge Type-C to 8-Pin USB Mobile Charging Cable, 1.2M, Tangle Resistant, Fast Data Sync(Grey)"/>
    <s v="Computers&amp;Accessories|ExternalDevices&amp;DataStorage|ExternalHardDisks"/>
    <x v="2"/>
    <s v="ExternalDevices&amp;DataStorage"/>
    <s v="ExternalHardDisks"/>
    <n v="5799"/>
    <n v="7999"/>
    <n v="27.503437929741221"/>
    <n v="0.28000000000000003"/>
    <n v="4.5"/>
    <n v="50273"/>
    <n v="4.5"/>
    <n v="5"/>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n v="402133727"/>
    <n v="402133727"/>
    <s v="No"/>
    <n v="220"/>
    <x v="0"/>
    <s v="21–30%"/>
  </r>
  <r>
    <s v="B00KXULGJQ"/>
    <s v="B0B3NDPCS9"/>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s v="Computers&amp;Accessories|NetworkingDevices|Repeaters&amp;Extenders"/>
    <x v="2"/>
    <s v="NetworkingDevices"/>
    <s v="Repeaters&amp;Extenders"/>
    <n v="1889"/>
    <n v="5499"/>
    <n v="65.64829969085288"/>
    <n v="0.66"/>
    <n v="4.2"/>
    <n v="49551"/>
    <n v="4.2"/>
    <n v="4"/>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n v="272480949"/>
    <n v="272480949"/>
    <s v="No"/>
    <n v="221"/>
    <x v="0"/>
    <s v="61–70%"/>
  </r>
  <r>
    <s v="B096VF5YYF"/>
    <s v="B094DQWV9B"/>
    <s v="Kanget [2 Pack] Type C Female To Usb A Male Charger | Charging Cable Adapter Converter Compatible For Iphone 14, 13, 12,11 Pro Max/Mini/Xr/Xs/X/Se, Samsung S20 Ultra/S21/S10/S8/S9/Macbook Pro Ipad (Grey)"/>
    <s v="Kanget [2 Pack] Type C Female to USB A Male Charger | Charging Cable Adapter Converter compatible for iPhone 14, 13, 12,11 Pro Max/Mini/XR/XS/X/SE, Samsung S20 ultra/S21/S10/S8/S9/MacBook Pro iPad (Grey)"/>
    <s v="Electronics|WearableTechnology|SmartWatches"/>
    <x v="0"/>
    <s v="WearableTechnology"/>
    <s v="SmartWatches"/>
    <n v="2999"/>
    <n v="7990"/>
    <n v="62.465581977471842"/>
    <n v="0.62"/>
    <n v="4.0999999999999996"/>
    <n v="48449"/>
    <n v="4.0999999999999996"/>
    <n v="4"/>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n v="387107510"/>
    <n v="387107510"/>
    <s v="Yes"/>
    <n v="222"/>
    <x v="0"/>
    <s v="61–70%"/>
  </r>
  <r>
    <s v="B096VF5YYF"/>
    <s v="B09RF2QXGX"/>
    <s v="Gizga Essentials Webcam Cover, Privacy Protector Webcam Cover Slide, Compatible With Laptop, Desktop, Pc, Smartphone, Protect Your Privacy And Security, Strong Adhesive, Set Of 3, Black"/>
    <s v="Gizga Essentials Webcam Cover, Privacy Protector Webcam Cover Slide, Compatible with Laptop, Desktop, PC, Smartphone, Protect Your Privacy and Security, Strong Adhesive, Set of 3, Black"/>
    <s v="Electronics|WearableTechnology|SmartWatches"/>
    <x v="0"/>
    <s v="WearableTechnology"/>
    <s v="SmartWatches"/>
    <n v="2999"/>
    <n v="7990"/>
    <n v="62.465581977471842"/>
    <n v="0.62"/>
    <n v="4.0999999999999996"/>
    <n v="48448"/>
    <n v="4.0999999999999996"/>
    <n v="4"/>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n v="387099520"/>
    <n v="387099520"/>
    <s v="Yes"/>
    <n v="223"/>
    <x v="0"/>
    <s v="61–70%"/>
  </r>
  <r>
    <s v="B086WMSCN3"/>
    <s v="B094G9L9LT"/>
    <s v="Kent 16088 Vogue Electric Kettle 1.8 Litre 1500 W | Stainless Steel Body | Auto Shut Off Over Heating Protection | 1 Year Warranty"/>
    <s v="KENT 16088 Vogue Electric Kettle 1.8 Litre 1500 W | Stainless Steel body | Auto shut off over heating protection | 1 Year Warranty"/>
    <s v="Electronics|Headphones,Earbuds&amp;Accessories|Headphones|In-Ear"/>
    <x v="0"/>
    <s v="Headphones,Earbuds&amp;Accessories"/>
    <s v="Headphones|In-Ear"/>
    <n v="1199"/>
    <n v="5999"/>
    <n v="80.013335555925991"/>
    <n v="0.8"/>
    <n v="3.9"/>
    <n v="47521"/>
    <n v="3.9"/>
    <n v="4"/>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n v="285078479"/>
    <n v="285078479"/>
    <s v="Yes"/>
    <n v="223"/>
    <x v="0"/>
    <s v="81–90%"/>
  </r>
  <r>
    <s v="B008YW8M0G"/>
    <s v="B094YFFSMY"/>
    <s v="Tygot Bluetooth Extendable Selfie Sticks With Wireless Remote And Tripod Stand, 3-In-1 Multifunctional Selfie Stick With Tripod Stand Compatible With Iphone/Oneplus/Samsung/Oppo/Vivo And All Phones"/>
    <s v="Tygot Bluetooth Extendable Selfie Sticks with Wireless Remote and Tripod Stand, 3-in-1 Multifunctional Selfie Stick with Tripod Stand Compatible with iPhone/OnePlus/Samsung/Oppo/Vivo and All Phones"/>
    <s v="Home&amp;Kitchen|Kitchen&amp;HomeAppliances|Vacuum,Cleaning&amp;Ironing|Irons,Steamers&amp;Accessories|Irons|DryIrons"/>
    <x v="1"/>
    <s v="Kitchen&amp;HomeAppliances"/>
    <s v="Vacuum,Cleaning&amp;Ironing|Irons,Steamers&amp;Accessories|Irons|DryIrons"/>
    <n v="775"/>
    <n v="875"/>
    <n v="11.428571428571429"/>
    <n v="0.11"/>
    <n v="4.2"/>
    <n v="46647"/>
    <n v="4.2"/>
    <n v="4"/>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n v="40816125"/>
    <n v="40816125"/>
    <s v="Yes"/>
    <n v="222"/>
    <x v="0"/>
    <s v="11–20%"/>
  </r>
  <r>
    <s v="B0746JGVDS"/>
    <s v="B09CKSYBLR"/>
    <s v="Instacuppa Rechargeable Mini Electric Chopper - Stainless Steel Blades, One Touch Operation, For Mincing Garlic, Ginger, Onion, Vegetable, Meat, Nuts, (White, 250 Ml, Pack Of 1, 45 Watts)"/>
    <s v="InstaCuppa Rechargeable Mini Electric Chopper - Stainless Steel Blades, One Touch Operation, for Mincing Garlic, Ginger, Onion, Vegetable, Meat, Nuts, (White, 250 ML, Pack of 1, 45 Watts)"/>
    <s v="Electronics|Mobiles&amp;Accessories|MobileAccessories|AutomobileAccessories|Cradles"/>
    <x v="0"/>
    <s v="Mobiles&amp;Accessories"/>
    <s v="MobileAccessories|AutomobileAccessories|Cradles"/>
    <n v="349"/>
    <n v="999"/>
    <n v="65.06506506506507"/>
    <n v="0.65"/>
    <n v="3.9"/>
    <n v="46399"/>
    <n v="3.9"/>
    <n v="4"/>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n v="46352601"/>
    <n v="46352601"/>
    <s v="No"/>
    <n v="221"/>
    <x v="0"/>
    <s v="61–70%"/>
  </r>
  <r>
    <s v="B09F9YQQ7B"/>
    <s v="B09NHVCHS9"/>
    <s v="Flix Micro Usb Cable For Smartphone (Black)"/>
    <s v="Flix Micro Usb Cable For Smartphone (Black)"/>
    <s v="Electronics|HomeTheater,TV&amp;Video|Televisions|SmartTelevisions"/>
    <x v="0"/>
    <s v="HomeTheater,TV&amp;Video"/>
    <s v="Televisions|SmartTelevisions"/>
    <n v="13999"/>
    <n v="24999"/>
    <n v="44.001760070402817"/>
    <n v="0.44"/>
    <n v="4.2"/>
    <n v="45238"/>
    <n v="4.2"/>
    <n v="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n v="1130904762"/>
    <n v="1130904762"/>
    <s v="Yes"/>
    <n v="220"/>
    <x v="1"/>
    <s v="41–50%"/>
  </r>
  <r>
    <s v="B09RFC46VP"/>
    <s v="B08K4PSZ3V"/>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Grey)"/>
    <s v="Electronics|HomeTheater,TV&amp;Video|Televisions|SmartTelevisions"/>
    <x v="0"/>
    <s v="HomeTheater,TV&amp;Video"/>
    <s v="Televisions|SmartTelevisions"/>
    <n v="26999"/>
    <n v="42999"/>
    <n v="37.210167678318101"/>
    <n v="0.37"/>
    <n v="4.2"/>
    <n v="45238"/>
    <n v="4.2"/>
    <n v="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n v="1945188762"/>
    <n v="1945188762"/>
    <s v="No"/>
    <n v="221"/>
    <x v="0"/>
    <s v="31–40%"/>
  </r>
  <r>
    <s v="B08Y55LPBF"/>
    <s v="B09PLFJ7ZW"/>
    <s v="Noise Pulse Buzz 1.69&quot; Bluetooth Calling Smart Watch With Call Function, 150 Watch Faces, 60 Sports Modes, Spo2 &amp; Heart Rate Monitoring, Calling Smart Watch For Men &amp; Women - Rose Pink"/>
    <s v="Noise Pulse Buzz 1.69&quot; Bluetooth Calling Smart Watch with Call Function, 150 Watch Faces, 60 Sports Modes, Spo2 &amp; Heart Rate Monitoring, Calling Smart Watch for Men &amp; Women - Rose Pink"/>
    <s v="Electronics|HomeTheater,TV&amp;Video|Televisions|SmartTelevisions"/>
    <x v="0"/>
    <s v="HomeTheater,TV&amp;Video"/>
    <s v="Televisions|SmartTelevisions"/>
    <n v="32999"/>
    <n v="44999"/>
    <n v="26.667259272428279"/>
    <n v="0.27"/>
    <n v="4.2"/>
    <n v="45238"/>
    <n v="4.2"/>
    <n v="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n v="2035664762"/>
    <n v="2035664762"/>
    <s v="No"/>
    <n v="220"/>
    <x v="0"/>
    <s v="21–30%"/>
  </r>
  <r>
    <s v="B09F9YQQ7B"/>
    <s v="B014SZO90Y"/>
    <s v="Duracell Ultra Alkaline Aa Battery, 8 Pcs"/>
    <s v="Duracell Ultra Alkaline AA Battery, 8 Pcs"/>
    <s v="Electronics|HomeTheater,TV&amp;Video|Televisions|SmartTelevisions"/>
    <x v="0"/>
    <s v="HomeTheater,TV&amp;Video"/>
    <s v="Televisions|SmartTelevisions"/>
    <n v="13999"/>
    <n v="24999"/>
    <n v="44.001760070402817"/>
    <n v="0.44"/>
    <n v="4.2"/>
    <n v="45237"/>
    <n v="4.2"/>
    <n v="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n v="1130879763"/>
    <n v="1130879763"/>
    <s v="No"/>
    <n v="220"/>
    <x v="0"/>
    <s v="41–50%"/>
  </r>
  <r>
    <s v="B07VQGVL68"/>
    <s v="B07RX42D3D"/>
    <s v="Tosaa T2Stsr Sandwich Gas Toaster Regular (Black)"/>
    <s v="Tosaa T2STSR Sandwich Gas Toaster Regular (Black)"/>
    <s v="Home&amp;Kitchen|Kitchen&amp;HomeAppliances|SmallKitchenAppliances|DigitalKitchenScales"/>
    <x v="1"/>
    <s v="Kitchen&amp;HomeAppliances"/>
    <s v="SmallKitchenAppliances|DigitalKitchenScales"/>
    <n v="293"/>
    <n v="499"/>
    <n v="41.282565130260522"/>
    <n v="0.41"/>
    <n v="3.9"/>
    <n v="44994"/>
    <n v="3.9"/>
    <n v="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n v="22452006"/>
    <n v="22452006"/>
    <s v="No"/>
    <n v="220"/>
    <x v="0"/>
    <s v="41–50%"/>
  </r>
  <r>
    <s v="B09CYTJV3N"/>
    <s v="B07WDKLDRX"/>
    <s v="Iqoo Neo 6 5G (Dark Nova, 8Gb Ram, 128Gb Storage) | Snapdragon¬Æ 870 5G | 80W Flashcharge"/>
    <s v="iQOO Neo 6 5G (Dark Nova, 8GB RAM, 128GB Storage) | Snapdragon¬Æ 870 5G | 80W FlashCharge"/>
    <s v="Electronics|Cameras&amp;Photography|SecurityCameras|DomeCameras"/>
    <x v="0"/>
    <s v="Cameras&amp;Photography"/>
    <s v="SecurityCameras|DomeCameras"/>
    <n v="4499"/>
    <n v="5999"/>
    <n v="25.00416736122687"/>
    <n v="0.25"/>
    <n v="4.3"/>
    <n v="44696"/>
    <n v="4.3"/>
    <n v="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n v="268131304"/>
    <n v="268131304"/>
    <s v="No"/>
    <n v="221"/>
    <x v="1"/>
    <s v="21–30%"/>
  </r>
  <r>
    <s v="B00GG59HU2"/>
    <s v="B0B21C4BMX"/>
    <s v="Portronics Konnect Spydr 31 3-In-1 Multi Functional Cable With 3.0A Output, Tangle Resistant, 1.2M Length, Nylon Braided(Zebra)"/>
    <s v="Portronics Konnect Spydr 31 3-in-1 Multi Functional Cable with 3.0A Output, Tangle Resistant, 1.2M Length, Nylon Braided(Zebra)"/>
    <s v="Electronics|HomeTheater,TV&amp;Video|Accessories|Cables|HDMICables"/>
    <x v="0"/>
    <s v="HomeTheater,TV&amp;Video"/>
    <s v="Accessories|Cables|HDMICables"/>
    <n v="467"/>
    <n v="599"/>
    <n v="22.036727879799667"/>
    <n v="0.22"/>
    <n v="4.4000000000000004"/>
    <n v="44054"/>
    <n v="4.4000000000000004"/>
    <n v="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n v="26388346"/>
    <n v="26388346"/>
    <s v="No"/>
    <n v="222"/>
    <x v="0"/>
    <s v="21–30%"/>
  </r>
  <r>
    <s v="B09X5C9VLK"/>
    <s v="B095PWLLY6"/>
    <s v="Crompton Hill Briz Deco 1200Mm (48 Inch) High Speed Designer Ceiling Fan (Smoked Brown)"/>
    <s v="Crompton Hill Briz Deco 1200mm (48 inch) High Speed Designer Ceiling Fan (Smoked Brown)"/>
    <s v="Home&amp;Kitchen|Kitchen&amp;HomeAppliances|SmallKitchenAppliances|MixerGrinders"/>
    <x v="1"/>
    <s v="Kitchen&amp;HomeAppliances"/>
    <s v="SmallKitchenAppliances|MixerGrinders"/>
    <n v="1299"/>
    <n v="3500"/>
    <n v="62.885714285714286"/>
    <n v="0.63"/>
    <n v="3.8"/>
    <n v="44050"/>
    <n v="3.8"/>
    <n v="4"/>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n v="154175000"/>
    <n v="154175000"/>
    <s v="No"/>
    <n v="223"/>
    <x v="1"/>
    <s v="61–70%"/>
  </r>
  <r>
    <s v="B098NS6PVG"/>
    <s v="B09939XJX8"/>
    <s v="Tvara Lcd Writing Tablet, 8.5&quot; Inch Colorful Toddler Doodle Board Drawing Tablet, Erasable Reusable Electronic Drawing Pads, Educational And Learning Tool For 3-6 Years Old Boy And Girls Mix Colors"/>
    <s v="TVARA LCD Writing Tablet, 8.5&quot; Inch Colorful Toddler Doodle Board Drawing Tablet, Erasable Reusable Electronic Drawing Pads, Educational and Learning Tool for 3-6 Years Old Boy and Girls Mix Colors"/>
    <s v="Computers&amp;Accessories|Accessories&amp;Peripherals|Cables&amp;Accessories|Cables|USBCables"/>
    <x v="2"/>
    <s v="Accessories&amp;Peripherals"/>
    <s v="Cables&amp;Accessories|Cables|USBCables"/>
    <n v="199"/>
    <n v="349"/>
    <n v="42.97994269340974"/>
    <n v="0.43"/>
    <n v="4"/>
    <n v="43994"/>
    <n v="4"/>
    <n v="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n v="15353906"/>
    <n v="15353906"/>
    <s v="Yes"/>
    <n v="224"/>
    <x v="0"/>
    <s v="41–50%"/>
  </r>
  <r>
    <s v="B082LZGK39"/>
    <s v="B09MDCZJXS"/>
    <s v="Wings Phantom Pro Earphones Gaming Earbuds With Led Battery Indicator, 50Ms Low Latency, Bluetooth 5.3, 40 Hours Playtime, Mems Mic, Ipx4 Resist, 12Mm Driver, 500Mah Case, Headphones, (Black Tws)"/>
    <s v="Wings Phantom Pro Earphones Gaming Earbuds with LED Battery Indicator, 50ms Low Latency, Bluetooth 5.3, 40 Hours Playtime, MEMs Mic, IPX4 Resist, 12mm Driver, 500mah case, Headphones, (Black TWS)"/>
    <s v="Computers&amp;Accessories|Accessories&amp;Peripherals|Cables&amp;Accessories|Cables|USBCables"/>
    <x v="2"/>
    <s v="Accessories&amp;Peripherals"/>
    <s v="Cables&amp;Accessories|Cables|USBCables"/>
    <n v="199"/>
    <n v="299"/>
    <n v="33.444816053511708"/>
    <n v="0.33"/>
    <n v="4"/>
    <n v="43994"/>
    <n v="4"/>
    <n v="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n v="13154206"/>
    <n v="13154206"/>
    <s v="No"/>
    <n v="224"/>
    <x v="2"/>
    <s v="31–40%"/>
  </r>
  <r>
    <s v="B082LSVT4B"/>
    <s v="B08CTQP51L"/>
    <s v="Robustrion [Anti-Scratch] &amp; [Smudge Proof] [S Pen Compatible] Premium Tempered Glass Screen Protector For Samsung Tab S6 Lite 10.4 Inch Sm-P610/615 [Bubble Free]"/>
    <s v="Robustrion [Anti-Scratch] &amp; [Smudge Proof] [S Pen Compatible] Premium Tempered Glass Screen Protector for Samsung Tab S6 Lite 10.4 inch SM-P610/615 [Bubble Free]"/>
    <s v="Computers&amp;Accessories|Accessories&amp;Peripherals|Cables&amp;Accessories|Cables|USBCables"/>
    <x v="2"/>
    <s v="Accessories&amp;Peripherals"/>
    <s v="Cables&amp;Accessories|Cables|USBCables"/>
    <n v="249"/>
    <n v="399"/>
    <n v="37.593984962406012"/>
    <n v="0.38"/>
    <n v="4"/>
    <n v="43994"/>
    <n v="4"/>
    <n v="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n v="17553606"/>
    <n v="17553606"/>
    <s v="No"/>
    <n v="223"/>
    <x v="2"/>
    <s v="31–40%"/>
  </r>
  <r>
    <s v="B082LZGK39"/>
    <s v="B09Q3M3WLJ"/>
    <s v="Robustrion [Anti-Scratch] &amp; [Smudge Proof] [Bubble Free] Premium Tempered Glass Screen Protector Guard For Samsung Galaxy Tab A8 10.5 Inch [Sm-X200/X205/X207] 2022"/>
    <s v="Robustrion [Anti-Scratch] &amp; [Smudge Proof] [Bubble Free] Premium Tempered Glass Screen Protector Guard for Samsung Galaxy Tab A8 10.5 inch [SM-X200/X205/X207] 2022"/>
    <s v="Computers&amp;Accessories|Accessories&amp;Peripherals|Cables&amp;Accessories|Cables|USBCables"/>
    <x v="2"/>
    <s v="Accessories&amp;Peripherals"/>
    <s v="Cables&amp;Accessories|Cables|USBCables"/>
    <n v="199"/>
    <n v="299"/>
    <n v="33.444816053511708"/>
    <n v="0.33"/>
    <n v="4"/>
    <n v="43994"/>
    <n v="4"/>
    <n v="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n v="13154206"/>
    <n v="13154206"/>
    <s v="No"/>
    <n v="223"/>
    <x v="1"/>
    <s v="31–40%"/>
  </r>
  <r>
    <s v="B082LSVT4B"/>
    <s v="B0B2DJDCPX"/>
    <s v="Swapkart Fast Charging Cable And Data Sync Usb Cable Compatible For Iphone 6/6S/7/7+/8/8+/10/11, 12, 13 Pro Max Ipad Air/Mini, Ipod And Ios Devices (White)"/>
    <s v="SWAPKART Fast Charging Cable and Data Sync USB Cable Compatible for iPhone 6/6S/7/7+/8/8+/10/11, 12, 13 Pro max iPad Air/Mini, iPod and iOS Devices (White)"/>
    <s v="Computers&amp;Accessories|Accessories&amp;Peripherals|Cables&amp;Accessories|Cables|USBCables"/>
    <x v="2"/>
    <s v="Accessories&amp;Peripherals"/>
    <s v="Cables&amp;Accessories|Cables|USBCables"/>
    <n v="249"/>
    <n v="399"/>
    <n v="37.593984962406012"/>
    <n v="0.38"/>
    <n v="4"/>
    <n v="43994"/>
    <n v="4"/>
    <n v="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n v="17553606"/>
    <n v="17553606"/>
    <s v="No"/>
    <n v="223"/>
    <x v="2"/>
    <s v="31–40%"/>
  </r>
  <r>
    <s v="B098NS6PVG"/>
    <s v="B0BMXMLSMM"/>
    <s v="Lapster 65W Compatible For Oneplus Dash Warp Charge Cable , Type C To C Cable Fast Charging Data Sync Cable Compatible With One Plus 10R / 9Rt/ 9 Pro/ 9R/ 8T/ 9/ Nord &amp; For All Type C Devices ‚Äì Red, 1 Meter"/>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x v="2"/>
    <s v="Accessories&amp;Peripherals"/>
    <s v="Cables&amp;Accessories|Cables|USBCables"/>
    <n v="199"/>
    <n v="349"/>
    <n v="42.97994269340974"/>
    <n v="0.43"/>
    <n v="4"/>
    <n v="43994"/>
    <n v="4"/>
    <n v="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n v="15353906"/>
    <n v="15353906"/>
    <s v="No"/>
    <n v="223"/>
    <x v="1"/>
    <s v="41–50%"/>
  </r>
  <r>
    <s v="B098NS6PVG"/>
    <s v="B0B86CDHL1"/>
    <s v="Oraimo 65W Type C To C Fast Charging Cable Usb C To Usb C Cable High Speed Syncing, Nylon Braided 1M Length With Led Indicator Compatible For Laptop, Macbook, Samsung Galaxy S22 S20 S10 S20Fe S21 S21 Ultra A70 A51 A71 A50S M31 M51 M31S M53 5G"/>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x v="2"/>
    <s v="Accessories&amp;Peripherals"/>
    <s v="Cables&amp;Accessories|Cables|USBCables"/>
    <n v="199"/>
    <n v="349"/>
    <n v="42.97994269340974"/>
    <n v="0.43"/>
    <n v="4"/>
    <n v="43993"/>
    <n v="4"/>
    <n v="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n v="15353557"/>
    <n v="15353557"/>
    <s v="No"/>
    <n v="224"/>
    <x v="2"/>
    <s v="41–50%"/>
  </r>
  <r>
    <s v="B0756K5DYZ"/>
    <s v="B09SPTNG58"/>
    <s v="Crompton Sea Sapphira 1200 Mm Ultra High Speed 3 Blade Ceiling Fan (Lustre Brown, Pack Of 1)"/>
    <s v="Crompton Sea Sapphira 1200 mm Ultra High Speed 3 Blade Ceiling Fan (Lustre Brown, Pack of 1)"/>
    <s v="Home&amp;Kitchen|Kitchen&amp;HomeAppliances|SmallKitchenAppliances|MixerGrinders"/>
    <x v="1"/>
    <s v="Kitchen&amp;HomeAppliances"/>
    <s v="SmallKitchenAppliances|MixerGrinders"/>
    <n v="3249"/>
    <n v="6295"/>
    <n v="48.387609213661634"/>
    <n v="0.48"/>
    <n v="3.9"/>
    <n v="43070"/>
    <n v="3.9"/>
    <n v="4"/>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n v="271125650"/>
    <n v="271125650"/>
    <s v="No"/>
    <n v="224"/>
    <x v="2"/>
    <s v="41–50%"/>
  </r>
  <r>
    <s v="B0873L7J6X"/>
    <s v="B08W56G1K9"/>
    <s v="Lapster Spiral Charger Spiral Charger Cable Protectors For Wires Data Cable Saver Charging Cord Protective Cable Cover Set Of 3 (12 Pieces)"/>
    <s v="LAPSTER Spiral Charger Spiral Charger Cable Protectors for Wires Data Cable Saver Charging Cord Protective Cable Cover Set of 3 (12 Pieces)"/>
    <s v="Electronics|Headphones,Earbuds&amp;Accessories|Headphones|On-Ear"/>
    <x v="0"/>
    <s v="Headphones,Earbuds&amp;Accessories"/>
    <s v="Headphones|On-Ear"/>
    <n v="1499"/>
    <n v="3999"/>
    <n v="62.515628907226805"/>
    <n v="0.63"/>
    <n v="4.2"/>
    <n v="42775"/>
    <n v="4.2"/>
    <n v="4"/>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n v="171057225"/>
    <n v="171057225"/>
    <s v="No"/>
    <n v="225"/>
    <x v="0"/>
    <s v="61–70%"/>
  </r>
  <r>
    <s v="B07GXHC691"/>
    <s v="B07RX14W1Q"/>
    <s v="Amazon Basics 10.2 Gbps High-Speed 4K Hdmi Cable With Braided Cord, 1.8 Meter, Dark Grey"/>
    <s v="Amazon Basics 10.2 Gbps High-Speed 4K HDMI Cable with Braided Cord, 1.8 Meter, Dark Grey"/>
    <s v="Electronics|Mobiles&amp;Accessories|MobileAccessories|Stands"/>
    <x v="0"/>
    <s v="Mobiles&amp;Accessories"/>
    <s v="MobileAccessories|Stands"/>
    <n v="99"/>
    <n v="499"/>
    <n v="80.160320641282567"/>
    <n v="0.8"/>
    <n v="4.3"/>
    <n v="42641"/>
    <n v="4.3"/>
    <n v="4"/>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n v="21277859"/>
    <n v="21277859"/>
    <s v="Yes"/>
    <n v="226"/>
    <x v="0"/>
    <s v="81–90%"/>
  </r>
  <r>
    <s v="B082T6GVG9"/>
    <s v="B09TP5KBN7"/>
    <s v="Ptron Volta Dual Port 12W Smart Usb Charger Adapter, Multi-Layer Protection, Made In India, Bis Certified, Fast Charging Power Adaptor Without Cable For All Ios &amp; Android Devices (Black)"/>
    <s v="pTron Volta Dual Port 12W Smart USB Charger Adapter, Multi-Layer Protection, Made in India, BIS Certified, Fast Charging Power Adaptor Without Cable for All iOS &amp; Android Devices (Black)"/>
    <s v="Computers&amp;Accessories|Accessories&amp;Peripherals|Cables&amp;Accessories|Cables|USBCables"/>
    <x v="2"/>
    <s v="Accessories&amp;Peripherals"/>
    <s v="Cables&amp;Accessories|Cables|USBCables"/>
    <n v="689"/>
    <n v="1500"/>
    <n v="54.066666666666663"/>
    <n v="0.54"/>
    <n v="4.2"/>
    <n v="42301"/>
    <n v="4.2"/>
    <n v="4"/>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n v="63451500"/>
    <n v="63451500"/>
    <s v="Yes"/>
    <n v="227"/>
    <x v="2"/>
    <s v="51–60%"/>
  </r>
  <r>
    <s v="B0972BQ2RS"/>
    <s v="B07NC12T2R"/>
    <s v="Boat Stone 650 10W Bluetooth Speaker With Upto 7 Hours Playback, Ipx5 And Integrated Controls (Blue)"/>
    <s v="boAt Stone 650 10W Bluetooth Speaker with Upto 7 Hours Playback, IPX5 and Integrated Controls (Blue)"/>
    <s v="Electronics|WearableTechnology|SmartWatches"/>
    <x v="0"/>
    <s v="WearableTechnology"/>
    <s v="SmartWatches"/>
    <n v="2499"/>
    <n v="9999"/>
    <n v="75.00750075007501"/>
    <n v="0.75"/>
    <n v="4.0999999999999996"/>
    <n v="42139"/>
    <n v="4.0999999999999996"/>
    <n v="4"/>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n v="421347861"/>
    <n v="421347861"/>
    <s v="Yes"/>
    <n v="227"/>
    <x v="0"/>
    <s v="71–80%"/>
  </r>
  <r>
    <s v="B08GTYFC37"/>
    <s v="B005LJQMZC"/>
    <s v="Bluerigger Digital Optical Audio Toslink Cable (6 Feet / 1.8 Meter) With 8 Channel (7.1) Audio Support (For Home Theatre, Xbox, Playstation Etc.)"/>
    <s v="BlueRigger Digital Optical Audio Toslink Cable (6 Feet / 1.8 Meter) With 8 Channel (7.1) Audio Support (for Home Theatre, Xbox, Playstation etc.)"/>
    <s v="Computers&amp;Accessories|ExternalDevices&amp;DataStorage|ExternalSolidStateDrives"/>
    <x v="2"/>
    <s v="ExternalDevices&amp;DataStorage"/>
    <s v="ExternalSolidStateDrives"/>
    <n v="10389"/>
    <n v="32000"/>
    <n v="67.534374999999997"/>
    <n v="0.68"/>
    <n v="4.4000000000000004"/>
    <n v="41398"/>
    <n v="4.4000000000000004"/>
    <n v="4"/>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n v="1324736000"/>
    <n v="1324736000"/>
    <s v="Yes"/>
    <n v="227"/>
    <x v="0"/>
    <s v="61–70%"/>
  </r>
  <r>
    <s v="B00HVXS7WC"/>
    <s v="B08YDFX7Y1"/>
    <s v="Zebronics Zeb-Dash Plus 2.4Ghz High Precision Wireless Mouse With Up To 1600 Dpi, Power Saving Mode, Nano Receiver And Plug &amp; Play Usage - Usb"/>
    <s v="ZEBRONICS Zeb-Dash Plus 2.4GHz High Precision Wireless Mouse with up to 1600 DPI, Power Saving Mode, Nano Receiver and Plug &amp; Play Usage - USB"/>
    <s v="Home&amp;Kitchen|Kitchen&amp;HomeAppliances|SmallKitchenAppliances|MixerGrinders"/>
    <x v="1"/>
    <s v="Kitchen&amp;HomeAppliances"/>
    <s v="SmallKitchenAppliances|MixerGrinders"/>
    <n v="1999"/>
    <n v="3210"/>
    <n v="37.725856697819317"/>
    <n v="0.38"/>
    <n v="4.2"/>
    <n v="41349"/>
    <n v="4.2"/>
    <n v="4"/>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n v="132730290"/>
    <n v="132730290"/>
    <s v="Yes"/>
    <n v="226"/>
    <x v="0"/>
    <s v="31–40%"/>
  </r>
  <r>
    <s v="B07NC12T2R"/>
    <s v="B0B5LVS732"/>
    <s v="Noise Pulse Go Buzz Smart Watch Bluetooth Calling With 1.69&quot; Display, 550 Nits, 150+ Cloud Watch Face, Spo2, Heart Rate Tracking, 100 Sports Mode With Auto Detection, Longer Battery (Jet Black)"/>
    <s v="Noise Pulse Go Buzz Smart Watch Bluetooth Calling with 1.69&quot; Display, 550 NITS, 150+ Cloud Watch Face, SPo2, Heart Rate Tracking, 100 Sports Mode with Auto Detection, Longer Battery (Jet Black)"/>
    <s v="Electronics|HomeAudio|Speakers|BluetoothSpeakers"/>
    <x v="0"/>
    <s v="HomeAudio"/>
    <s v="Speakers|BluetoothSpeakers"/>
    <n v="1799"/>
    <n v="4990"/>
    <n v="63.947895791583164"/>
    <n v="0.64"/>
    <n v="4.2"/>
    <n v="41226"/>
    <n v="4.2"/>
    <n v="4"/>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n v="205717740"/>
    <n v="205717740"/>
    <s v="No"/>
    <n v="225"/>
    <x v="0"/>
    <s v="61–70%"/>
  </r>
  <r>
    <s v="B00N3XLDW0"/>
    <s v="B0B935YNR7"/>
    <s v="Kent Electric Chopper-B For Kitchen 250 Watt | Chop, Mince, Puree, Whisk, 400 Ml Capacity | Stainless Steel Double Chopping Blades | Transparent Chopping Bowl | Anti-Skid | One Touch Operation | Black"/>
    <s v="KENT Electric Chopper-B for Kitchen 250 Watt | Chop, Mince, Puree, Whisk, 400 ml Capacity | Stainless Steel Double Chopping Blades | Transparent Chopping Bowl | Anti-Skid | One Touch Operation | Black"/>
    <s v="Electronics|Cameras&amp;Photography|Accessories|Batteries&amp;Chargers|BatteryChargers"/>
    <x v="0"/>
    <s v="Cameras&amp;Photography"/>
    <s v="Accessories|Batteries&amp;Chargers|BatteryChargers"/>
    <n v="299"/>
    <n v="400"/>
    <n v="25.25"/>
    <n v="0.25"/>
    <n v="3.8"/>
    <n v="40895"/>
    <n v="3.8"/>
    <n v="4"/>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n v="16358000"/>
    <n v="16358000"/>
    <s v="Yes"/>
    <n v="224"/>
    <x v="0"/>
    <s v="21–30%"/>
  </r>
  <r>
    <s v="B07S851WX5"/>
    <s v="B07SLMR1K6"/>
    <s v="Sandisk Ultra Flair 64Gb Usb 3.0 Pen Drive, Multicolor"/>
    <s v="SanDisk Ultra Flair 64GB USB 3.0 Pen Drive, Multicolor"/>
    <s v="Home&amp;Kitchen|Kitchen&amp;HomeAppliances|SmallKitchenAppliances|SandwichMakers"/>
    <x v="1"/>
    <s v="Kitchen&amp;HomeAppliances"/>
    <s v="SmallKitchenAppliances|SandwichMakers"/>
    <n v="1299"/>
    <n v="1299"/>
    <n v="0"/>
    <n v="0"/>
    <n v="4.2"/>
    <n v="40106"/>
    <n v="4.2"/>
    <n v="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n v="52097694"/>
    <n v="52097694"/>
    <s v="No"/>
    <n v="224"/>
    <x v="1"/>
    <s v="0–10%"/>
  </r>
  <r>
    <s v="B00EDJJ7FS"/>
    <s v="B0B31BYXQQ"/>
    <s v="Boult Audio Airbass Z20 True Wireless, 40H Battery Life, Zen Enc Mic, Type-C Lightning Boult Fast Charging (10Mins=100Mins), Boomx Tech Bass, Enc, Ipx5 In Ear Earbuds With Mic (Green)"/>
    <s v="Boult Audio Airbass Z20 True Wireless, 40H Battery Life, Zen ENC Mic, Type-C Lightning Boult Fast Charging (10Mins=100Mins), BoomX Tech Bass, ENC, IPX5 in Ear Earbuds with mic (Green)"/>
    <s v="Home&amp;Kitchen|Kitchen&amp;HomeAppliances|SmallKitchenAppliances|InductionCooktop"/>
    <x v="1"/>
    <s v="Kitchen&amp;HomeAppliances"/>
    <s v="SmallKitchenAppliances|InductionCooktop"/>
    <n v="3229"/>
    <n v="5295"/>
    <n v="39.017941454202074"/>
    <n v="0.39"/>
    <n v="4.2"/>
    <n v="39724"/>
    <n v="4.2"/>
    <n v="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n v="210338580"/>
    <n v="210338580"/>
    <s v="No"/>
    <n v="224"/>
    <x v="0"/>
    <s v="31–40%"/>
  </r>
  <r>
    <s v="B09BNXQ6BR"/>
    <s v="B07V82W5CN"/>
    <s v="Hp Usb Wireless Spill Resistance Keyboard And Mouse Set With 10M Working Range 2.4G Wireless Technology / 3 Years Warranty (4Sc12Pa), Black"/>
    <s v="HP USB Wireless Spill Resistance Keyboard and Mouse Set with 10m Working Range 2.4G Wireless Technology / 3 Years Warranty (4SC12PA), Black"/>
    <s v="Electronics|WearableTechnology|SmartWatches"/>
    <x v="0"/>
    <s v="WearableTechnology"/>
    <s v="SmartWatches"/>
    <n v="2799"/>
    <n v="6499"/>
    <n v="56.931835667025702"/>
    <n v="0.56999999999999995"/>
    <n v="4.0999999999999996"/>
    <n v="38879"/>
    <n v="4.0999999999999996"/>
    <n v="4"/>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n v="252674621"/>
    <n v="252674621"/>
    <s v="No"/>
    <n v="225"/>
    <x v="0"/>
    <s v="51–60%"/>
  </r>
  <r>
    <s v="B094JB13XL"/>
    <s v="B01IOZUHRS"/>
    <s v="Gizga Essentials Laptop Power Cable Cord- 3 Pin Adapter Isi Certified(1 Meter/3.3 Feet)"/>
    <s v="Gizga Essentials Laptop Power Cable Cord- 3 Pin Adapter Isi Certified(1 Meter/3.3 Feet)"/>
    <s v="Electronics|WearableTechnology|SmartWatches"/>
    <x v="0"/>
    <s v="WearableTechnology"/>
    <s v="SmartWatches"/>
    <n v="2499"/>
    <n v="5999"/>
    <n v="58.343057176196034"/>
    <n v="0.57999999999999996"/>
    <n v="4.0999999999999996"/>
    <n v="38879"/>
    <n v="4.0999999999999996"/>
    <n v="4"/>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n v="233235121"/>
    <n v="233235121"/>
    <s v="Yes"/>
    <n v="225"/>
    <x v="0"/>
    <s v="51–60%"/>
  </r>
  <r>
    <s v="B06XSK3XL6"/>
    <s v="B0BMGB2TPR"/>
    <s v="Samsung Galaxy M04 Light Green, 4Gb Ram, 64Gb Storage | Upto 8Gb Ram With Ram Plus | Mediatek Helio P35 | 5000 Mah Battery"/>
    <s v="Samsung Galaxy M04 Light Green, 4GB RAM, 64GB Storage | Upto 8GB RAM with RAM Plus | MediaTek Helio P35 | 5000 mAh Battery"/>
    <s v="Electronics|Mobiles&amp;Accessories|MobileAccessories|Chargers|AutomobileChargers"/>
    <x v="0"/>
    <s v="Mobiles&amp;Accessories"/>
    <s v="MobileAccessories|Chargers|AutomobileChargers"/>
    <n v="571"/>
    <n v="999"/>
    <n v="42.842842842842842"/>
    <n v="0.43"/>
    <n v="4.3"/>
    <n v="38221"/>
    <n v="4.3"/>
    <n v="4"/>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n v="38182779"/>
    <n v="38182779"/>
    <s v="Yes"/>
    <n v="225"/>
    <x v="0"/>
    <s v="41–50%"/>
  </r>
  <r>
    <s v="B008QTK47Q"/>
    <s v="B085W8CFLH"/>
    <s v="Ptron Tangent Lite Bluetooth 5.0 Earphones With Mic, Hi-Fi Stereo Sound Neckband, 8Hrs Playtime, Lightweight Snug-Fit In-Ear Headphones, Ipx4 Water Resistant, Fast Charge &amp; Voice Assistant (Black)"/>
    <s v="PTron Tangent Lite Bluetooth 5.0 Earphones with Mic, Hi-Fi Stereo Sound Neckband, 8Hrs Playtime, Lightweight Snug-fit in-Ear Headphones, IPX4 Water Resistant, Fast Charge &amp; Voice Assistant (Black)"/>
    <s v="Home&amp;Kitchen|Kitchen&amp;HomeAppliances|Vacuum,Cleaning&amp;Ironing|Irons,Steamers&amp;Accessories|Irons|SteamIrons"/>
    <x v="1"/>
    <s v="Kitchen&amp;HomeAppliances"/>
    <s v="Vacuum,Cleaning&amp;Ironing|Irons,Steamers&amp;Accessories|Irons|SteamIrons"/>
    <n v="1614"/>
    <n v="1745"/>
    <n v="7.5071633237822342"/>
    <n v="0.08"/>
    <n v="4.3"/>
    <n v="37974"/>
    <n v="4.3"/>
    <n v="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n v="66264630"/>
    <n v="66264630"/>
    <s v="No"/>
    <n v="224"/>
    <x v="0"/>
    <s v="0–10%"/>
  </r>
  <r>
    <s v="B08G28Z33M"/>
    <s v="B08MWJTST6"/>
    <s v="Tukzer Fully Foldable Tabletop Desktop Tablet Mobile Stand Holder - Angle &amp; Height Adjustable For Desk, Cradle, Dock, Compatible With Smartphones &amp; Tablets (White)"/>
    <s v="Tukzer Fully Foldable Tabletop Desktop Tablet Mobile Stand Holder - Angle &amp; Height Adjustable for Desk, Cradle, Dock, Compatible with Smartphones &amp; Tablets (White)"/>
    <s v="Electronics|Headphones,Earbuds&amp;Accessories|Headphones|In-Ear"/>
    <x v="0"/>
    <s v="Headphones,Earbuds&amp;Accessories"/>
    <s v="Headphones|In-Ear"/>
    <n v="399"/>
    <n v="699"/>
    <n v="42.918454935622321"/>
    <n v="0.43"/>
    <n v="4"/>
    <n v="37817"/>
    <n v="4"/>
    <n v="4"/>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n v="26434083"/>
    <n v="26434083"/>
    <s v="No"/>
    <n v="223"/>
    <x v="0"/>
    <s v="41–50%"/>
  </r>
  <r>
    <s v="B008YW3CYM"/>
    <s v="B0085IATT6"/>
    <s v="D-Link Dir-615 Wi-Fi Ethernet-N300 Single_Band 300Mbps Router, Mobile App Support, Router | Ap | Repeater | Client Modes(Black)"/>
    <s v="D-Link DIR-615 Wi-fi Ethernet-N300 Single_band 300Mbps Router, Mobile App Support, Router | AP | Repeater | Client Modes(Black)"/>
    <s v="Home&amp;Kitchen|Kitchen&amp;HomeAppliances|Vacuum,Cleaning&amp;Ironing|Irons,Steamers&amp;Accessories|Irons|DryIrons"/>
    <x v="1"/>
    <s v="Kitchen&amp;HomeAppliances"/>
    <s v="Vacuum,Cleaning&amp;Ironing|Irons,Steamers&amp;Accessories|Irons|DryIrons"/>
    <n v="616"/>
    <n v="1190"/>
    <n v="48.235294117647058"/>
    <n v="0.48"/>
    <n v="4.0999999999999996"/>
    <n v="37126"/>
    <n v="4.0999999999999996"/>
    <n v="4"/>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n v="44179940"/>
    <n v="44179940"/>
    <s v="No"/>
    <n v="224"/>
    <x v="1"/>
    <s v="41–50%"/>
  </r>
  <r>
    <s v="B08HF4W2CT"/>
    <s v="B07GVGTSLN"/>
    <s v="Wayona Usb Type C Fast Charger Cable Fast Charging Usb C Cable/Cord Compatible For Samsung Galaxy S10E S10 S9 S8 Plus S10+,Note 10 Note 9 Note 8,S20,M31S,M40,Realme X3,Pixel 2 Xl (3 Ft Pack Of 1,Grey)"/>
    <s v="Wayona Usb Type C Fast Charger Cable Fast Charging Usb C Cable/Cord Compatible For Samsung Galaxy S10E S10 S9 S8 Plus S10+,Note 10 Note 9 Note 8,S20,M31S,M40,Realme X3,Pixel 2 Xl (3 Ft Pack Of 1,Grey)"/>
    <s v="Electronics|Mobiles&amp;Accessories|MobileAccessories|Chargers|PowerBanks"/>
    <x v="0"/>
    <s v="Mobiles&amp;Accessories"/>
    <s v="MobileAccessories|Chargers|PowerBanks"/>
    <n v="1599"/>
    <n v="3499"/>
    <n v="54.301228922549306"/>
    <n v="0.54"/>
    <n v="4"/>
    <n v="36384"/>
    <n v="4"/>
    <n v="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n v="127307616"/>
    <n v="127307616"/>
    <s v="No"/>
    <n v="224"/>
    <x v="0"/>
    <s v="51–60%"/>
  </r>
  <r>
    <s v="B00LVMTA2A"/>
    <s v="B09XJ1LM7R"/>
    <s v="7Seven¬Æ Compatible For Tata Sky Remote Original Set Top¬†Hd Box And Suitable For Sd Tata Play Setup Box Remote Control"/>
    <s v="7SEVEN¬Æ Compatible for Tata Sky Remote Original Set Top¬†HD Box and Suitable for SD Tata Play setup Box Remote Control"/>
    <s v="Electronics|GeneralPurposeBatteries&amp;BatteryChargers"/>
    <x v="0"/>
    <e v="#VALUE!"/>
    <e v="#VALUE!"/>
    <n v="225"/>
    <n v="250"/>
    <n v="10"/>
    <n v="0.1"/>
    <n v="4.4000000000000004"/>
    <n v="26556"/>
    <n v="4.4000000000000004"/>
    <n v="4"/>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n v="6639000"/>
    <n v="6639000"/>
    <s v="Yes"/>
    <n v="224"/>
    <x v="0"/>
    <s v="0–10%"/>
  </r>
  <r>
    <s v="B07X963JNS"/>
    <s v="B09X5C9VLK"/>
    <s v="Lifelong Llmg23 Power Pro 500-Watt Mixer Grinder With 3 Jars (Liquidizing, Wet Grinding And Chutney Jar), Stainless Steel Blades, 1 Year Warranty (Black)"/>
    <s v="Lifelong LLMG23 Power Pro 500-Watt Mixer Grinder with 3 Jars (Liquidizing, Wet Grinding and Chutney Jar), Stainless Steel blades, 1 Year Warranty (Black)"/>
    <s v="Electronics|Mobiles&amp;Accessories|MobileAccessories|Chargers|PowerBanks"/>
    <x v="0"/>
    <s v="Mobiles&amp;Accessories"/>
    <s v="MobileAccessories|Chargers|PowerBanks"/>
    <n v="900"/>
    <n v="2499"/>
    <n v="63.985594237695075"/>
    <n v="0.64"/>
    <n v="4"/>
    <n v="36384"/>
    <n v="4"/>
    <n v="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n v="90923616"/>
    <n v="90923616"/>
    <s v="No"/>
    <n v="224"/>
    <x v="1"/>
    <s v="61–70%"/>
  </r>
  <r>
    <s v="B00ABMASXG"/>
    <s v="B00VA7YYUO"/>
    <s v="Apsara Platinum Pencils Value Pack - Pack Of 20"/>
    <s v="Apsara Platinum Pencils Value Pack - Pack of 20"/>
    <s v="Home&amp;Kitchen|Heating,Cooling&amp;AirQuality|WaterHeaters&amp;Geysers|ImmersionRods"/>
    <x v="1"/>
    <s v="Heating,Cooling&amp;AirQuality"/>
    <s v="WaterHeaters&amp;Geysers|ImmersionRods"/>
    <n v="539"/>
    <n v="720"/>
    <n v="25.138888888888889"/>
    <n v="0.25"/>
    <n v="4.0999999999999996"/>
    <n v="36017"/>
    <n v="4.0999999999999996"/>
    <n v="4"/>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n v="25932240"/>
    <n v="25932240"/>
    <s v="Yes"/>
    <n v="223"/>
    <x v="0"/>
    <s v="21–30%"/>
  </r>
  <r>
    <s v="B075ZTJ9XR"/>
    <s v="B01D5H8ZI8"/>
    <s v="Amazonbasics 3 Feet High Speed Hdmi Male To Female 2.0 Extension Cable"/>
    <s v="AmazonBasics 3 Feet High Speed HDMI Male to Female 2.0 Extension Cable"/>
    <s v="Electronics|HomeTheater,TV&amp;Video|Accessories|Cables|HDMICables"/>
    <x v="0"/>
    <s v="HomeTheater,TV&amp;Video"/>
    <s v="Accessories|Cables|HDMICables"/>
    <n v="269"/>
    <n v="650"/>
    <n v="58.615384615384613"/>
    <n v="0.59"/>
    <n v="4.4000000000000004"/>
    <n v="35877"/>
    <n v="4.4000000000000004"/>
    <n v="4"/>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n v="23320050"/>
    <n v="23320050"/>
    <s v="No"/>
    <n v="223"/>
    <x v="0"/>
    <s v="51–60%"/>
  </r>
  <r>
    <s v="B078V8R9BS"/>
    <s v="B092X94QNQ"/>
    <s v="Boat Rockerz 330 In-Ear Bluetooth Neckband With Upto 30 Hours Playtime, Asap  Charge, Signature Sound, Dual Pairing &amp; Ipx5 With Mic (Active Black)"/>
    <s v="boAt Rockerz 330 in-Ear Bluetooth Neckband with Upto 30 Hours Playtime, ASAP  Charge, Signature Sound, Dual Pairing &amp; IPX5 with Mic (Active Black)"/>
    <s v="Home&amp;Kitchen|Kitchen&amp;HomeAppliances|SmallKitchenAppliances|Kettles&amp;HotWaterDispensers|Kettle&amp;ToasterSets"/>
    <x v="1"/>
    <s v="Kitchen&amp;HomeAppliances"/>
    <s v="SmallKitchenAppliances|Kettles&amp;HotWaterDispensers|Kettle&amp;ToasterSets"/>
    <n v="749"/>
    <n v="1111"/>
    <n v="32.583258325832581"/>
    <n v="0.33"/>
    <n v="4.2"/>
    <n v="35693"/>
    <n v="4.2"/>
    <n v="4"/>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n v="39654923"/>
    <n v="39654923"/>
    <s v="Yes"/>
    <n v="222"/>
    <x v="1"/>
    <s v="31–40%"/>
  </r>
  <r>
    <s v="B07GVR9TG7"/>
    <s v="B0117H7GZ6"/>
    <s v="Generic Ultra-Mini Bluetooth Csr 4.0 Usb Dongle Adapter For Windows Computer ( Black:Golden)"/>
    <s v="GENERIC Ultra-Mini Bluetooth CSR 4.0 USB Dongle Adapter for Windows Computer ( Black:Golden)"/>
    <s v="Computers&amp;Accessories|NetworkingDevices|Routers"/>
    <x v="2"/>
    <s v="NetworkingDevices"/>
    <s v="Routers"/>
    <n v="2499"/>
    <n v="4999"/>
    <n v="50.010002000400078"/>
    <n v="0.5"/>
    <n v="4.4000000000000004"/>
    <n v="35024"/>
    <n v="4.4000000000000004"/>
    <n v="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n v="175084976"/>
    <n v="175084976"/>
    <s v="No"/>
    <n v="222"/>
    <x v="0"/>
    <s v="51–60%"/>
  </r>
  <r>
    <s v="B08B42LWKN"/>
    <s v="B09C6HXFC1"/>
    <s v="Duracell Usb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s v="Electronics|HomeTheater,TV&amp;Video|Televisions|SmartTelevisions"/>
    <x v="0"/>
    <s v="HomeTheater,TV&amp;Video"/>
    <s v="Televisions|SmartTelevisions"/>
    <n v="14999"/>
    <n v="19999"/>
    <n v="25.001250062503129"/>
    <n v="0.25"/>
    <n v="4.2"/>
    <n v="34899"/>
    <n v="4.2"/>
    <n v="4"/>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n v="697945101"/>
    <n v="697945101"/>
    <s v="Yes"/>
    <n v="221"/>
    <x v="0"/>
    <s v="21–30%"/>
  </r>
  <r>
    <s v="B09Q5SWVBJ"/>
    <s v="B09J2MM5C6"/>
    <s v="Amozo Ultra Hybrid Camera And Drop Protection Back Cover Case For Iphone 13 (Tpu + Polycarbonate | Crystal Transparent)"/>
    <s v="Amozo Ultra Hybrid Camera and Drop Protection Back Cover Case for iPhone 13 (TPU + Polycarbonate | Crystal Transparent)"/>
    <s v="Electronics|HomeTheater,TV&amp;Video|Televisions|SmartTelevisions"/>
    <x v="0"/>
    <s v="HomeTheater,TV&amp;Video"/>
    <s v="Televisions|SmartTelevisions"/>
    <n v="15999"/>
    <n v="21999"/>
    <n v="27.273966998499933"/>
    <n v="0.27"/>
    <n v="4.2"/>
    <n v="34899"/>
    <n v="4.2"/>
    <n v="4"/>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n v="767743101"/>
    <n v="767743101"/>
    <s v="No"/>
    <n v="221"/>
    <x v="0"/>
    <s v="21–30%"/>
  </r>
  <r>
    <s v="B09Q5P2MT3"/>
    <s v="B09Z6WH2N1"/>
    <s v="Striff 12 Pieces Highly Flexible Silicone Micro Usb Protector, Mouse Cable Protector, Suit For All Cell Phones, Computers And Chargers (White)"/>
    <s v="STRIFF 12 Pieces Highly Flexible Silicone Micro USB Protector, Mouse Cable Protector, Suit for All Cell Phones, Computers and Chargers (White)"/>
    <s v="Electronics|HomeTheater,TV&amp;Video|Televisions|SmartTelevisions"/>
    <x v="0"/>
    <s v="HomeTheater,TV&amp;Video"/>
    <s v="Televisions|SmartTelevisions"/>
    <n v="24999"/>
    <n v="31999"/>
    <n v="21.875683615112973"/>
    <n v="0.22"/>
    <n v="4.2"/>
    <n v="34899"/>
    <n v="4.2"/>
    <n v="4"/>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n v="1116733101"/>
    <n v="1116733101"/>
    <s v="No"/>
    <n v="220"/>
    <x v="0"/>
    <s v="21–30%"/>
  </r>
  <r>
    <s v="B01M72LILF"/>
    <s v="B07VSG5SXZ"/>
    <s v="Zebronics Haa2021 Hdmi Version 2.1 Cable With 8K @ 60Hz, 4K @ 120Hz, Earc &amp; Cec Support, 3D Compatible, 2 Meters Length, 48Gbps Max And Gold-Plated Connectors"/>
    <s v="ZEBRONICS HAA2021 HDMI version 2.1 cable with 8K @ 60Hz, 4K @ 120Hz, eARC &amp; CEC support, 3D compatible, 2 meters length, 48Gbps max and Gold-plated connectors"/>
    <s v="Computers&amp;Accessories|Accessories&amp;Peripherals|Keyboards,Mice&amp;InputDevices|Mice"/>
    <x v="2"/>
    <s v="Accessories&amp;Peripherals"/>
    <s v="Keyboards,Mice&amp;InputDevices|Mice"/>
    <n v="799"/>
    <n v="1295"/>
    <n v="38.301158301158303"/>
    <n v="0.38"/>
    <n v="4.4000000000000004"/>
    <n v="34852"/>
    <n v="4.4000000000000004"/>
    <n v="4"/>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n v="45133340"/>
    <n v="45133340"/>
    <s v="No"/>
    <n v="220"/>
    <x v="0"/>
    <s v="31–40%"/>
  </r>
  <r>
    <s v="B07DWFX9YS"/>
    <s v="B0BD92GDQH"/>
    <s v="Oneplus Nord Watch With 1.78‚Äù Amoled Display, 60 Hz Refresh Rate, 105 Fitness Modes, 10 Days Battery, Spo2, Heart Rate, Stress Monitor, Women Health Tracker &amp; Multiple Watch Face [Midnight Black]"/>
    <s v="OnePlus Nord Watch with 1.78‚Äù AMOLED Display, 60 Hz Refresh Rate, 105 Fitness Modes, 10 Days Battery, SPO2, Heart Rate, Stress Monitor, Women Health Tracker &amp; Multiple Watch Face [Midnight Black]"/>
    <s v="Computers&amp;Accessories|Accessories&amp;Peripherals|Cables&amp;Accessories|Cables|USBCables"/>
    <x v="2"/>
    <s v="Accessories&amp;Peripherals"/>
    <s v="Cables&amp;Accessories|Cables|USBCables"/>
    <n v="789"/>
    <n v="1999"/>
    <n v="60.530265132566285"/>
    <n v="0.61"/>
    <n v="4.2"/>
    <n v="34540"/>
    <n v="4.2"/>
    <n v="4"/>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n v="69045460"/>
    <n v="69045460"/>
    <s v="No"/>
    <n v="220"/>
    <x v="0"/>
    <s v="61–70%"/>
  </r>
  <r>
    <s v="B077T3BG5L"/>
    <s v="B07LDPLSZC"/>
    <s v="Havells Glydo 1000 Watt Dry Iron With American Heritage Non Stick Sole Plate, Aerodynamic Design, Easy Grip Temperature Knob &amp; 2 Years Warranty. (Charcoal Blue)"/>
    <s v="Havells Glydo 1000 watt Dry Iron With American Heritage Non Stick Sole Plate, Aerodynamic Design, Easy Grip Temperature Knob &amp; 2 years Warranty. (Charcoal Blue)"/>
    <s v="Computers&amp;Accessories|Accessories&amp;Peripherals|Keyboards,Mice&amp;InputDevices|Keyboards"/>
    <x v="2"/>
    <s v="Accessories&amp;Peripherals"/>
    <s v="Keyboards,Mice&amp;InputDevices|Keyboards"/>
    <n v="329"/>
    <n v="399"/>
    <n v="17.543859649122805"/>
    <n v="0.18"/>
    <n v="3.6"/>
    <n v="33735"/>
    <n v="3.6"/>
    <n v="4"/>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n v="13460265"/>
    <n v="13460265"/>
    <s v="Yes"/>
    <n v="220"/>
    <x v="0"/>
    <s v="11–20%"/>
  </r>
  <r>
    <s v="B09T3H12GV"/>
    <s v="B09YLXYP7Y"/>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Black)"/>
    <s v="Computers&amp;Accessories|Accessories&amp;Peripherals|Keyboards,Mice&amp;InputDevices|Keyboard&amp;MouseSets"/>
    <x v="2"/>
    <s v="Accessories&amp;Peripherals"/>
    <s v="Keyboards,Mice&amp;InputDevices|Keyboard&amp;MouseSets"/>
    <n v="1399"/>
    <n v="2498"/>
    <n v="43.995196156925545"/>
    <n v="0.44"/>
    <n v="4.2"/>
    <n v="33717"/>
    <n v="4.2"/>
    <n v="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n v="84225066"/>
    <n v="84225066"/>
    <s v="No"/>
    <n v="220"/>
    <x v="1"/>
    <s v="41–50%"/>
  </r>
  <r>
    <s v="B0856HNMR7"/>
    <s v="B07WMS7TWB"/>
    <s v="Pigeon By Stovekraft Amaze Plus Electric Kettle (14289) With Stainless Steel Body, 1.5 Litre, Used For Boiling Water, Making Tea And Coffee, Instant Noodles, Soup Etc. 1500 Watt (Silver)"/>
    <s v="Pigeon by Stovekraft Amaze Plus Electric Kettle (14289) with Stainless Steel Body, 1.5 litre, used for boiling Water, making tea and coffee, instant noodles, soup etc. 1500 Watt (Silver)"/>
    <s v="Electronics|Headphones,Earbuds&amp;Accessories|Headphones|On-Ear"/>
    <x v="0"/>
    <s v="Headphones,Earbuds&amp;Accessories"/>
    <s v="Headphones|On-Ear"/>
    <n v="1199"/>
    <n v="2499"/>
    <n v="52.020808323329334"/>
    <n v="0.52"/>
    <n v="4"/>
    <n v="33584"/>
    <n v="4"/>
    <n v="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n v="83926416"/>
    <n v="83926416"/>
    <s v="No"/>
    <n v="219"/>
    <x v="0"/>
    <s v="51–60%"/>
  </r>
  <r>
    <s v="B01J1CFO5I"/>
    <s v="B09KLVMZ3B"/>
    <s v="Portronics Konnect L 1.2M Por-1401 Fast Charging 3A 8 Pin Usb Cable With Charge &amp; Sync Function (White)"/>
    <s v="Portronics Konnect L 1.2M POR-1401 Fast Charging 3A 8 Pin USB Cable with Charge &amp; Sync Function (White)"/>
    <s v="Computers&amp;Accessories|Accessories&amp;Peripherals|PCGamingPeripherals|Gamepads"/>
    <x v="2"/>
    <s v="Accessories&amp;Peripherals"/>
    <s v="PCGamingPeripherals|Gamepads"/>
    <n v="299"/>
    <n v="550"/>
    <n v="45.636363636363633"/>
    <n v="0.46"/>
    <n v="4.5999999999999996"/>
    <n v="33434"/>
    <n v="4.5999999999999996"/>
    <n v="5"/>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n v="18388700"/>
    <n v="18388700"/>
    <s v="Yes"/>
    <n v="220"/>
    <x v="0"/>
    <s v="41–50%"/>
  </r>
  <r>
    <s v="B01HJI0FS2"/>
    <s v="B09L8DSSFH"/>
    <s v="7Seven¬Æ Compatible For Samsung Smart 4K Ultra Hd Tv Monitor Remote Control Replacement Of Original Samsung Tv Remote For Led Oled Uhd Qled And Suitable For 6 7 8 Series Samsung Tv With Hot Keys Bn59-01259E"/>
    <s v="7SEVEN¬Æ Compatible for Samsung Smart 4K Ultra HD TV Monitor Remote Control Replacement of Original Samsung TV Remote for LED OLED UHD QLED and Suitable for 6 7 8 Series Samsung TV with Hot Keys BN59-01259E"/>
    <s v="Computers&amp;Accessories|Accessories&amp;Peripherals|Keyboards,Mice&amp;InputDevices|Mice"/>
    <x v="2"/>
    <s v="Accessories&amp;Peripherals"/>
    <s v="Keyboards,Mice&amp;InputDevices|Mice"/>
    <n v="299"/>
    <n v="650"/>
    <n v="54"/>
    <n v="0.54"/>
    <n v="4.5"/>
    <n v="33176"/>
    <n v="4.5"/>
    <n v="5"/>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n v="21564400"/>
    <n v="21564400"/>
    <s v="No"/>
    <n v="220"/>
    <x v="1"/>
    <s v="51–60%"/>
  </r>
  <r>
    <s v="B00V9NHDI4"/>
    <s v="B08H673XKN"/>
    <s v="Morphy Richards Icon Superb 750W Mixer Grinder, 4 Jars, Silver And Black"/>
    <s v="Morphy Richards Icon Superb 750W Mixer Grinder, 4 Jars, Silver and Black"/>
    <s v="Home&amp;Kitchen|Kitchen&amp;HomeAppliances|Vacuum,Cleaning&amp;Ironing|Vacuums&amp;FloorCare|Vacuums|CanisterVacuums"/>
    <x v="1"/>
    <s v="Kitchen&amp;HomeAppliances"/>
    <s v="Vacuum,Cleaning&amp;Ironing|Vacuums&amp;FloorCare|Vacuums|CanisterVacuums"/>
    <n v="2799"/>
    <n v="3799"/>
    <n v="26.322716504343248"/>
    <n v="0.26"/>
    <n v="3.9"/>
    <n v="32931"/>
    <n v="3.9"/>
    <n v="4"/>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n v="125104869"/>
    <n v="125104869"/>
    <s v="Yes"/>
    <n v="219"/>
    <x v="1"/>
    <s v="21–30%"/>
  </r>
  <r>
    <s v="B08VB34KJ1"/>
    <s v="B082T6V3DT"/>
    <s v="Amazonbasics New Release Nylon Usb-A To Lightning Cable Cord, Fast Charging Mfi Certified Charger For Apple Iphone, Ipad (6-Ft, Rose Gold)"/>
    <s v="AmazonBasics New Release Nylon USB-A to Lightning Cable Cord, Fast Charging MFi Certified Charger for Apple iPhone, iPad (6-Ft, Rose Gold)"/>
    <s v="Electronics|Mobiles&amp;Accessories|Smartphones&amp;BasicMobiles|Smartphones"/>
    <x v="0"/>
    <s v="Mobiles&amp;Accessories"/>
    <s v="Smartphones&amp;BasicMobiles|Smartphones"/>
    <n v="15490"/>
    <n v="20990"/>
    <n v="26.202953787517863"/>
    <n v="0.26"/>
    <n v="4.2"/>
    <n v="32916"/>
    <n v="4.2"/>
    <n v="4"/>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n v="690906840"/>
    <n v="690906840"/>
    <s v="No"/>
    <n v="219"/>
    <x v="0"/>
    <s v="21–30%"/>
  </r>
  <r>
    <s v="B08VB2CMR3"/>
    <s v="B0BMM7R92G"/>
    <s v="Noise_Colorfit Smart Watch Charger 2 Pin Usb Fast Charger Magnetic Charging Cable Adapter (Smart Watch Charger 2 Pin)"/>
    <s v="Noise_Colorfit Smart Watch Charger 2 Pin USB Fast Charger Magnetic Charging Cable Adapter (Smart Watch Charger 2 pin)"/>
    <s v="Electronics|Mobiles&amp;Accessories|Smartphones&amp;BasicMobiles|Smartphones"/>
    <x v="0"/>
    <s v="Mobiles&amp;Accessories"/>
    <s v="Smartphones&amp;BasicMobiles|Smartphones"/>
    <n v="15490"/>
    <n v="20990"/>
    <n v="26.202953787517863"/>
    <n v="0.26"/>
    <n v="4.2"/>
    <n v="32916"/>
    <n v="4.2"/>
    <n v="4"/>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n v="690906840"/>
    <n v="690906840"/>
    <s v="No"/>
    <n v="218"/>
    <x v="0"/>
    <s v="21–30%"/>
  </r>
  <r>
    <s v="B0B6F7LX4C"/>
    <s v="B07WJWRNVK"/>
    <s v="Iqoo Vivo Z6 5G (Dynamo Black, 6Gb Ram, 128Gb Storage) | Snapdragon 695-6Nm Processor | 120Hz Fhd+ Display | 5000Mah Battery"/>
    <s v="iQOO vivo Z6 5G (Dynamo Black, 6GB RAM, 128GB Storage) | Snapdragon 695-6nm Processor | 120Hz FHD+ Display | 5000mAh Battery"/>
    <s v="Electronics|HomeTheater,TV&amp;Video|Televisions|SmartTelevisions "/>
    <x v="0"/>
    <s v="HomeTheater,TV&amp;Video"/>
    <s v="Televisions|SmartTelevisions "/>
    <n v="13999"/>
    <n v="24999"/>
    <n v="44.001760070402817"/>
    <n v="0.44"/>
    <n v="4.2"/>
    <n v="32840"/>
    <n v="4.2"/>
    <n v="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n v="820967160"/>
    <n v="820967160"/>
    <s v="No"/>
    <n v="218"/>
    <x v="0"/>
    <s v="41–50%"/>
  </r>
  <r>
    <s v="B0B6F98KJJ"/>
    <s v="B0926V9CTV"/>
    <s v="Elv Mobile Phone Mount Tabletop Holder For Phones And Tablets - Black"/>
    <s v="Elv Mobile Phone Mount Tabletop Holder for Phones and Tablets - Black"/>
    <s v="Electronics|HomeTheater,TV&amp;Video|Televisions|SmartTelevisions"/>
    <x v="0"/>
    <s v="HomeTheater,TV&amp;Video"/>
    <s v="Televisions|SmartTelevisions"/>
    <n v="21999"/>
    <n v="29999"/>
    <n v="26.667555585186175"/>
    <n v="0.27"/>
    <n v="4.2"/>
    <n v="32840"/>
    <n v="4.2"/>
    <n v="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n v="985167160"/>
    <n v="985167160"/>
    <s v="No"/>
    <n v="218"/>
    <x v="0"/>
    <s v="21–30%"/>
  </r>
  <r>
    <s v="B0B6F8HHR6"/>
    <s v="B077Z65HSD"/>
    <s v="Boat A400 Usb Type-C To Usb-A 2.0 Male Data Cable, 2 Meter (Black)"/>
    <s v="boAt A400 USB Type-C to USB-A 2.0 Male Data Cable, 2 Meter (Black)"/>
    <s v="Electronics|HomeTheater,TV&amp;Video|Televisions|SmartTelevisions"/>
    <x v="0"/>
    <s v="HomeTheater,TV&amp;Video"/>
    <s v="Televisions|SmartTelevisions"/>
    <n v="24999"/>
    <n v="35999"/>
    <n v="30.556404344565124"/>
    <n v="0.31"/>
    <n v="4.2"/>
    <n v="32840"/>
    <n v="4.2"/>
    <n v="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n v="1182207160"/>
    <n v="1182207160"/>
    <s v="No"/>
    <n v="219"/>
    <x v="0"/>
    <s v="31–40%"/>
  </r>
  <r>
    <s v="B09HQSV46W"/>
    <s v="B07XLCFSSN"/>
    <s v="Amazonbasics Nylon Braided Usb-C To Lightning Cable, Fast Charging Mfi Certified Smartphone, Iphone Charger (6-Foot, Dark Grey)"/>
    <s v="Amazonbasics Nylon Braided Usb-C To Lightning Cable, Fast Charging Mfi Certified Smartphone, Iphone Charger (6-Foot, Dark Grey)"/>
    <s v="Electronics|HomeTheater,TV&amp;Video|Televisions|SmartTelevisions"/>
    <x v="0"/>
    <s v="HomeTheater,TV&amp;Video"/>
    <s v="Televisions|SmartTelevisions"/>
    <n v="21999"/>
    <n v="29999"/>
    <n v="26.667555585186175"/>
    <n v="0.27"/>
    <n v="4.2"/>
    <n v="32840"/>
    <n v="4.2"/>
    <n v="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n v="985167160"/>
    <n v="985167160"/>
    <s v="No"/>
    <n v="220"/>
    <x v="0"/>
    <s v="21–30%"/>
  </r>
  <r>
    <s v="B0B8CXTTG3"/>
    <s v="B0BNVBJW2S"/>
    <s v="Boat Newly Launched Wave Electra With 1.81&quot; Hd Display, Smart Calling Ultra-Seamless Bt Calling Chip, 20 Built-In Watch Faces, 100 + Sports Modes, Menu Personalization, In-Built Games(Cherry Blossom)"/>
    <s v="boAt Newly Launched Wave Electra with 1.81&quot; HD Display, Smart Calling Ultra-Seamless BT Calling Chip, 20 Built-in Watch Faces, 100 + Sports Modes, Menu Personalization, in-Built Games(Cherry Blossom)"/>
    <s v="Electronics|HomeTheater,TV&amp;Video|Televisions|SmartTelevisions"/>
    <x v="0"/>
    <s v="HomeTheater,TV&amp;Video"/>
    <s v="Televisions|SmartTelevisions"/>
    <n v="16999"/>
    <n v="25999"/>
    <n v="34.616716027539518"/>
    <n v="0.35"/>
    <n v="4.2"/>
    <n v="32840"/>
    <n v="4.2"/>
    <n v="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n v="853807160"/>
    <n v="853807160"/>
    <s v="No"/>
    <n v="220"/>
    <x v="0"/>
    <s v="31–40%"/>
  </r>
  <r>
    <s v="B07DJLFMPS"/>
    <s v="B099SD8PRP"/>
    <s v="Lenovo 130 Wireless Compact Mouse, 1K Dpi Optical Sensor, 2.4Ghz Wireless Nanousb, 10M Range, 3Button(Left,Right,Scroll) Upto 3M Left/Right Clicks, 10 Month Battery, Ambidextrous, Ergonomic Gy51C12380"/>
    <s v="Lenovo 130 Wireless Compact Mouse, 1K DPI Optical sensor, 2.4GHz Wireless NanoUSB, 10m range, 3button(left,right,scroll) upto 3M left/right clicks, 10 month battery, Ambidextrous, Ergonomic GY51C12380"/>
    <s v="Electronics|Accessories|MemoryCards|MicroSD"/>
    <x v="0"/>
    <s v="Accessories"/>
    <s v="MemoryCards|MicroSD"/>
    <n v="369"/>
    <n v="1600"/>
    <n v="76.9375"/>
    <n v="0.77"/>
    <n v="4"/>
    <n v="32625"/>
    <n v="4"/>
    <n v="4"/>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n v="52200000"/>
    <n v="52200000"/>
    <s v="No"/>
    <n v="220"/>
    <x v="0"/>
    <s v="71–80%"/>
  </r>
  <r>
    <s v="B07DJLFMPS"/>
    <s v="B07VX71FZP"/>
    <s v="Amazon Brand - Solimo 2000/1000 Watts Room Heater With Adjustable Thermostat (Isi Certified, White Colour, Ideal For Small To Medium Room/Area)"/>
    <s v="Amazon Brand - Solimo 2000/1000 Watts Room Heater with Adjustable Thermostat (ISI certified, White colour, Ideal for small to medium room/area)"/>
    <s v="Electronics|Accessories|MemoryCards|MicroSD"/>
    <x v="0"/>
    <s v="Accessories"/>
    <s v="MemoryCards|MicroSD"/>
    <n v="369"/>
    <n v="1600"/>
    <n v="76.9375"/>
    <n v="0.77"/>
    <n v="4"/>
    <n v="32625"/>
    <n v="4"/>
    <n v="4"/>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n v="52200000"/>
    <n v="52200000"/>
    <s v="Yes"/>
    <n v="220"/>
    <x v="1"/>
    <s v="71–80%"/>
  </r>
  <r>
    <s v="B09LHYZ3GJ"/>
    <s v="B01MF8MB65"/>
    <s v="Boat Bassheads 225 In Ear Wired Earphones With Mic(Blue)"/>
    <s v="boAt Bassheads 225 in Ear Wired Earphones with Mic(Blue)"/>
    <s v="Electronics|Mobiles&amp;Accessories|Smartphones&amp;BasicMobiles|Smartphones"/>
    <x v="0"/>
    <s v="Mobiles&amp;Accessories"/>
    <s v="Smartphones&amp;BasicMobiles|Smartphones"/>
    <n v="16999"/>
    <n v="20999"/>
    <n v="19.048526120291442"/>
    <n v="0.19"/>
    <n v="4.0999999999999996"/>
    <n v="31822"/>
    <n v="4.0999999999999996"/>
    <n v="4"/>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n v="668230178"/>
    <n v="668230178"/>
    <s v="Yes"/>
    <n v="220"/>
    <x v="1"/>
    <s v="11–20%"/>
  </r>
  <r>
    <s v="B09LJ116B5"/>
    <s v="B01EZ0X3L8"/>
    <s v="Sandisk Ultra 64 Gb Usb Pen Drives (Sdddc2-064G-I35, Black, Silver)"/>
    <s v="SanDisk Ultra 64 GB USB Pen Drives (SDDDC2-064G-I35, Black, Silver)"/>
    <s v="Electronics|Mobiles&amp;Accessories|Smartphones&amp;BasicMobiles|Smartphones"/>
    <x v="0"/>
    <s v="Mobiles&amp;Accessories"/>
    <s v="Smartphones&amp;BasicMobiles|Smartphones"/>
    <n v="16999"/>
    <n v="20999"/>
    <n v="19.048526120291442"/>
    <n v="0.19"/>
    <n v="4.0999999999999996"/>
    <n v="31822"/>
    <n v="4.0999999999999996"/>
    <n v="4"/>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n v="668230178"/>
    <n v="668230178"/>
    <s v="No"/>
    <n v="219"/>
    <x v="0"/>
    <s v="11–20%"/>
  </r>
  <r>
    <s v="B09LHZSMRR"/>
    <s v="B00GZLB57U"/>
    <s v="Quantum Rj45 Ethernet Patch Cable/Lan Router Cable With Heavy Duty Gold Plated Connectors Supports Hi-Speed Gigabit Upto 1000Mbps, Waterproof And Durable,1-Year Warranty-32.8 Feet (10 Meters)(White)"/>
    <s v="Quantum RJ45 Ethernet Patch Cable/LAN Router Cable with Heavy Duty Gold Plated Connectors Supports Hi-Speed Gigabit Upto 1000Mbps, Waterproof and Durable,1-Year Warranty-32.8 Feet (10 Meters)(White)"/>
    <s v="Electronics|Mobiles&amp;Accessories|Smartphones&amp;BasicMobiles|Smartphones"/>
    <x v="0"/>
    <s v="Mobiles&amp;Accessories"/>
    <s v="Smartphones&amp;BasicMobiles|Smartphones"/>
    <n v="16999"/>
    <n v="20999"/>
    <n v="19.048526120291442"/>
    <n v="0.19"/>
    <n v="4.0999999999999996"/>
    <n v="31822"/>
    <n v="4.0999999999999996"/>
    <n v="4"/>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n v="668230178"/>
    <n v="668230178"/>
    <s v="No"/>
    <n v="218"/>
    <x v="0"/>
    <s v="11–20%"/>
  </r>
  <r>
    <s v="B07VNFP3C2"/>
    <s v="B08WRKSF9D"/>
    <s v="V-Guard Divino 5 Star Rated 15 Litre Storage Water Heater (Geyser) With Advanced Safety Features, White"/>
    <s v="V-Guard Divino 5 Star Rated 15 Litre Storage Water Heater (Geyser) with Advanced Safety Features, White"/>
    <s v="Home&amp;Kitchen|Kitchen&amp;HomeAppliances|SmallKitchenAppliances|Kettles&amp;HotWaterDispensers|ElectricKettles"/>
    <x v="1"/>
    <s v="Kitchen&amp;HomeAppliances"/>
    <s v="SmallKitchenAppliances|Kettles&amp;HotWaterDispensers|ElectricKettles"/>
    <n v="749"/>
    <n v="1245"/>
    <n v="39.839357429718874"/>
    <n v="0.4"/>
    <n v="3.9"/>
    <n v="31783"/>
    <n v="3.9"/>
    <n v="4"/>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n v="39569835"/>
    <n v="39569835"/>
    <s v="No"/>
    <n v="219"/>
    <x v="0"/>
    <s v="31–40%"/>
  </r>
  <r>
    <s v="B08Y5QJTVK"/>
    <s v="B00NH12R1O"/>
    <s v="Amazon Basics Usb 3.0 Cable - A Male To Micro B - 6 Feet (1.8 Meters), Black"/>
    <s v="Amazon Basics USB 3.0 Cable - A Male to Micro B - 6 Feet (1.8 Meters), Black"/>
    <s v="Electronics|GeneralPurposeBatteries&amp;BatteryChargers"/>
    <x v="0"/>
    <e v="#VALUE!"/>
    <e v="#VALUE!"/>
    <n v="116"/>
    <n v="200"/>
    <n v="42"/>
    <n v="0.42"/>
    <n v="4.4000000000000004"/>
    <n v="357"/>
    <n v="4.4000000000000004"/>
    <n v="4"/>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n v="71400"/>
    <n v="71400"/>
    <s v="No"/>
    <n v="219"/>
    <x v="0"/>
    <s v="41–50%"/>
  </r>
  <r>
    <s v="B00E3DVQFS"/>
    <s v="B08XMSKKMM"/>
    <s v="7Seven¬Æ Bluetooth Voice Command Remote For Xiaomi Redmi Mi Smart Tv With Netflix &amp; Prime Video Hot Keys Xmrm-00A"/>
    <s v="7SEVEN¬Æ Bluetooth Voice Command Remote for Xiaomi Redmi Mi Smart TV with Netflix &amp; Prime Video Hot Keys XMRM-00A"/>
    <s v="Electronics|GeneralPurposeBatteries&amp;BatteryChargers|DisposableBatteries"/>
    <x v="0"/>
    <s v="GeneralPurposeBatteries&amp;BatteryChargers"/>
    <s v="DisposableBatteries"/>
    <n v="879"/>
    <n v="1109"/>
    <n v="20.73940486925158"/>
    <n v="0.21"/>
    <n v="4.4000000000000004"/>
    <n v="31599"/>
    <n v="4.4000000000000004"/>
    <n v="4"/>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n v="35043291"/>
    <n v="35043291"/>
    <s v="No"/>
    <n v="220"/>
    <x v="2"/>
    <s v="21–30%"/>
  </r>
  <r>
    <s v="B01F25X6RQ"/>
    <s v="B08HF4W2CT"/>
    <s v="Urbn 20000 Mah Lithium_Polymer Power Bank With 12 Watt Fast Charging, Camo"/>
    <s v="URBN 20000 mAh lithium_polymer Power Bank with 12 Watt Fast Charging, Camo"/>
    <s v="Electronics|Headphones,Earbuds&amp;Accessories|Headphones|In-Ear"/>
    <x v="0"/>
    <s v="Headphones,Earbuds&amp;Accessories"/>
    <s v="Headphones|In-Ear"/>
    <n v="499"/>
    <n v="499"/>
    <n v="0"/>
    <n v="0"/>
    <n v="4.2"/>
    <n v="31539"/>
    <n v="4.2"/>
    <n v="4"/>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n v="15737961"/>
    <n v="15737961"/>
    <s v="No"/>
    <n v="220"/>
    <x v="0"/>
    <s v="0–10%"/>
  </r>
  <r>
    <s v="B01F262EUU"/>
    <s v="B0B5YBGCKD"/>
    <s v="Popio Tempered Glass Compatible For Iphone 13 / Iphone 13 Pro/Iphone 14 (Transparent) Edge To Edge Full Screen Coverage With Installation Kit, Pack Of 2"/>
    <s v="POPIO Tempered Glass Compatible for iPhone 13 / iPhone 13 Pro/iPhone 14 (Transparent) Edge to Edge Full Screen Coverage with Installation Kit, Pack of 2"/>
    <s v="Electronics|Headphones,Earbuds&amp;Accessories|Headphones|In-Ear"/>
    <x v="0"/>
    <s v="Headphones,Earbuds&amp;Accessories"/>
    <s v="Headphones|In-Ear"/>
    <n v="949"/>
    <n v="999"/>
    <n v="5.005005005005005"/>
    <n v="0.05"/>
    <n v="4.2"/>
    <n v="31539"/>
    <n v="4.2"/>
    <n v="4"/>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n v="31507461"/>
    <n v="31507461"/>
    <s v="No"/>
    <n v="220"/>
    <x v="1"/>
    <s v="0–10%"/>
  </r>
  <r>
    <s v="B003L62T7W"/>
    <s v="B09YV4RG4D"/>
    <s v="Fire-Boltt Ninja 3 Smartwatch Full Touch 1.69 &amp; 60 Sports Modes With Ip68, Sp02 Tracking, Over 100 Cloud Based Watch Faces - Black"/>
    <s v="Fire-Boltt Ninja 3 Smartwatch Full Touch 1.69 &amp; 60 Sports Modes with IP68, Sp02 Tracking, Over 100 Cloud based watch faces - Black"/>
    <s v="Computers&amp;Accessories|Accessories&amp;Peripherals|Keyboards,Mice&amp;InputDevices|Mice"/>
    <x v="2"/>
    <s v="Accessories&amp;Peripherals"/>
    <s v="Keyboards,Mice&amp;InputDevices|Mice"/>
    <n v="279"/>
    <n v="375"/>
    <n v="25.6"/>
    <n v="0.26"/>
    <n v="4.3"/>
    <n v="31534"/>
    <n v="4.3"/>
    <n v="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n v="11825250"/>
    <n v="11825250"/>
    <s v="No"/>
    <n v="221"/>
    <x v="0"/>
    <s v="21–30%"/>
  </r>
  <r>
    <s v="B00YMJ0OI8"/>
    <s v="B08D64C9FN"/>
    <s v="Ant Esports Gm320 Rgb Optical Wired Gaming Mouse | 8 Programmable Buttons | 12800 Dpi"/>
    <s v="Ant Esports GM320 RGB Optical Wired Gaming Mouse | 8 Programmable Buttons | 12800 DPI"/>
    <s v="Home&amp;Kitchen|Kitchen&amp;HomeAppliances|SmallKitchenAppliances|InductionCooktop"/>
    <x v="1"/>
    <s v="Kitchen&amp;HomeAppliances"/>
    <s v="SmallKitchenAppliances|InductionCooktop"/>
    <n v="2148"/>
    <n v="3645"/>
    <n v="41.069958847736629"/>
    <n v="0.41"/>
    <n v="4.0999999999999996"/>
    <n v="31388"/>
    <n v="4.0999999999999996"/>
    <n v="4"/>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n v="114409260"/>
    <n v="114409260"/>
    <s v="No"/>
    <n v="221"/>
    <x v="1"/>
    <s v="41–50%"/>
  </r>
  <r>
    <s v="B09RKFBCV7"/>
    <s v="B08TV2P1N8"/>
    <s v="Boat Rockerz 255 Pro+ In-Ear Bluetooth Neckband With Upto 40 Hours Playback, Asap  Charge, Ipx7, Dual Pairing, Bt V5.0, With Mic (Active Black)"/>
    <s v="boAt Rockerz 255 Pro+ in-Ear Bluetooth Neckband with Upto 40 Hours Playback, ASAP  Charge, IPX7, Dual Pairing, BT v5.0, with Mic (Active Black)"/>
    <s v="Electronics|WearableTechnology|SmartWatches"/>
    <x v="0"/>
    <s v="WearableTechnology"/>
    <s v="SmartWatches"/>
    <n v="1999"/>
    <n v="7999"/>
    <n v="75.009376172021504"/>
    <n v="0.75"/>
    <n v="4.2"/>
    <n v="31305"/>
    <n v="4.2"/>
    <n v="4"/>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n v="250408695"/>
    <n v="250408695"/>
    <s v="No"/>
    <n v="221"/>
    <x v="0"/>
    <s v="71–80%"/>
  </r>
  <r>
    <s v="B09FKDH6FS"/>
    <s v="B09YLXYP7Y"/>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Black)"/>
    <s v="Electronics|Mobiles&amp;Accessories|Smartphones&amp;BasicMobiles|Smartphones"/>
    <x v="0"/>
    <s v="Mobiles&amp;Accessories"/>
    <s v="Smartphones&amp;BasicMobiles|Smartphones"/>
    <n v="7499"/>
    <n v="7999"/>
    <n v="6.2507813476684593"/>
    <n v="0.06"/>
    <n v="4"/>
    <n v="30907"/>
    <n v="4"/>
    <n v="4"/>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n v="247225093"/>
    <n v="247225093"/>
    <s v="Yes"/>
    <n v="221"/>
    <x v="0"/>
    <s v="0–10%"/>
  </r>
  <r>
    <s v="B075DB1F13"/>
    <s v="B08GJNM9N7"/>
    <s v="Lohaya Television Remote Compatible For Vu Led Lcd Hd Tv Remote Control Model No :- En2B27V"/>
    <s v="LOHAYA Television Remote Compatible for VU LED LCD HD Tv Remote Control Model No :- EN2B27V"/>
    <s v="Electronics|GeneralPurposeBatteries&amp;BatteryChargers"/>
    <x v="0"/>
    <e v="#VALUE!"/>
    <e v="#VALUE!"/>
    <n v="1500"/>
    <n v="1500"/>
    <n v="0"/>
    <n v="0"/>
    <n v="4.4000000000000004"/>
    <n v="25996"/>
    <n v="4.4000000000000004"/>
    <n v="4"/>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n v="38994000"/>
    <n v="38994000"/>
    <s v="No"/>
    <n v="222"/>
    <x v="0"/>
    <s v="0–10%"/>
  </r>
  <r>
    <s v="B07W6VWZ8C"/>
    <s v="B07WKBD37W"/>
    <s v="Esnipe Mart Worldwide Travel Adapter With Build In Dual Usb Charger Ports With 125V 6A, 250V Protected Electrical Plug For Laptops, Cameras (White)"/>
    <s v="ESnipe Mart Worldwide Travel Adapter with Build in Dual USB Charger Ports with 125V 6A, 250V Protected Electrical Plug for Laptops, Cameras (White)"/>
    <s v="Electronics|HomeAudio|Speakers|OutdoorSpeakers"/>
    <x v="0"/>
    <s v="HomeAudio"/>
    <s v="Speakers|OutdoorSpeakers"/>
    <n v="899"/>
    <n v="1999"/>
    <n v="55.027513756878442"/>
    <n v="0.55000000000000004"/>
    <n v="4.0999999999999996"/>
    <n v="30469"/>
    <n v="4.0999999999999996"/>
    <n v="4"/>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n v="60907531"/>
    <n v="60907531"/>
    <s v="No"/>
    <n v="222"/>
    <x v="0"/>
    <s v="51–60%"/>
  </r>
  <r>
    <s v="B08DDRGWTJ"/>
    <s v="B09H39KTTB"/>
    <s v="Remote Compatible For Samsung Led/Lcd Remote Control Works With Samsung Led/Lcd Tv By Trend Trail"/>
    <s v="Remote Compatible for Samsung LED/LCD Remote Control Works with Samsung LED/LCD TV by Trend Trail"/>
    <s v="Computers&amp;Accessories|Accessories&amp;Peripherals|Cables&amp;Accessories|Cables|USBCables"/>
    <x v="2"/>
    <s v="Accessories&amp;Peripherals"/>
    <s v="Cables&amp;Accessories|Cables|USBCables"/>
    <n v="229"/>
    <n v="299"/>
    <n v="23.411371237458194"/>
    <n v="0.23"/>
    <n v="4.3"/>
    <n v="30411"/>
    <n v="4.3"/>
    <n v="4"/>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n v="9092889"/>
    <n v="9092889"/>
    <s v="Yes"/>
    <n v="223"/>
    <x v="0"/>
    <s v="21–30%"/>
  </r>
  <r>
    <s v="B07YTNKVJQ"/>
    <s v="B07DWFX9YS"/>
    <s v="Amazon Basics Usb A To Lightning Pvc Molded Nylon Mfi Certified Charging Cable (Black, 1.2 Meter)"/>
    <s v="Amazon Basics USB A to Lightning PVC Molded Nylon MFi Certified Charging Cable (Black, 1.2 meter)"/>
    <s v="Computers&amp;Accessories|Accessories&amp;Peripherals|Cables&amp;Accessories|Cables|USBCables"/>
    <x v="2"/>
    <s v="Accessories&amp;Peripherals"/>
    <s v="Cables&amp;Accessories|Cables|USBCables"/>
    <n v="499"/>
    <n v="1299"/>
    <n v="61.585835257890686"/>
    <n v="0.62"/>
    <n v="4.3"/>
    <n v="30411"/>
    <n v="4.3"/>
    <n v="4"/>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n v="39503889"/>
    <n v="39503889"/>
    <s v="No"/>
    <n v="223"/>
    <x v="1"/>
    <s v="61–70%"/>
  </r>
  <r>
    <s v="B08DDRGWTJ"/>
    <s v="B09NNJ9WYM"/>
    <s v="Sansui 80Cm (32 Inches) Hd Ready Smart Led Tv Jsy32Skhd (Black) With Bezel-Less Design"/>
    <s v="Sansui 80cm (32 inches) HD Ready Smart LED TV JSY32SKHD (BLACK) With Bezel-less Design"/>
    <s v="Computers&amp;Accessories|Accessories&amp;Peripherals|Cables&amp;Accessories|Cables|USBCables"/>
    <x v="2"/>
    <s v="Accessories&amp;Peripherals"/>
    <s v="Cables&amp;Accessories|Cables|USBCables"/>
    <n v="229"/>
    <n v="299"/>
    <n v="23.411371237458194"/>
    <n v="0.23"/>
    <n v="4.3"/>
    <n v="30411"/>
    <n v="4.3"/>
    <n v="4"/>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n v="9092889"/>
    <n v="9092889"/>
    <s v="Yes"/>
    <n v="223"/>
    <x v="1"/>
    <s v="21–30%"/>
  </r>
  <r>
    <s v="B08DDRGWTJ"/>
    <s v="B09V2Q4QVQ"/>
    <s v="Nokia 105 Single Sim, Keypad Mobile Phone With Wireless Fm Radio | Charcoal"/>
    <s v="Nokia 105 Single SIM, Keypad Mobile Phone with Wireless FM Radio | Charcoal"/>
    <s v="Computers&amp;Accessories|Accessories&amp;Peripherals|Cables&amp;Accessories|Cables|USBCables"/>
    <x v="2"/>
    <s v="Accessories&amp;Peripherals"/>
    <s v="Cables&amp;Accessories|Cables|USBCables"/>
    <n v="229"/>
    <n v="299"/>
    <n v="23.411371237458194"/>
    <n v="0.23"/>
    <n v="4.3"/>
    <n v="30411"/>
    <n v="4.3"/>
    <n v="4"/>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n v="9092889"/>
    <n v="9092889"/>
    <s v="No"/>
    <n v="223"/>
    <x v="1"/>
    <s v="21–30%"/>
  </r>
  <r>
    <s v="B09TBCVJS3"/>
    <s v="B01HJI0FS2"/>
    <s v="Dell Ms116 1000Dpi Usb Wired Optical Mouse, Led Tracking, Scrolling Wheel, Plug And Play."/>
    <s v="Dell MS116 1000Dpi USB Wired Optical Mouse, Led Tracking, Scrolling Wheel, Plug and Play."/>
    <s v="Electronics|WearableTechnology|SmartWatches"/>
    <x v="0"/>
    <s v="WearableTechnology"/>
    <s v="SmartWatches"/>
    <n v="5998"/>
    <n v="7999"/>
    <n v="25.015626953369168"/>
    <n v="0.25"/>
    <n v="4.2"/>
    <n v="30355"/>
    <n v="4.2"/>
    <n v="4"/>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n v="242809645"/>
    <n v="242809645"/>
    <s v="No"/>
    <n v="223"/>
    <x v="1"/>
    <s v="21–30%"/>
  </r>
  <r>
    <s v="B09NVPSCQT"/>
    <s v="B09XXZXQC1"/>
    <s v="Xiaomi Pad 5| Qualcomm Snapdragon 860| 120Hz Refresh Rate| 6Gb, 128Gb| 2.5K+ Display (10.95-Inch/27.81Cm)|1 Billion Colours| Dolby Vision Atmos| Quad Speakers| Wi-Fi| Gray"/>
    <s v="Xiaomi Pad 5| Qualcomm Snapdragon 860| 120Hz Refresh Rate| 6GB, 128GB| 2.5K+ Display (10.95-inch/27.81cm)|1 Billion Colours| Dolby Vision Atmos| Quad Speakers| Wi-Fi| Gray"/>
    <s v="Electronics|WearableTechnology|SmartWatches"/>
    <x v="0"/>
    <s v="WearableTechnology"/>
    <s v="SmartWatches"/>
    <n v="1599"/>
    <n v="3999"/>
    <n v="60.015003750937737"/>
    <n v="0.6"/>
    <n v="4"/>
    <n v="30254"/>
    <n v="4"/>
    <n v="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n v="120985746"/>
    <n v="120985746"/>
    <s v="No"/>
    <n v="224"/>
    <x v="0"/>
    <s v="61–70%"/>
  </r>
  <r>
    <s v="B09PNKXSKF"/>
    <s v="B07R99NBVB"/>
    <s v="Gizga Essentials Cable Organiser, Cord Management System For Pc, Tv, Home Theater, Speaker &amp; Cables, Reusable Cable Organizer For Desk, Wfh Accessories, Organizer Tape Roll, Reusable Cable Ties Strap"/>
    <s v="Gizga Essentials Cable Organiser, Cord Management System for PC, TV, Home Theater, Speaker &amp; Cables, Reusable Cable Organizer for Desk, WFH Accessories, Organizer Tape Roll, Reusable Cable Ties Strap"/>
    <s v="Electronics|WearableTechnology|SmartWatches"/>
    <x v="0"/>
    <s v="WearableTechnology"/>
    <s v="SmartWatches"/>
    <n v="1999"/>
    <n v="3990"/>
    <n v="49.899749373433586"/>
    <n v="0.5"/>
    <n v="4"/>
    <n v="30254"/>
    <n v="4"/>
    <n v="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n v="120713460"/>
    <n v="120713460"/>
    <s v="Yes"/>
    <n v="225"/>
    <x v="0"/>
    <s v="41–50%"/>
  </r>
  <r>
    <s v="B09NVPJ3P4"/>
    <s v="B0B2RBP83P"/>
    <s v="Lenovo Ideapad 3 11Th Gen Intel Core I3 15.6&quot; Fhd Thin &amp; Light Laptop(8Gb/512Gb Ssd/Windows 11/Office 2021/2Yr Warranty/3Months Xbox Game Pass/Platinum Grey/1.7Kg), 81X800Lgin"/>
    <s v="Lenovo IdeaPad 3 11th Gen Intel Core i3 15.6&quot; FHD Thin &amp; Light Laptop(8GB/512GB SSD/Windows 11/Office 2021/2Yr Warranty/3months Xbox Game Pass/Platinum Grey/1.7Kg), 81X800LGIN"/>
    <s v="Electronics|WearableTechnology|SmartWatches"/>
    <x v="0"/>
    <s v="WearableTechnology"/>
    <s v="SmartWatches"/>
    <n v="1999"/>
    <n v="3999"/>
    <n v="50.01250312578145"/>
    <n v="0.5"/>
    <n v="4"/>
    <n v="30254"/>
    <n v="4"/>
    <n v="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n v="120985746"/>
    <n v="120985746"/>
    <s v="No"/>
    <n v="226"/>
    <x v="0"/>
    <s v="51–60%"/>
  </r>
  <r>
    <s v="B09NVPSCQT"/>
    <s v="B08S74GTBT"/>
    <s v="Zebronics Astra 10 Portable Wireless Bt V5.0 Speaker, 10W Rms Power, 15* Hours Backup, 2.25&quot; Drive Size, Up To 6.4&quot; Mobile Holder Support, Carry Handle, Usb, Msd, Aux Input And Fm Radio With Antenna"/>
    <s v="Zebronics Astra 10 Portable Wireless BT v5.0 Speaker, 10W RMS Power, 15* Hours Backup, 2.25&quot; Drive Size, up to 6.4&quot; Mobile Holder Support, Carry Handle, USB, mSD, AUX Input and FM Radio with Antenna"/>
    <s v="Electronics|WearableTechnology|SmartWatches"/>
    <x v="0"/>
    <s v="WearableTechnology"/>
    <s v="SmartWatches"/>
    <n v="1599"/>
    <n v="3999"/>
    <n v="60.015003750937737"/>
    <n v="0.6"/>
    <n v="4"/>
    <n v="30254"/>
    <n v="4"/>
    <n v="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n v="120985746"/>
    <n v="120985746"/>
    <s v="Yes"/>
    <n v="226"/>
    <x v="0"/>
    <s v="61–70%"/>
  </r>
  <r>
    <s v="B07SLMR1K6"/>
    <s v="B0BBN3WF7V"/>
    <s v="Redmi A1 (Light Green, 2Gb Ram 32Gb Rom) | Segment Best Ai Dual Cam | 5000Mah Battery | Leather Texture Design | Android 12"/>
    <s v="Redmi A1 (Light Green, 2GB RAM 32GB ROM) | Segment Best AI Dual Cam | 5000mAh Battery | Leather Texture Design | Android 12"/>
    <s v="Computers&amp;Accessories|ExternalDevices&amp;DataStorage|PenDrives"/>
    <x v="2"/>
    <s v="ExternalDevices&amp;DataStorage"/>
    <s v="PenDrives"/>
    <n v="519"/>
    <n v="1350"/>
    <n v="61.55555555555555"/>
    <n v="0.62"/>
    <n v="4.3"/>
    <n v="30058"/>
    <n v="4.3"/>
    <n v="4"/>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n v="40578300"/>
    <n v="40578300"/>
    <s v="Yes"/>
    <n v="226"/>
    <x v="0"/>
    <s v="61–70%"/>
  </r>
  <r>
    <s v="B005LJQMCK"/>
    <s v="B0BD3T6Z1D"/>
    <s v="Samsung Galaxy M32 Prime Edition (Light Blue, 4Gb Ram, 64Gb)"/>
    <s v="Samsung Galaxy M32 Prime Edition (Light Blue, 4GB RAM, 64GB)"/>
    <s v="Electronics|HomeTheater,TV&amp;Video|Accessories|Cables|OpticalCables"/>
    <x v="0"/>
    <s v="HomeTheater,TV&amp;Video"/>
    <s v="Accessories|Cables|OpticalCables"/>
    <n v="416"/>
    <n v="599"/>
    <n v="30.550918196994992"/>
    <n v="0.31"/>
    <n v="4.2"/>
    <n v="30023"/>
    <n v="4.2"/>
    <n v="4"/>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n v="17983777"/>
    <n v="17983777"/>
    <s v="Yes"/>
    <n v="225"/>
    <x v="0"/>
    <s v="31–40%"/>
  </r>
  <r>
    <s v="B005LJQMZC"/>
    <s v="B09QS9X9L8"/>
    <s v="Redmi Note 11 (Horizon Blue, 6Gb Ram, 64Gb Storage)|90Hz Fhd+ Amoled Display | Qualcomm¬Æ Snapdragon‚Ñ¢ 680-6Nm | 33W Charger Included"/>
    <s v="Redmi Note 11 (Horizon Blue, 6GB RAM, 64GB Storage)|90Hz FHD+ AMOLED Display | Qualcomm¬Æ Snapdragon‚Ñ¢ 680-6nm | 33W Charger Included"/>
    <s v="Electronics|HomeTheater,TV&amp;Video|Accessories|Cables|OpticalCables"/>
    <x v="0"/>
    <s v="HomeTheater,TV&amp;Video"/>
    <s v="Accessories|Cables|OpticalCables"/>
    <n v="486"/>
    <n v="1999"/>
    <n v="75.68784392196099"/>
    <n v="0.76"/>
    <n v="4.2"/>
    <n v="30023"/>
    <n v="4.2"/>
    <n v="4"/>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n v="60015977"/>
    <n v="60015977"/>
    <s v="No"/>
    <n v="225"/>
    <x v="1"/>
    <s v="71–80%"/>
  </r>
  <r>
    <s v="B01GGKZ0V6"/>
    <s v="B0B56YRBNT"/>
    <s v="Tecno Spark 9 (Sky Mirror, 6Gb Ram,128Gb Storage) | 11Gb Expandable Ram | Helio G37 Gaming Processor"/>
    <s v="Tecno Spark 9 (Sky Mirror, 6GB RAM,128GB Storage) | 11GB Expandable RAM | Helio G37 Gaming Processor"/>
    <s v="Computers&amp;Accessories|Accessories&amp;Peripherals|Cables&amp;Accessories|Cables|USBCables"/>
    <x v="2"/>
    <s v="Accessories&amp;Peripherals"/>
    <s v="Cables&amp;Accessories|Cables|USBCables"/>
    <n v="329"/>
    <n v="845"/>
    <n v="61.065088757396445"/>
    <n v="0.61"/>
    <n v="4.2"/>
    <n v="29746"/>
    <n v="4.2"/>
    <n v="4"/>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n v="25135370"/>
    <n v="25135370"/>
    <s v="Yes"/>
    <n v="224"/>
    <x v="1"/>
    <s v="61–70%"/>
  </r>
  <r>
    <s v="B01GGKZ4NU"/>
    <s v="B09QS9X16F"/>
    <s v="Redmi Note 11 (Space Black, 6Gb Ram, 64Gb Storage) | 90Hz Fhd+ Amoled Display | Qualcomm¬Æ Snapdragon‚Ñ¢ 680-6Nm | 33W Charger Included"/>
    <s v="Redmi Note 11 (Space Black, 6GB RAM, 64GB Storage) | 90Hz FHD+ AMOLED Display | Qualcomm¬Æ Snapdragon‚Ñ¢ 680-6nm | 33W Charger Included"/>
    <s v="Computers&amp;Accessories|Accessories&amp;Peripherals|Cables&amp;Accessories|Cables|USBCables"/>
    <x v="2"/>
    <s v="Accessories&amp;Peripherals"/>
    <s v="Cables&amp;Accessories|Cables|USBCables"/>
    <n v="549"/>
    <n v="995"/>
    <n v="44.824120603015075"/>
    <n v="0.45"/>
    <n v="4.2"/>
    <n v="29746"/>
    <n v="4.2"/>
    <n v="4"/>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n v="29597270"/>
    <n v="29597270"/>
    <s v="Yes"/>
    <n v="224"/>
    <x v="1"/>
    <s v="41–50%"/>
  </r>
  <r>
    <s v="B01GGKZ0V6"/>
    <s v="B09YV4MW2T"/>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s v="Computers&amp;Accessories|Accessories&amp;Peripherals|Cables&amp;Accessories|Cables|USBCables"/>
    <x v="2"/>
    <s v="Accessories&amp;Peripherals"/>
    <s v="Cables&amp;Accessories|Cables|USBCables"/>
    <n v="329"/>
    <n v="845"/>
    <n v="61.065088757396445"/>
    <n v="0.61"/>
    <n v="4.2"/>
    <n v="29746"/>
    <n v="4.2"/>
    <n v="4"/>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n v="25135370"/>
    <n v="25135370"/>
    <s v="No"/>
    <n v="223"/>
    <x v="0"/>
    <s v="61–70%"/>
  </r>
  <r>
    <s v="B09YV4MW2T"/>
    <s v="B0B298D54H"/>
    <s v="Prolet Classic Bumper Case Cover For Samsung Galaxy Watch 4 44Mm Tpu Plated Full Screen Protector (Black)"/>
    <s v="Prolet Classic Bumper Case Cover for Samsung Galaxy Watch 4 44mm TPU Plated Full Screen Protector (Black)"/>
    <s v="Electronics|WearableTechnology|SmartWatches"/>
    <x v="0"/>
    <s v="WearableTechnology"/>
    <s v="SmartWatches"/>
    <n v="2199"/>
    <n v="9999"/>
    <n v="78.007800780078014"/>
    <n v="0.78"/>
    <n v="4.2"/>
    <n v="29478"/>
    <n v="4.2"/>
    <n v="4"/>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n v="294750522"/>
    <n v="294750522"/>
    <s v="Yes"/>
    <n v="223"/>
    <x v="1"/>
    <s v="71–80%"/>
  </r>
  <r>
    <s v="B09YV3K34W"/>
    <s v="B078G6ZF5Z"/>
    <s v="Oraimo 18W Usb &amp; Type-C Dual Output Super Fast Charger Wall Adapter Pe2.0&amp;Quick Charge 3.0 &amp; Power Delivery 3.0 Compatible For Iphone 13/13 Mini/13 Pro Max/12/12 Pro Max, Ipad Mini/Pro, Pixel, Galaxy, Airpods Pro"/>
    <s v="Oraimo 18W USB &amp; Type-C Dual Output Super Fast Charger Wall Adapter PE2.0&amp;Quick Charge 3.0 &amp; Power Delivery 3.0 Compatible for iPhone 13/13 Mini/13 Pro Max/12/12 Pro Max, iPad Mini/Pro, Pixel, Galaxy, Airpods Pro"/>
    <s v="Electronics|WearableTechnology|SmartWatches"/>
    <x v="0"/>
    <s v="WearableTechnology"/>
    <s v="SmartWatches"/>
    <n v="2199"/>
    <n v="9999"/>
    <n v="78.007800780078014"/>
    <n v="0.78"/>
    <n v="4.2"/>
    <n v="29472"/>
    <n v="4.2"/>
    <n v="4"/>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n v="294690528"/>
    <n v="294690528"/>
    <s v="Yes"/>
    <n v="224"/>
    <x v="0"/>
    <s v="71–80%"/>
  </r>
  <r>
    <s v="B09YV4MW2T"/>
    <s v="B08H21B6V7"/>
    <s v="Nokia 150 (2020) (Cyan)"/>
    <s v="Nokia 150 (2020) (Cyan)"/>
    <s v="Electronics|WearableTechnology|SmartWatches"/>
    <x v="0"/>
    <s v="WearableTechnology"/>
    <s v="SmartWatches"/>
    <n v="2199"/>
    <n v="9999"/>
    <n v="78.007800780078014"/>
    <n v="0.78"/>
    <n v="4.2"/>
    <n v="29471"/>
    <n v="4.2"/>
    <n v="4"/>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n v="294680529"/>
    <n v="294680529"/>
    <s v="Yes"/>
    <n v="224"/>
    <x v="0"/>
    <s v="71–80%"/>
  </r>
  <r>
    <s v="B07Q4QV1DL"/>
    <s v="B07KRCW6LZ"/>
    <s v="Tp-Link Nano Ac600 Usb Wi-Fi Adapter(Archer T2U Nano)- 2.4G/5G Dual Band Wireless Network Adapter For Pc Desktop Laptop, Mini Travel Size, Supports Windows 11,10, 8.1, 8, 7, Xp/Mac Os 10.9-10.15"/>
    <s v="TP-Link Nano AC600 USB Wi-Fi Adapter(Archer T2U Nano)- 2.4G/5G Dual Band Wireless Network Adapter for PC Desktop Laptop, Mini Travel Size, Supports Windows 11,10, 8.1, 8, 7, XP/Mac OS 10.9-10.15"/>
    <s v="Electronics|Mobiles&amp;Accessories|MobileAccessories|Stands"/>
    <x v="0"/>
    <s v="Mobiles&amp;Accessories"/>
    <s v="MobileAccessories|Stands"/>
    <n v="269"/>
    <n v="1499"/>
    <n v="82.054703135423608"/>
    <n v="0.82"/>
    <n v="4.5"/>
    <n v="28978"/>
    <n v="4.5"/>
    <n v="5"/>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n v="43438022"/>
    <n v="43438022"/>
    <s v="Yes"/>
    <n v="223"/>
    <x v="0"/>
    <s v="81–90%"/>
  </r>
  <r>
    <s v="B088ZFJY82"/>
    <s v="B002PD61Y4"/>
    <s v="D-Link Dwa-131 300 Mbps Wireless Nano Usb Adapter (Black)"/>
    <s v="D-Link DWA-131 300 Mbps Wireless Nano USB Adapter (Black)"/>
    <s v="Electronics|Mobiles&amp;Accessories|MobileAccessories|Stands"/>
    <x v="0"/>
    <s v="Mobiles&amp;Accessories"/>
    <s v="MobileAccessories|Stands"/>
    <n v="314"/>
    <n v="1499"/>
    <n v="79.052701801200797"/>
    <n v="0.79"/>
    <n v="4.5"/>
    <n v="28978"/>
    <n v="4.5"/>
    <n v="5"/>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n v="43438022"/>
    <n v="43438022"/>
    <s v="Yes"/>
    <n v="222"/>
    <x v="1"/>
    <s v="71–80%"/>
  </r>
  <r>
    <s v="B00ZYLMQH0"/>
    <s v="B0BBN4DZBD"/>
    <s v="Redmi A1 (Light Blue, 2Gb Ram, 32Gb Storage) | Segment Best Ai Dual Cam | 5000Mah Battery | Leather Texture Design | Android 12"/>
    <s v="Redmi A1 (Light Blue, 2GB RAM, 32GB Storage) | Segment Best AI Dual Cam | 5000mAh Battery | Leather Texture Design | Android 12"/>
    <s v="Computers&amp;Accessories|Accessories&amp;Peripherals|Keyboards,Mice&amp;InputDevices|Keyboards"/>
    <x v="2"/>
    <s v="Accessories&amp;Peripherals"/>
    <s v="Keyboards,Mice&amp;InputDevices|Keyboards"/>
    <n v="549"/>
    <n v="1799"/>
    <n v="69.48304613674263"/>
    <n v="0.69"/>
    <n v="4.3"/>
    <n v="28829"/>
    <n v="4.3"/>
    <n v="4"/>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n v="51863371"/>
    <n v="51863371"/>
    <s v="Yes"/>
    <n v="221"/>
    <x v="1"/>
    <s v="61–70%"/>
  </r>
  <r>
    <s v="B0974H97TJ"/>
    <s v="B08Y5KXR6Z"/>
    <s v="Ptron Solero T241 2.4A Type-C Data &amp; Charging Usb Cable, Made In India, 480Mbps Data Sync, Durable 1-Meter Long Usb Cable For Type-C Usb Devices For Charging Adapter (Black)"/>
    <s v="PTron Solero T241 2.4A Type-C Data &amp; Charging USB Cable, Made in India, 480Mbps Data Sync, Durable 1-Meter Long USB Cable for Type-C USB Devices for Charging Adapter (Black)"/>
    <s v="Computers&amp;Accessories|Accessories&amp;Peripherals|Cables&amp;Accessories|Cables|USBCables"/>
    <x v="2"/>
    <s v="Accessories&amp;Peripherals"/>
    <s v="Cables&amp;Accessories|Cables|USBCables"/>
    <n v="299"/>
    <n v="799"/>
    <n v="62.578222778473091"/>
    <n v="0.63"/>
    <n v="4.4000000000000004"/>
    <n v="28791"/>
    <n v="4.4000000000000004"/>
    <n v="4"/>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n v="23004009"/>
    <n v="23004009"/>
    <s v="Yes"/>
    <n v="220"/>
    <x v="0"/>
    <s v="61–70%"/>
  </r>
  <r>
    <s v="B08NCKT9FG"/>
    <s v="B099K9ZX65"/>
    <s v="Hisense 108 Cm (43 Inches) 4K Ultra Hd Smart Certified Android Led Tv 43A6Ge (Black)"/>
    <s v="Hisense 108 cm (43 inches) 4K Ultra HD Smart Certified Android LED TV 43A6GE (Black)"/>
    <s v="Computers&amp;Accessories|Accessories&amp;Peripherals|Cables&amp;Accessories|Cables|USBCables"/>
    <x v="2"/>
    <s v="Accessories&amp;Peripherals"/>
    <s v="Cables&amp;Accessories|Cables|USBCables"/>
    <n v="299"/>
    <n v="798"/>
    <n v="62.531328320802004"/>
    <n v="0.63"/>
    <n v="4.4000000000000004"/>
    <n v="28791"/>
    <n v="4.4000000000000004"/>
    <n v="4"/>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n v="22975218"/>
    <n v="22975218"/>
    <s v="Yes"/>
    <n v="219"/>
    <x v="1"/>
    <s v="61–70%"/>
  </r>
  <r>
    <s v="B015OW3M1W"/>
    <s v="B00R1P3B4O"/>
    <s v="Fujifilm Instax Mini Single Pack 10 Sheets Instant Film For Fuji Instant Cameras"/>
    <s v="Fujifilm Instax Mini Single Pack 10 Sheets Instant Film for Fuji Instant Cameras"/>
    <s v="Electronics|HomeTheater,TV&amp;Video|Accessories|Cables|HDMICables"/>
    <x v="0"/>
    <s v="HomeTheater,TV&amp;Video"/>
    <s v="Accessories|Cables|HDMICables"/>
    <n v="799"/>
    <n v="1700"/>
    <n v="53"/>
    <n v="0.53"/>
    <n v="4.0999999999999996"/>
    <n v="28638"/>
    <n v="4.0999999999999996"/>
    <n v="4"/>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n v="48684600"/>
    <n v="48684600"/>
    <s v="Yes"/>
    <n v="218"/>
    <x v="1"/>
    <s v="51–60%"/>
  </r>
  <r>
    <s v="B08Y5QJXSR"/>
    <s v="B09XBJ1CTN"/>
    <s v="Mi Xiaomi 22.5W Fast Usb Type C Charger Combo For Tablets - White"/>
    <s v="MI Xiaomi 22.5W Fast USB Type C Charger Combo for Tablets - White"/>
    <s v="Home&amp;Kitchen|Heating,Cooling&amp;AirQuality|Fans|CeilingFans"/>
    <x v="1"/>
    <s v="Heating,Cooling&amp;AirQuality"/>
    <s v="Fans|CeilingFans"/>
    <n v="3569"/>
    <n v="5190"/>
    <n v="31.233140655105974"/>
    <n v="0.31"/>
    <n v="4.3"/>
    <n v="28629"/>
    <n v="4.3"/>
    <n v="4"/>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n v="148584510"/>
    <n v="148584510"/>
    <s v="Yes"/>
    <n v="217"/>
    <x v="0"/>
    <s v="31–40%"/>
  </r>
  <r>
    <s v="B08D11DZ2W"/>
    <s v="B014HDJ7ZE"/>
    <s v="Bajaj Majesty Duetto Gas 6 Ltr Vertical Water Heater ( Lpg), White"/>
    <s v="Bajaj Majesty Duetto Gas 6 Ltr Vertical Water Heater ( LPG), White"/>
    <s v="Electronics|Headphones,Earbuds&amp;Accessories|Headphones|In-Ear"/>
    <x v="0"/>
    <s v="Headphones,Earbuds&amp;Accessories"/>
    <s v="Headphones|In-Ear"/>
    <n v="1499"/>
    <n v="8999"/>
    <n v="83.342593621513501"/>
    <n v="0.83"/>
    <n v="3.7"/>
    <n v="28324"/>
    <n v="3.7"/>
    <n v="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n v="254887676"/>
    <n v="254887676"/>
    <s v="No"/>
    <n v="216"/>
    <x v="0"/>
    <s v="81–90%"/>
  </r>
  <r>
    <s v="B014SZO90Y"/>
    <s v="B07232M876"/>
    <s v="Amazonbasics Micro Usb Fast Charging Cable For Android Smartphone,Personal Computer,Printer With Gold Plated Connectors (6 Feet, Black)"/>
    <s v="Amazonbasics Micro Usb Fast Charging Cable For Android Smartphone,Personal Computer,Printer With Gold Plated Connectors (6 Feet, Black)"/>
    <s v="Electronics|GeneralPurposeBatteries&amp;BatteryChargers|DisposableBatteries"/>
    <x v="0"/>
    <s v="GeneralPurposeBatteries&amp;BatteryChargers"/>
    <s v="DisposableBatteries"/>
    <n v="266"/>
    <n v="315"/>
    <n v="15.555555555555555"/>
    <n v="0.16"/>
    <n v="4.5"/>
    <n v="28030"/>
    <n v="4.5"/>
    <n v="5"/>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n v="8829450"/>
    <n v="8829450"/>
    <s v="Yes"/>
    <n v="216"/>
    <x v="0"/>
    <s v="11–20%"/>
  </r>
  <r>
    <s v="B08VB57558"/>
    <s v="B09MY4W73Q"/>
    <s v="Amozo Ultra Hybrid Camera And Drop Protection Back Cover Case For Iphone 13 (Polycarbonate| Back Transparent - Sides Black)"/>
    <s v="Amozo Ultra Hybrid Camera and Drop Protection Back Cover Case for iPhone 13 (Polycarbonate| Back Transparent - Sides Black)"/>
    <s v="Electronics|Mobiles&amp;Accessories|Smartphones&amp;BasicMobiles|Smartphones"/>
    <x v="0"/>
    <s v="Mobiles&amp;Accessories"/>
    <s v="Smartphones&amp;BasicMobiles|Smartphones"/>
    <n v="37990"/>
    <n v="74999"/>
    <n v="49.345991279883734"/>
    <n v="0.49"/>
    <n v="4.2"/>
    <n v="27790"/>
    <n v="4.2"/>
    <n v="4"/>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n v="2084222210"/>
    <n v="2084222210"/>
    <s v="No"/>
    <n v="216"/>
    <x v="1"/>
    <s v="41–50%"/>
  </r>
  <r>
    <s v="B0B3RRWSF6"/>
    <s v="B0BF57RN3K"/>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s v="Electronics|WearableTechnology|SmartWatches"/>
    <x v="0"/>
    <s v="WearableTechnology"/>
    <s v="SmartWatches"/>
    <n v="1998"/>
    <n v="9999"/>
    <n v="80.018001800180016"/>
    <n v="0.8"/>
    <n v="4.3"/>
    <n v="27709"/>
    <n v="4.3"/>
    <n v="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n v="277062291"/>
    <n v="277062291"/>
    <s v="No"/>
    <n v="215"/>
    <x v="0"/>
    <s v="81–90%"/>
  </r>
  <r>
    <s v="B0B3RS9DNF"/>
    <s v="B09P8M18QM"/>
    <s v="7Seven¬Æ Compatible With Fire Tv Stick Remote With Voice Command Feature Suitable For Second Generation Amazon Fire Tv Stick Remote Only - Pairing Must"/>
    <s v="7SEVEN¬Æ Compatible with Fire Tv Stick Remote with Voice Command Feature Suitable for Second Generation Amazon Fire Tv Stick Remote Only - Pairing Must"/>
    <s v="Electronics|WearableTechnology|SmartWatches"/>
    <x v="0"/>
    <s v="WearableTechnology"/>
    <s v="SmartWatches"/>
    <n v="1999"/>
    <n v="9999"/>
    <n v="80.008000800079998"/>
    <n v="0.8"/>
    <n v="4.3"/>
    <n v="27704"/>
    <n v="4.3"/>
    <n v="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n v="277012296"/>
    <n v="277012296"/>
    <s v="Yes"/>
    <n v="216"/>
    <x v="0"/>
    <s v="81–90%"/>
  </r>
  <r>
    <s v="B0B3RRWSF6"/>
    <s v="B08XXF5V6G"/>
    <s v="Kodak 139 Cm (55 Inches) 4K Ultra Hd Smart Led Tv 55Ca0909 (Black)"/>
    <s v="Kodak 139 cm (55 inches) 4K Ultra HD Smart LED TV 55CA0909 (Black)"/>
    <s v="Electronics|WearableTechnology|SmartWatches"/>
    <x v="0"/>
    <s v="WearableTechnology"/>
    <s v="SmartWatches"/>
    <n v="1998"/>
    <n v="9999"/>
    <n v="80.018001800180016"/>
    <n v="0.8"/>
    <n v="4.3"/>
    <n v="27696"/>
    <n v="4.3"/>
    <n v="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n v="276932304"/>
    <n v="276932304"/>
    <s v="Yes"/>
    <n v="217"/>
    <x v="0"/>
    <s v="81–90%"/>
  </r>
  <r>
    <s v="B0B3RSDSZ3"/>
    <s v="B08G43CCLC"/>
    <s v="Nk Star 950 Mbps Usb Wifi Adapter Wireless Network Receiver Dongle For Desktop Laptop, (Support- Windows Xp/7/8/10 &amp; Mac Os) Not Support To Dvr And Hdtv"/>
    <s v="NK STAR 950 Mbps USB WiFi Adapter Wireless Network Receiver Dongle for Desktop Laptop, (Support- Windows XP/7/8/10 &amp; MAC OS) NOt Support to DVR and HDTV"/>
    <s v="Electronics|WearableTechnology|SmartWatches"/>
    <x v="0"/>
    <s v="WearableTechnology"/>
    <s v="SmartWatches"/>
    <n v="1999"/>
    <n v="9999"/>
    <n v="80.008000800079998"/>
    <n v="0.8"/>
    <n v="4.3"/>
    <n v="27696"/>
    <n v="4.3"/>
    <n v="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n v="276932304"/>
    <n v="276932304"/>
    <s v="Yes"/>
    <n v="216"/>
    <x v="0"/>
    <s v="81–90%"/>
  </r>
  <r>
    <s v="B084872DQY"/>
    <s v="B09TY4MSH3"/>
    <s v="Firestick Remote"/>
    <s v="Firestick Remote"/>
    <s v="Electronics|HomeTheater,TV&amp;Video|Televisions|SmartTelevisions"/>
    <x v="0"/>
    <s v="HomeTheater,TV&amp;Video"/>
    <s v="Televisions|SmartTelevisions"/>
    <n v="14999"/>
    <n v="14999"/>
    <n v="0"/>
    <n v="0"/>
    <n v="4.3"/>
    <n v="27508"/>
    <n v="4.3"/>
    <n v="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n v="412592492"/>
    <n v="412592492"/>
    <s v="Yes"/>
    <n v="216"/>
    <x v="0"/>
    <s v="0–10%"/>
  </r>
  <r>
    <s v="B082FTPRSK"/>
    <s v="B0B72BSW7K"/>
    <s v="Ske Bed Study Table Portable Wood Multifunction Laptop-Table Lapdesk For Children Bed Foldabe Table Work With Tablet Slot &amp; Cup Holder Brown Black"/>
    <s v="SKE Bed Study Table Portable Wood Multifunction Laptop-Table Lapdesk for Children Bed Foldabe Table Work with Tablet Slot &amp; Cup Holder Brown Black"/>
    <s v="Computers&amp;Accessories|Accessories&amp;Peripherals|LaptopAccessories|CoolingPads"/>
    <x v="2"/>
    <s v="Accessories&amp;Peripherals"/>
    <s v="LaptopAccessories|CoolingPads"/>
    <n v="999"/>
    <n v="1999"/>
    <n v="50.025012506253134"/>
    <n v="0.5"/>
    <n v="4.2"/>
    <n v="27441"/>
    <n v="4.2"/>
    <n v="4"/>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n v="54854559"/>
    <n v="54854559"/>
    <s v="No"/>
    <n v="216"/>
    <x v="0"/>
    <s v="51–60%"/>
  </r>
  <r>
    <s v="B07BRKK9JQ"/>
    <s v="B0BF563HB4"/>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s v="Computers&amp;Accessories|Accessories&amp;Peripherals|Keyboards,Mice&amp;InputDevices|Keyboard&amp;MouseSets"/>
    <x v="2"/>
    <s v="Accessories&amp;Peripherals"/>
    <s v="Keyboards,Mice&amp;InputDevices|Keyboard&amp;MouseSets"/>
    <n v="1299"/>
    <n v="1599"/>
    <n v="18.761726078799249"/>
    <n v="0.19"/>
    <n v="4.3"/>
    <n v="27223"/>
    <n v="4.3"/>
    <n v="4"/>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n v="43529577"/>
    <n v="43529577"/>
    <s v="Yes"/>
    <n v="216"/>
    <x v="0"/>
    <s v="11–20%"/>
  </r>
  <r>
    <s v="B003B00484"/>
    <s v="B08VFF6JQ8"/>
    <s v="Samsung 25W Usb Travel Adapter For Cellular Phones - White"/>
    <s v="Samsung 25W USB Travel Adapter for Cellular Phones - White"/>
    <s v="Electronics|GeneralPurposeBatteries&amp;BatteryChargers|RechargeableBatteries"/>
    <x v="0"/>
    <s v="GeneralPurposeBatteries&amp;BatteryChargers"/>
    <s v="RechargeableBatteries"/>
    <n v="399"/>
    <n v="499"/>
    <n v="20.040080160320642"/>
    <n v="0.2"/>
    <n v="4.3"/>
    <n v="27201"/>
    <n v="4.3"/>
    <n v="4"/>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n v="13573299"/>
    <n v="13573299"/>
    <s v="No"/>
    <n v="217"/>
    <x v="0"/>
    <s v="21–30%"/>
  </r>
  <r>
    <s v="B09JPC82QC"/>
    <s v="B07V5YF4ND"/>
    <s v="Lohaya Lcd/Led Remote Compatible For Sony Bravia Smart Lcd Led Uhd Oled Qled 4K Ultra Hd Tv Remote Control With Youtube &amp; Netflix Function [ Compatible For Sony Tv Remote Control ]"/>
    <s v="LOHAYA LCD/LED Remote Compatible for Sony Bravia Smart LCD LED UHD OLED QLED 4K Ultra HD TV Remote Control with YouTube &amp; Netflix Function [ Compatible for Sony Tv Remote Control ]"/>
    <s v="Electronics|HomeTheater,TV&amp;Video|Televisions|SmartTelevisions"/>
    <x v="0"/>
    <s v="HomeTheater,TV&amp;Video"/>
    <s v="Televisions|SmartTelevisions"/>
    <n v="19999"/>
    <n v="34999"/>
    <n v="42.858367381925198"/>
    <n v="0.43"/>
    <n v="4.3"/>
    <n v="27151"/>
    <n v="4.3"/>
    <n v="4"/>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n v="950257849"/>
    <n v="950257849"/>
    <s v="No"/>
    <n v="217"/>
    <x v="1"/>
    <s v="41–50%"/>
  </r>
  <r>
    <s v="B07N42JB4S"/>
    <s v="B0BBN56J5H"/>
    <s v="Redmi A1 (Black, 2Gb Ram, 32Gb Storage) | Segment Best Ai Dual Cam | 5000Mah Battery | Leather Texture Design | Android 12"/>
    <s v="Redmi A1 (Black, 2GB RAM, 32GB Storage) | Segment Best AI Dual Cam | 5000mAh Battery | Leather Texture Design | Android 12"/>
    <s v="Electronics|Cameras&amp;Photography|Accessories|Tripods&amp;Monopods|Tabletop&amp;TravelTripods"/>
    <x v="0"/>
    <s v="Cameras&amp;Photography"/>
    <s v="Accessories|Tripods&amp;Monopods|Tabletop&amp;TravelTripods"/>
    <n v="799"/>
    <n v="3990"/>
    <n v="79.974937343358405"/>
    <n v="0.8"/>
    <n v="4.3"/>
    <n v="27139"/>
    <n v="4.3"/>
    <n v="4"/>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n v="108284610"/>
    <n v="108284610"/>
    <s v="No"/>
    <n v="218"/>
    <x v="0"/>
    <s v="71–80%"/>
  </r>
  <r>
    <s v="B0949SBKMP"/>
    <s v="B00LY17RHI"/>
    <s v="Camlin Elegante Fountain Pen - Black/Blue/Red"/>
    <s v="Camlin Elegante Fountain Pen - Black/Blue/Red"/>
    <s v="Electronics|WearableTechnology|SmartWatches"/>
    <x v="0"/>
    <s v="WearableTechnology"/>
    <s v="SmartWatches"/>
    <n v="1799"/>
    <n v="6990"/>
    <n v="74.263233190271819"/>
    <n v="0.74"/>
    <n v="4"/>
    <n v="26880"/>
    <n v="4"/>
    <n v="4"/>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n v="187891200"/>
    <n v="187891200"/>
    <s v="Yes"/>
    <n v="219"/>
    <x v="0"/>
    <s v="71–80%"/>
  </r>
  <r>
    <s v="B0949SBKMP"/>
    <s v="B01GFTEV5Y"/>
    <s v="Pigeon By Stovekraft Cruise 1800 Watt Induction Cooktop (Black)"/>
    <s v="Pigeon by Stovekraft Cruise 1800 watt Induction Cooktop (Black)"/>
    <s v="Electronics|WearableTechnology|SmartWatches"/>
    <x v="0"/>
    <s v="WearableTechnology"/>
    <s v="SmartWatches"/>
    <n v="1799"/>
    <n v="6990"/>
    <n v="74.263233190271819"/>
    <n v="0.74"/>
    <n v="4"/>
    <n v="26880"/>
    <n v="4"/>
    <n v="4"/>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n v="187891200"/>
    <n v="187891200"/>
    <s v="Yes"/>
    <n v="220"/>
    <x v="0"/>
    <s v="71–80%"/>
  </r>
  <r>
    <s v="B095RTJH1M"/>
    <s v="B0789LZTCJ"/>
    <s v="Boat Rugged V3 Extra Tough Unbreakable Braided Micro Usb Cable 1.5 Meter (Black)"/>
    <s v="boAt Rugged v3 Extra Tough Unbreakable Braided Micro USB Cable 1.5 Meter (Black)"/>
    <s v="Electronics|Mobiles&amp;Accessories|MobileAccessories|Maintenance,Upkeep&amp;Repairs|ScreenProtectors"/>
    <x v="0"/>
    <s v="Mobiles&amp;Accessories"/>
    <s v="MobileAccessories|Maintenance,Upkeep&amp;Repairs|ScreenProtectors"/>
    <n v="999"/>
    <n v="2899"/>
    <n v="65.53984132459469"/>
    <n v="0.66"/>
    <n v="4.5999999999999996"/>
    <n v="26603"/>
    <n v="4.5999999999999996"/>
    <n v="5"/>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n v="77122097"/>
    <n v="77122097"/>
    <s v="Yes"/>
    <n v="219"/>
    <x v="0"/>
    <s v="61–70%"/>
  </r>
  <r>
    <s v="B01GZSQJPA"/>
    <s v="B09YV575RK"/>
    <s v="Fire-Boltt Ring Pro Bluetooth Calling, 1.75‚Äù 320*385Px High Res, Ip68 &amp; Spo2 Monitoring, Pin Code Locking Functionality &amp; Split Screen Access, Built In Mic &amp; Speaker For Hd Calls, Black, Free Size"/>
    <s v="Fire-Boltt Ring Pro Bluetooth Calling, 1.75‚Äù 320*385px High Res, IP68 &amp; SpO2 Monitoring, Pin Code Locking Functionality &amp; Split Screen Access, Built in Mic &amp; Speaker for HD Calls, Black, Free Size"/>
    <s v="Home&amp;Kitchen|Kitchen&amp;HomeAppliances|SmallKitchenAppliances|MixerGrinders"/>
    <x v="1"/>
    <s v="Kitchen&amp;HomeAppliances"/>
    <s v="SmallKitchenAppliances|MixerGrinders"/>
    <n v="3699"/>
    <n v="4295"/>
    <n v="13.876600698486612"/>
    <n v="0.14000000000000001"/>
    <n v="4.0999999999999996"/>
    <n v="26543"/>
    <n v="4.0999999999999996"/>
    <n v="4"/>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n v="114002185"/>
    <n v="114002185"/>
    <s v="Yes"/>
    <n v="219"/>
    <x v="0"/>
    <s v="11–20%"/>
  </r>
  <r>
    <s v="B08HQL67D6"/>
    <s v="B08KDBLMQP"/>
    <s v="Croma 500W Mixer Grinder With 3 Stainless Steel Leak-Proof Jars, 3 Speed &amp; Pulse Function, 2 Years Warranty (Crak4184, White &amp; Purple)"/>
    <s v="Croma 500W Mixer Grinder with 3 Stainless Steel Leak-proof Jars, 3 speed &amp; Pulse function, 2 years warranty (CRAK4184, White &amp; Purple)"/>
    <s v="Computers&amp;Accessories|Accessories&amp;Peripherals|LaptopAccessories|Lapdesks"/>
    <x v="2"/>
    <s v="Accessories&amp;Peripherals"/>
    <s v="LaptopAccessories|Lapdesks"/>
    <n v="599"/>
    <n v="599"/>
    <n v="0"/>
    <n v="0"/>
    <n v="4"/>
    <n v="26423"/>
    <n v="4"/>
    <n v="4"/>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n v="15827377"/>
    <n v="15827377"/>
    <s v="No"/>
    <n v="219"/>
    <x v="0"/>
    <s v="0–10%"/>
  </r>
  <r>
    <s v="B08C4Z69LN"/>
    <s v="B0994GFWBH"/>
    <s v="Lapster 1.5 Mtr Usb 2.0 Type A Male To Usb A Male Cable For Computer And Laptop"/>
    <s v="Lapster 1.5 mtr USB 2.0 Type A Male to USB A Male Cable for computer and laptop"/>
    <s v="Computers&amp;Accessories|Components|Memory"/>
    <x v="2"/>
    <s v="Components"/>
    <s v="Memory"/>
    <n v="1792"/>
    <n v="3500"/>
    <n v="48.8"/>
    <n v="0.49"/>
    <n v="4.5"/>
    <n v="26194"/>
    <n v="4.5"/>
    <n v="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n v="91679000"/>
    <n v="91679000"/>
    <s v="No"/>
    <n v="218"/>
    <x v="0"/>
    <s v="41–50%"/>
  </r>
  <r>
    <s v="B00W56GLOQ"/>
    <s v="B0BGPN4GGH"/>
    <s v="Lifelong Llqh925 Dyno Quartz Heater 2 Power Settings Tip Over Cut-Off Switch 800 Watt Silent Operation Power Indicator 2 Rod Room Heater (1 Year Warranty, Grey)"/>
    <s v="Lifelong LLQH925 Dyno Quartz Heater 2 Power settings Tip Over Cut-off Switch 800 Watt Silent operation Power Indicator 2 Rod Room Heater (1 Year Warranty, Grey)"/>
    <s v="Home&amp;Kitchen|Kitchen&amp;HomeAppliances|SmallKitchenAppliances|JuicerMixerGrinders"/>
    <x v="1"/>
    <s v="Kitchen&amp;HomeAppliances"/>
    <s v="SmallKitchenAppliances|JuicerMixerGrinders"/>
    <n v="2699"/>
    <n v="5000"/>
    <n v="46.02"/>
    <n v="0.46"/>
    <n v="4"/>
    <n v="26164"/>
    <n v="4"/>
    <n v="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n v="130820000"/>
    <n v="130820000"/>
    <s v="No"/>
    <n v="219"/>
    <x v="0"/>
    <s v="41–50%"/>
  </r>
  <r>
    <s v="B08CFCK6CW"/>
    <s v="B07F1T31ZZ"/>
    <s v="Raffles Premium Stainless Steel South Indian Coffee Filter/Drip Coffee Maker, 2-3 Cups, 150 Ml"/>
    <s v="Raffles Premium Stainless Steel South Indian Coffee Filter/Drip Coffee Maker, 2-3 Cups, 150 ml"/>
    <s v="Electronics|Headphones,Earbuds&amp;Accessories|Headphones|In-Ear"/>
    <x v="0"/>
    <s v="Headphones,Earbuds&amp;Accessories"/>
    <s v="Headphones|In-Ear"/>
    <n v="1199"/>
    <n v="7999"/>
    <n v="85.010626328291039"/>
    <n v="0.85"/>
    <n v="3.6"/>
    <n v="25910"/>
    <n v="3.6"/>
    <n v="4"/>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n v="207254090"/>
    <n v="207254090"/>
    <s v="No"/>
    <n v="220"/>
    <x v="0"/>
    <s v="81–90%"/>
  </r>
  <r>
    <s v="B07TR5HSR9"/>
    <s v="B01DEWVZ2C"/>
    <s v="Jbl C100Si Wired In Ear Headphones With Mic, Jbl Pure Bass Sound, One Button Multi-Function Remote, Angled Buds For Comfort Fit (Black)"/>
    <s v="JBL C100SI Wired In Ear Headphones with Mic, JBL Pure Bass Sound, One Button Multi-function Remote, Angled Buds for Comfort fit (Black)"/>
    <s v="Computers&amp;Accessories|Accessories&amp;Peripherals|LaptopAccessories|Lapdesks"/>
    <x v="2"/>
    <s v="Accessories&amp;Peripherals"/>
    <s v="LaptopAccessories|Lapdesks"/>
    <n v="656"/>
    <n v="1499"/>
    <n v="56.237491661107406"/>
    <n v="0.56000000000000005"/>
    <n v="4.3"/>
    <n v="25903"/>
    <n v="4.3"/>
    <n v="4"/>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n v="38828597"/>
    <n v="38828597"/>
    <s v="Yes"/>
    <n v="221"/>
    <x v="0"/>
    <s v="51–60%"/>
  </r>
  <r>
    <s v="B073BRXPZX"/>
    <s v="B07M69276N"/>
    <s v="Tp-Link Ac1300 Usb Wifi Adapter (Archer T3U) - 2.4G/5G Dual Band Mini Wireless Network Adapter For Pc Desktop, Mu-Mimo Wi-Fi Dongle, Usb 3.0, Supports Windows 11,10, 8.1, 8, 7, Xp/Mac Os 10.15 And Earlier"/>
    <s v="TP-Link AC1300 USB WiFi Adapter (Archer T3U) - 2.4G/5G Dual Band Mini Wireless Network Adapter for PC Desktop, MU-MIMO Wi-Fi Dongle, USB 3.0, Supports Windows 11,10, 8.1, 8, 7, XP/Mac OS 10.15 and earlier"/>
    <s v="Computers&amp;Accessories|Accessories&amp;Peripherals|Keyboards,Mice&amp;InputDevices|Mice"/>
    <x v="2"/>
    <s v="Accessories&amp;Peripherals"/>
    <s v="Keyboards,Mice&amp;InputDevices|Mice"/>
    <n v="289"/>
    <n v="590"/>
    <n v="51.016949152542367"/>
    <n v="0.51"/>
    <n v="4.4000000000000004"/>
    <n v="25886"/>
    <n v="4.4000000000000004"/>
    <n v="4"/>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n v="15272740"/>
    <n v="15272740"/>
    <s v="Yes"/>
    <n v="222"/>
    <x v="0"/>
    <s v="51–60%"/>
  </r>
  <r>
    <s v="B09T39K9YL"/>
    <s v="B09MTLG4TP"/>
    <s v="Saiellin Electric Lint Remover For Clothes Fabric Shaver Lint Shaver For Woolen Clothes Blanket Jackets Stainless Steel Blades, Clothes And Furniture Lint Roller For Fabrics Portable Lint Shavers (White Orange)"/>
    <s v="SAIELLIN Electric Lint Remover for Clothes Fabric Shaver Lint Shaver for Woolen Clothes Blanket Jackets Stainless Steel Blades, Clothes and Furniture Lint Roller for Fabrics Portable Lint Shavers (White Orange)"/>
    <s v="Electronics|Mobiles&amp;Accessories|Smartphones&amp;BasicMobiles|Smartphones"/>
    <x v="0"/>
    <s v="Mobiles&amp;Accessories"/>
    <s v="Smartphones&amp;BasicMobiles|Smartphones"/>
    <n v="19999"/>
    <n v="24999"/>
    <n v="20.00080003200128"/>
    <n v="0.2"/>
    <n v="3.9"/>
    <n v="25824"/>
    <n v="3.9"/>
    <n v="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n v="645574176"/>
    <n v="645574176"/>
    <s v="Yes"/>
    <n v="221"/>
    <x v="1"/>
    <s v="21–30%"/>
  </r>
  <r>
    <s v="B09T2WRLJJ"/>
    <s v="B00935MD1C"/>
    <s v="Prestige Prwo 1.8-2 700-Watts Delight Electric Rice Cooker With 2 Aluminium Cooking Pans - 1.8 Liters, White"/>
    <s v="Prestige PRWO 1.8-2 700-Watts Delight Electric Rice Cooker with 2 Aluminium Cooking Pans - 1.8 Liters, White"/>
    <s v="Electronics|Mobiles&amp;Accessories|Smartphones&amp;BasicMobiles|Smartphones"/>
    <x v="0"/>
    <s v="Mobiles&amp;Accessories"/>
    <s v="Smartphones&amp;BasicMobiles|Smartphones"/>
    <n v="20999"/>
    <n v="26999"/>
    <n v="22.223045297973997"/>
    <n v="0.22"/>
    <n v="3.9"/>
    <n v="25824"/>
    <n v="3.9"/>
    <n v="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n v="697222176"/>
    <n v="697222176"/>
    <s v="No"/>
    <n v="220"/>
    <x v="0"/>
    <s v="21–30%"/>
  </r>
  <r>
    <s v="B09T2S8X9C"/>
    <s v="B0BR4F878Q"/>
    <s v="Swiffer Instant Electric Water Heater Faucet Tap Home-Kitchen Instantaneous Water Heater Tank Less For Tap, Led Electric Head Water Heaters Tail Gallon Comfort(3000W) ((Pack Of 1))"/>
    <s v="Swiffer Instant Electric Water Heater Faucet Tap Home-Kitchen Instantaneous Water Heater Tank less for Tap, LED Electric Head Water Heaters Tail Gallon Comfort(3000W) ((Pack of 1))"/>
    <s v="Electronics|Mobiles&amp;Accessories|Smartphones&amp;BasicMobiles|Smartphones"/>
    <x v="0"/>
    <s v="Mobiles&amp;Accessories"/>
    <s v="Smartphones&amp;BasicMobiles|Smartphones"/>
    <n v="22999"/>
    <n v="28999"/>
    <n v="20.690368633401153"/>
    <n v="0.21"/>
    <n v="3.9"/>
    <n v="25824"/>
    <n v="3.9"/>
    <n v="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n v="748870176"/>
    <n v="748870176"/>
    <s v="No"/>
    <n v="219"/>
    <x v="0"/>
    <s v="21–30%"/>
  </r>
  <r>
    <s v="B012MQS060"/>
    <s v="B08JMC1988"/>
    <s v="Boat Stone 180 5W Bluetooth Speaker With Upto 10 Hours Playback, 1.75&quot; Driver, Ipx7 &amp; Tws Feature(Black)"/>
    <s v="boAt Stone 180 5W Bluetooth Speaker with Upto 10 Hours Playback, 1.75&quot; Driver, IPX7 &amp; TWS Feature(Black)"/>
    <s v="Computers&amp;Accessories|Accessories&amp;Peripherals|Keyboards,Mice&amp;InputDevices|Keyboard&amp;MouseSets"/>
    <x v="2"/>
    <s v="Accessories&amp;Peripherals"/>
    <s v="Keyboards,Mice&amp;InputDevices|Keyboard&amp;MouseSets"/>
    <n v="1295"/>
    <n v="1795"/>
    <n v="27.855153203342621"/>
    <n v="0.28000000000000003"/>
    <n v="4.0999999999999996"/>
    <n v="25771"/>
    <n v="4.0999999999999996"/>
    <n v="4"/>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n v="46258945"/>
    <n v="46258945"/>
    <s v="No"/>
    <n v="220"/>
    <x v="0"/>
    <s v="21–30%"/>
  </r>
  <r>
    <s v="B017PDR9N0"/>
    <s v="B00P93X2H6"/>
    <s v="Classmate Pulse Spiral Notebook - 240 Mm X 180 Mm, Soft Cover, 200 Pages, Unruled"/>
    <s v="Classmate Pulse Spiral Notebook - 240 mm x 180 mm, Soft Cover, 200 Pages, Unruled"/>
    <s v="Computers&amp;Accessories|Accessories&amp;Peripherals|TabletAccessories|Stands"/>
    <x v="2"/>
    <s v="Accessories&amp;Peripherals"/>
    <s v="TabletAccessories|Stands"/>
    <n v="149"/>
    <n v="499"/>
    <n v="70.140280561122253"/>
    <n v="0.7"/>
    <n v="4.0999999999999996"/>
    <n v="25607"/>
    <n v="4.0999999999999996"/>
    <n v="4"/>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n v="12777893"/>
    <n v="12777893"/>
    <s v="No"/>
    <n v="220"/>
    <x v="0"/>
    <s v="71–80%"/>
  </r>
  <r>
    <s v="B0756CLQWL"/>
    <s v="B09N3ZNHTY"/>
    <s v="Boat Airdopes 141 Bluetooth Truly Wireless In Ear Earbuds With Mic, 42H Playtime, Beast Mode(Low Latency Upto 80Ms) For Gaming, Enx Tech, Asap Charge, Iwp, Ipx4 Water Resistance (Bold Black)"/>
    <s v="boAt Airdopes 141 Bluetooth Truly Wireless in Ear Earbuds with mic, 42H Playtime, Beast Mode(Low Latency Upto 80ms) for Gaming, ENx Tech, ASAP Charge, IWP, IPX4 Water Resistance (Bold Black)"/>
    <s v="Computers&amp;Accessories|Accessories&amp;Peripherals|PCGamingPeripherals|Gamepads"/>
    <x v="2"/>
    <s v="Accessories&amp;Peripherals"/>
    <s v="PCGamingPeripherals|Gamepads"/>
    <n v="1699"/>
    <n v="3999"/>
    <n v="57.514378594648662"/>
    <n v="0.57999999999999996"/>
    <n v="4.2"/>
    <n v="25488"/>
    <n v="4.2"/>
    <n v="4"/>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n v="101926512"/>
    <n v="101926512"/>
    <s v="Yes"/>
    <n v="220"/>
    <x v="2"/>
    <s v="51–60%"/>
  </r>
  <r>
    <s v="B09WN3SRC7"/>
    <s v="B09WN3SRC7"/>
    <s v="Sony Bravia 164 Cm (65 Inches) 4K Ultra Hd Smart Led Google Tv Kd-65X74K (Black)"/>
    <s v="Sony Bravia 164 cm (65 inches) 4K Ultra HD Smart LED Google TV KD-65X74K (Black)"/>
    <s v="Electronics|HomeTheater,TV&amp;Video|Televisions|SmartTelevisions"/>
    <x v="0"/>
    <s v="HomeTheater,TV&amp;Video"/>
    <s v="Televisions|SmartTelevisions"/>
    <n v="77990"/>
    <s v="1,39,900"/>
    <e v="#VALUE!"/>
    <n v="0.44"/>
    <n v="4.7"/>
    <n v="5935"/>
    <n v="4.7"/>
    <n v="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e v="#VALUE!"/>
    <n v="0"/>
    <s v="Yes"/>
    <n v="220"/>
    <x v="0"/>
    <e v="#VALUE!"/>
  </r>
  <r>
    <s v="B09B125CFJ"/>
    <s v="B09B125CFJ"/>
    <s v="7Seven¬Æ Compatible For Mi Tv Remote Control Original Suitable With Smart Android 4K Led Non Voice Command Xiaomi Redmi Remote Of 4A Model 32 43 55 65 Inches"/>
    <s v="7SEVEN¬Æ Compatible for Mi tv Remote Control Original Suitable with Smart Android 4K LED Non Voice Command Xiaomi Redmi Remote of 4A Model 32 43 55 65 inches"/>
    <s v="Electronics|HomeTheater,TV&amp;Video|Accessories|RemoteControls"/>
    <x v="0"/>
    <s v="HomeTheater,TV&amp;Video"/>
    <s v="Accessories|RemoteControls"/>
    <n v="349"/>
    <n v="799"/>
    <n v="56.32040050062578"/>
    <n v="0.56000000000000005"/>
    <n v="3.6"/>
    <n v="323"/>
    <n v="3.6"/>
    <n v="4"/>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n v="258077"/>
    <n v="258077"/>
    <e v="#VALUE!"/>
    <n v="219"/>
    <x v="0"/>
    <s v="51–60%"/>
  </r>
  <r>
    <s v="B07DGD4Z4C"/>
    <s v="B07FL3WRX5"/>
    <s v="Wonderchef Nutri-Blend Complete Kitchen Machine | 22000 Rpm Mixer Grinder, Blender, Chopper, Juicer | 400W Powerful Motor | Ss Blades | 4 Unbreakable Jars | 2 Years Warranty | Online Recipe Book By Chef Sanjeev Kapoor | Black"/>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MixerGrinders"/>
    <x v="1"/>
    <s v="Kitchen&amp;HomeAppliances"/>
    <s v="SmallKitchenAppliances|MixerGrinders"/>
    <n v="3499"/>
    <n v="5795"/>
    <n v="39.620362381363243"/>
    <n v="0.4"/>
    <n v="3.9"/>
    <n v="25340"/>
    <n v="3.9"/>
    <n v="4"/>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n v="146845300"/>
    <n v="146845300"/>
    <s v="Yes"/>
    <n v="219"/>
    <x v="1"/>
    <s v="31–40%"/>
  </r>
  <r>
    <s v="B07W7Z6DVL"/>
    <s v="B00N3XLDW0"/>
    <s v="Envie Ecr-20 Charger For Aa &amp; Aaa Rechargeable Batteries"/>
    <s v="ENVIE ECR-20 Charger for AA &amp; AAA Rechargeable Batteries"/>
    <s v="Electronics|HomeAudio|Speakers|OutdoorSpeakers"/>
    <x v="0"/>
    <s v="HomeAudio"/>
    <s v="Speakers|OutdoorSpeakers"/>
    <n v="1499"/>
    <n v="2999"/>
    <n v="50.016672224074689"/>
    <n v="0.5"/>
    <n v="4.0999999999999996"/>
    <n v="25262"/>
    <n v="4.0999999999999996"/>
    <n v="4"/>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n v="75760738"/>
    <n v="75760738"/>
    <s v="No"/>
    <n v="220"/>
    <x v="0"/>
    <s v="51–60%"/>
  </r>
  <r>
    <s v="B01J8S6X2I"/>
    <s v="B0BHZCNC4P"/>
    <s v="Remote Control Compatible For Amazon Fire Tv Stick Remote Control [ 3Rd Gen ](Not Compatible For Fire Tv Edition Smart Tv) From Basesailor"/>
    <s v="Remote Control Compatible for Amazon Fire Tv Stick Remote Control [ 3rd Gen ](Not Compatible for Fire TV Edition Smart TV) from basesailor"/>
    <s v="Computers&amp;Accessories|Accessories&amp;Peripherals|Cables&amp;Accessories|Cables|DVICables"/>
    <x v="2"/>
    <s v="Accessories&amp;Peripherals"/>
    <s v="Cables&amp;Accessories|Cables|DVICables"/>
    <n v="499"/>
    <n v="1100"/>
    <n v="54.63636363636364"/>
    <n v="0.55000000000000004"/>
    <n v="4.4000000000000004"/>
    <n v="25177"/>
    <n v="4.4000000000000004"/>
    <n v="4"/>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n v="27694700"/>
    <n v="27694700"/>
    <s v="Yes"/>
    <n v="220"/>
    <x v="0"/>
    <s v="51–60%"/>
  </r>
  <r>
    <s v="B06XDKWLJH"/>
    <s v="B0BP7XLX48"/>
    <s v="Syncwire Ltg To Usb Cable For Fast Charging Compatible With Phone 5/ 5C/ 5S/ 6/ 6S/ 7/8/ X/Xr/Xs Max/ 11/12/ 13 Series And Pad Air/Mini, Pod &amp; Other Devices (1.1 Meter, White)"/>
    <s v="Syncwire LTG to USB Cable for Fast Charging Compatible with Phone 5/ 5C/ 5S/ 6/ 6S/ 7/8/ X/XR/XS Max/ 11/12/ 13 Series and Pad Air/Mini, Pod &amp; Other Devices (1.1 Meter, White)"/>
    <s v="Computers&amp;Accessories|ExternalDevices&amp;DataStorage|ExternalHardDisks"/>
    <x v="2"/>
    <s v="ExternalDevices&amp;DataStorage"/>
    <s v="ExternalHardDisks"/>
    <n v="4449"/>
    <n v="5734"/>
    <n v="22.410184862225321"/>
    <n v="0.22"/>
    <n v="4.4000000000000004"/>
    <n v="25006"/>
    <n v="4.4000000000000004"/>
    <n v="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n v="143384404"/>
    <n v="143384404"/>
    <s v="Yes"/>
    <n v="221"/>
    <x v="1"/>
    <s v="21–30%"/>
  </r>
  <r>
    <s v="B08Y1TFSP6"/>
    <s v="B00H0B29DI"/>
    <s v="Usha Heat Convector 812 T 2000-Watt With Instant Heating Feature (Black)"/>
    <s v="USHA Heat Convector 812 T 2000-Watt with Instant Heating Feature (Black)"/>
    <s v="Computers&amp;Accessories|Accessories&amp;Peripherals|Cables&amp;Accessories|Cables|USBCables"/>
    <x v="2"/>
    <s v="Accessories&amp;Peripherals"/>
    <s v="Cables&amp;Accessories|Cables|USBCables"/>
    <n v="149"/>
    <n v="1000"/>
    <n v="85.1"/>
    <n v="0.85"/>
    <n v="3.9"/>
    <n v="24871"/>
    <n v="3.9"/>
    <n v="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n v="24871000"/>
    <n v="24871000"/>
    <s v="No"/>
    <n v="220"/>
    <x v="0"/>
    <s v="81–90%"/>
  </r>
  <r>
    <s v="B08Y1SJVV5"/>
    <s v="B08VGFX2B6"/>
    <s v="Kuber Industries Waterproof Round Non Wovan Laundry Bag/Hamper|Metalic Printed With Handles|Foldable Bin &amp; 45 Liter Capicity|Size 37 X 37 X 49, Pack Of 1 (Beige &amp; Brown)-Kubmart11450"/>
    <s v="Kuber Industries Waterproof Round Non Wovan Laundry Bag/Hamper|Metalic Printed With Handles|Foldable Bin &amp; 45 Liter Capicity|Size 37 x 37 x 49, Pack of 1 (Beige &amp; Brown)-KUBMART11450"/>
    <s v="Computers&amp;Accessories|Accessories&amp;Peripherals|Cables&amp;Accessories|Cables|USBCables"/>
    <x v="2"/>
    <s v="Accessories&amp;Peripherals"/>
    <s v="Cables&amp;Accessories|Cables|USBCables"/>
    <n v="99"/>
    <n v="666.66"/>
    <n v="85.149851498514977"/>
    <n v="0.85"/>
    <n v="3.9"/>
    <n v="24871"/>
    <n v="3.9"/>
    <n v="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n v="16580500.859999999"/>
    <n v="16580500.859999999"/>
    <s v="Yes"/>
    <n v="220"/>
    <x v="2"/>
    <s v="81–90%"/>
  </r>
  <r>
    <s v="B08Y5KXR6Z"/>
    <s v="B0B4KPCBSH"/>
    <s v="Ikea Frother For Milk"/>
    <s v="IKEA Frother for Milk"/>
    <s v="Computers&amp;Accessories|Accessories&amp;Peripherals|Cables&amp;Accessories|Cables|USBCables"/>
    <x v="2"/>
    <s v="Accessories&amp;Peripherals"/>
    <s v="Cables&amp;Accessories|Cables|USBCables"/>
    <n v="99"/>
    <n v="800"/>
    <n v="87.625"/>
    <n v="0.88"/>
    <n v="3.9"/>
    <n v="24871"/>
    <n v="3.9"/>
    <n v="4"/>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n v="19896800"/>
    <n v="19896800"/>
    <s v="Yes"/>
    <n v="220"/>
    <x v="2"/>
    <s v="81–90%"/>
  </r>
  <r>
    <s v="B08Y1TFSP6"/>
    <s v="B097XJQZ8H"/>
    <s v="Cookwell Bullet Mixer Grinder (5 Jars, 3 Blades, Silver)"/>
    <s v="Cookwell Bullet Mixer Grinder (5 Jars, 3 Blades, Silver)"/>
    <s v="Computers&amp;Accessories|Accessories&amp;Peripherals|Cables&amp;Accessories|Cables|USBCables"/>
    <x v="2"/>
    <s v="Accessories&amp;Peripherals"/>
    <s v="Cables&amp;Accessories|Cables|USBCables"/>
    <n v="149"/>
    <n v="1000"/>
    <n v="85.1"/>
    <n v="0.85"/>
    <n v="3.9"/>
    <n v="24870"/>
    <n v="3.9"/>
    <n v="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n v="24870000"/>
    <n v="24870000"/>
    <s v="Yes"/>
    <n v="219"/>
    <x v="2"/>
    <s v="81–90%"/>
  </r>
  <r>
    <s v="B08Y1SJVV5"/>
    <s v="B09WMTJPG7"/>
    <s v="Crompton Instabliss 3-L Instant Water Heater (Geyser) With Advanced 4 Level Safety"/>
    <s v="Crompton InstaBliss 3-L Instant Water Heater (Geyser) with Advanced 4 Level Safety"/>
    <s v="Computers&amp;Accessories|Accessories&amp;Peripherals|Cables&amp;Accessories|Cables|USBCables"/>
    <x v="2"/>
    <s v="Accessories&amp;Peripherals"/>
    <s v="Cables&amp;Accessories|Cables|USBCables"/>
    <n v="99"/>
    <n v="666.66"/>
    <n v="85.149851498514977"/>
    <n v="0.85"/>
    <n v="3.9"/>
    <n v="24870"/>
    <n v="3.9"/>
    <n v="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n v="16579834.199999999"/>
    <n v="16579834.199999999"/>
    <s v="Yes"/>
    <n v="218"/>
    <x v="2"/>
    <s v="81–90%"/>
  </r>
  <r>
    <s v="B08Y1TFSP6"/>
    <s v="B08GM5S4CQ"/>
    <s v="Havells Instanio 10 Litre Storage Water Heater With Flexi Pipe And Free Installation (White Blue)"/>
    <s v="Havells Instanio 10 Litre Storage Water Heater with Flexi Pipe and Free installation (White Blue)"/>
    <s v="Computers&amp;Accessories|Accessories&amp;Peripherals|Cables&amp;Accessories|Cables|USBCables"/>
    <x v="2"/>
    <s v="Accessories&amp;Peripherals"/>
    <s v="Cables&amp;Accessories|Cables|USBCables"/>
    <n v="149"/>
    <n v="1000"/>
    <n v="85.1"/>
    <n v="0.85"/>
    <n v="3.9"/>
    <n v="24870"/>
    <n v="3.9"/>
    <n v="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n v="24870000"/>
    <n v="24870000"/>
    <s v="Yes"/>
    <n v="218"/>
    <x v="2"/>
    <s v="81–90%"/>
  </r>
  <r>
    <s v="B07XCM6T4N"/>
    <s v="B0B5B6PQCT"/>
    <s v="Boat Wave Call Smart Watch, Smart Talk With Advanced Dedicated Bluetooth Calling Chip, 1.69‚Äù Hd Display With 550 Nits &amp; 70% Color Gamut, 150+ Watch Faces, Multi-Sport Modes,Hr,Spo2, Ip68(Active Black)"/>
    <s v="boAt Wave Call Smart Watch, Smart Talk with Advanced Dedicated Bluetooth Calling Chip, 1.69‚Äù HD Display with 550 NITS &amp; 70% Color Gamut, 150+ Watch Faces, Multi-Sport Modes,HR,SpO2, IP68(Active Black)"/>
    <s v="Computers&amp;Accessories|Accessories&amp;Peripherals|LaptopAccessories|NotebookComputerStands"/>
    <x v="2"/>
    <s v="Accessories&amp;Peripherals"/>
    <s v="LaptopAccessories|NotebookComputerStands"/>
    <n v="349"/>
    <n v="1499"/>
    <n v="76.717811874583049"/>
    <n v="0.77"/>
    <n v="4.3"/>
    <n v="24791"/>
    <n v="4.3"/>
    <n v="4"/>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n v="37161709"/>
    <n v="37161709"/>
    <s v="Yes"/>
    <n v="217"/>
    <x v="2"/>
    <s v="71–80%"/>
  </r>
  <r>
    <s v="B07P681N66"/>
    <s v="B0981XSZJ7"/>
    <s v="Crossvolt Compatible Dash/Warp Data Sync Fast Charging Cable Supported For All C Type Devices (Cable)"/>
    <s v="CROSSVOLT Compatible Dash/Warp Data Sync Fast Charging Cable Supported for All C Type Devices (Cable)"/>
    <s v="Computers&amp;Accessories|NetworkingDevices|NetworkAdapters|WirelessUSBAdapters"/>
    <x v="2"/>
    <s v="NetworkingDevices"/>
    <s v="NetworkAdapters|WirelessUSBAdapters"/>
    <n v="1199"/>
    <n v="2199"/>
    <n v="45.475216007276039"/>
    <n v="0.45"/>
    <n v="4.4000000000000004"/>
    <n v="24780"/>
    <n v="4.4000000000000004"/>
    <n v="4"/>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n v="54491220"/>
    <n v="54491220"/>
    <s v="Yes"/>
    <n v="217"/>
    <x v="1"/>
    <s v="41–50%"/>
  </r>
  <r>
    <s v="B0859M539M"/>
    <s v="B09YL9SN9B"/>
    <s v="Lg 80 Cm (32 Inches) Hd Ready Smart Led Tv 32Lq576Bpsa (Ceramic Black)"/>
    <s v="LG 80 cm (32 inches) HD Ready Smart LED TV 32LQ576BPSA (Ceramic Black)"/>
    <s v="Computers&amp;Accessories|NetworkingDevices|NetworkAdapters|WirelessUSBAdapters"/>
    <x v="2"/>
    <s v="NetworkingDevices"/>
    <s v="NetworkAdapters|WirelessUSBAdapters"/>
    <n v="1699"/>
    <n v="2999"/>
    <n v="43.347782594198065"/>
    <n v="0.43"/>
    <n v="4.4000000000000004"/>
    <n v="24780"/>
    <n v="4.4000000000000004"/>
    <n v="4"/>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n v="74315220"/>
    <n v="74315220"/>
    <s v="No"/>
    <n v="217"/>
    <x v="0"/>
    <s v="41–50%"/>
  </r>
  <r>
    <s v="B07P681N66"/>
    <s v="B0B8SRZ5SV"/>
    <s v="Amazonbasics Usb C To Lightning Aluminum With Nylon Braided Mfi Certified Charging Cable (Grey, 1.2 Meter)"/>
    <s v="AmazonBasics USB C to Lightning Aluminum with Nylon Braided MFi Certified Charging Cable (Grey, 1.2 meter)"/>
    <s v="Computers&amp;Accessories|NetworkingDevices|NetworkAdapters|WirelessUSBAdapters"/>
    <x v="2"/>
    <s v="NetworkingDevices"/>
    <s v="NetworkAdapters|WirelessUSBAdapters"/>
    <n v="1199"/>
    <n v="2199"/>
    <n v="45.475216007276039"/>
    <n v="0.45"/>
    <n v="4.4000000000000004"/>
    <n v="24780"/>
    <n v="4.4000000000000004"/>
    <n v="4"/>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n v="54491220"/>
    <n v="54491220"/>
    <s v="No"/>
    <n v="217"/>
    <x v="0"/>
    <s v="41–50%"/>
  </r>
  <r>
    <s v="B01IBRHE3E"/>
    <s v="B09BCNQ9R2"/>
    <s v="Dyazo Usb 3.0 Type C Female To Usb A Male Connector/Converter/Adapter Compatible For Samsung Galaxy Note S 20 10 Plus Ultra,Google Pixel 4 5 3 2 &amp; Other Type-C Devices"/>
    <s v="DYAZO USB 3.0 Type C Female to USB A Male Connector/Converter/Adapter Compatible for Samsung Galaxy Note s 20 10 Plus Ultra,Google Pixel 4 5 3 2 &amp; Other Type-c Devices"/>
    <s v="Electronics|Cameras&amp;Photography|Accessories|Cleaners|CleaningKits"/>
    <x v="0"/>
    <s v="Cameras&amp;Photography"/>
    <s v="Accessories|Cleaners|CleaningKits"/>
    <n v="299"/>
    <n v="499"/>
    <n v="40.080160320641284"/>
    <n v="0.4"/>
    <n v="4.2"/>
    <n v="24432"/>
    <n v="4.2"/>
    <n v="4"/>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n v="12191568"/>
    <n v="12191568"/>
    <s v="No"/>
    <n v="218"/>
    <x v="0"/>
    <s v="41–50%"/>
  </r>
  <r>
    <s v="B07JW9H4J1"/>
    <s v="B01FSYQ2A4"/>
    <s v="Boat Rockerz 400 Bluetooth On Ear Headphones With Mic With Upto 8 Hours Playback &amp; Soft Padded Ear Cushions(Grey/Green)"/>
    <s v="boAt Rockerz 400 Bluetooth On Ear Headphones With Mic With Upto 8 Hours Playback &amp; Soft Padded Ear Cushions(Grey/Green)"/>
    <s v="Computers&amp;Accessories|Accessories&amp;Peripherals|Cables&amp;Accessories|Cables|USBCables"/>
    <x v="2"/>
    <s v="Accessories&amp;Peripherals"/>
    <s v="Cables&amp;Accessories|Cables|USBCables"/>
    <n v="399"/>
    <n v="1099"/>
    <n v="63.694267515923563"/>
    <n v="0.64"/>
    <n v="4.2"/>
    <n v="24270"/>
    <n v="4.2"/>
    <n v="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n v="26672730"/>
    <n v="26672730"/>
    <s v="No"/>
    <n v="218"/>
    <x v="1"/>
    <s v="61–70%"/>
  </r>
  <r>
    <s v="B07JW9H4J1"/>
    <s v="B0B23LW7NV"/>
    <s v="Spigen Ez Fit Tempered Glass Screen Protector For Iphone 14 Pro Max - 2 Pack (Sensor Protection)"/>
    <s v="Spigen EZ Fit Tempered Glass Screen Protector for iPhone 14 Pro Max - 2 Pack (Sensor Protection)"/>
    <s v="Computers&amp;Accessories|Accessories&amp;Peripherals|Cables&amp;Accessories|Cables|USBCables"/>
    <x v="2"/>
    <s v="Accessories&amp;Peripherals"/>
    <s v="Cables&amp;Accessories|Cables|USBCables"/>
    <n v="399"/>
    <n v="1099"/>
    <n v="63.694267515923563"/>
    <n v="0.64"/>
    <n v="4.2"/>
    <n v="24269"/>
    <n v="4.2"/>
    <n v="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n v="26671631"/>
    <n v="26671631"/>
    <s v="Yes"/>
    <n v="219"/>
    <x v="1"/>
    <s v="61–70%"/>
  </r>
  <r>
    <s v="B07JW1Y6XV"/>
    <s v="B082LSVT4B"/>
    <s v="Ambrane Unbreakable 60W / 3A Fast Charging 1.5M Braided Type C To Type C Cable For Smartphones, Tablets, Laptops &amp; Other Type C Devices, Pd Technology, 480Mbps Data Sync (Rctt15, Black)"/>
    <s v="Ambrane Unbreakable 60W / 3A Fast Charging 1.5m Braided Type C to Type C Cable for Smartphones, Tablets, Laptops &amp; Other Type C Devices, PD Technology, 480Mbps Data Sync (RCTT15, Black)"/>
    <s v="Computers&amp;Accessories|Accessories&amp;Peripherals|Cables&amp;Accessories|Cables|USBCables"/>
    <x v="2"/>
    <s v="Accessories&amp;Peripherals"/>
    <s v="Cables&amp;Accessories|Cables|USBCables"/>
    <n v="399"/>
    <n v="1099"/>
    <n v="63.694267515923563"/>
    <n v="0.64"/>
    <n v="4.2"/>
    <n v="24269"/>
    <n v="4.2"/>
    <n v="4"/>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n v="26671631"/>
    <n v="26671631"/>
    <s v="Yes"/>
    <n v="220"/>
    <x v="1"/>
    <s v="61–70%"/>
  </r>
  <r>
    <s v="B07LGT55SJ"/>
    <s v="B0B4F1YC3J"/>
    <s v="Samsung Galaxy M13 5G (Aqua Green, 6Gb, 128Gb Storage) | 5000Mah Battery | Upto 12Gb Ram With Ram Plus"/>
    <s v="Samsung Galaxy M13 5G (Aqua Green, 6GB, 128GB Storage) | 5000mAh Battery | Upto 12GB RAM with RAM Plus"/>
    <s v="Computers&amp;Accessories|Accessories&amp;Peripherals|Cables&amp;Accessories|Cables|USBCables"/>
    <x v="2"/>
    <s v="Accessories&amp;Peripherals"/>
    <s v="Cables&amp;Accessories|Cables|USBCables"/>
    <n v="399"/>
    <n v="1099"/>
    <n v="63.694267515923563"/>
    <n v="0.64"/>
    <n v="4.2"/>
    <n v="24269"/>
    <n v="4.2"/>
    <n v="4"/>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n v="26671631"/>
    <n v="26671631"/>
    <s v="Yes"/>
    <n v="219"/>
    <x v="1"/>
    <s v="61–70%"/>
  </r>
  <r>
    <s v="B07JH1C41D"/>
    <s v="B09YV3K34W"/>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s v="Computers&amp;Accessories|Accessories&amp;Peripherals|Cables&amp;Accessories|Cables|USBCables"/>
    <x v="2"/>
    <s v="Accessories&amp;Peripherals"/>
    <s v="Cables&amp;Accessories|Cables|USBCables"/>
    <n v="649"/>
    <n v="1999"/>
    <n v="67.533766883441729"/>
    <n v="0.68"/>
    <n v="4.2"/>
    <n v="24269"/>
    <n v="4.2"/>
    <n v="4"/>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n v="48513731"/>
    <n v="48513731"/>
    <s v="Yes"/>
    <n v="218"/>
    <x v="1"/>
    <s v="61–70%"/>
  </r>
  <r>
    <s v="B07JGDB5M1"/>
    <s v="B0BBFJ9M3X"/>
    <s v="Redmi 11 Prime 5G (Meadow Green, 4Gb Ram 64Gb Rom) | Prime Design | Mtk Dimensity 700 | 50 Mp Dual Cam | 5000Mah | 7 Band 5G"/>
    <s v="Redmi 11 Prime 5G (Meadow Green, 4GB RAM 64GB ROM) | Prime Design | MTK Dimensity 700 | 50 MP Dual Cam | 5000mAh | 7 Band 5G"/>
    <s v="Computers&amp;Accessories|Accessories&amp;Peripherals|Cables&amp;Accessories|Cables|USBCables"/>
    <x v="2"/>
    <s v="Accessories&amp;Peripherals"/>
    <s v="Cables&amp;Accessories|Cables|USBCables"/>
    <n v="449"/>
    <n v="1299"/>
    <n v="65.434949961508849"/>
    <n v="0.65"/>
    <n v="4.2"/>
    <n v="24269"/>
    <n v="4.2"/>
    <n v="4"/>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n v="31525431"/>
    <n v="31525431"/>
    <s v="Yes"/>
    <n v="217"/>
    <x v="0"/>
    <s v="61–70%"/>
  </r>
  <r>
    <s v="B07JH1CBGW"/>
    <s v="B0B53QLB9H"/>
    <s v="Ptron Newly Launched Force X10 Bluetooth Calling Smartwatch With 1.7&quot; Full Touch Color Display, Real Heart Rate Monitor, Spo2, Watch Faces, 5 Days Runtime, Fitness Trackers &amp; Ip68 Waterproof (Blue)"/>
    <s v="PTron Newly Launched Force X10 Bluetooth Calling Smartwatch with 1.7&quot; Full Touch Color Display, Real Heart Rate Monitor, SpO2, Watch Faces, 5 Days Runtime, Fitness Trackers &amp; IP68 Waterproof (Blue)"/>
    <s v="Computers&amp;Accessories|Accessories&amp;Peripherals|Cables&amp;Accessories|Cables|USBCables"/>
    <x v="2"/>
    <s v="Accessories&amp;Peripherals"/>
    <s v="Cables&amp;Accessories|Cables|USBCables"/>
    <n v="649"/>
    <n v="1999"/>
    <n v="67.533766883441729"/>
    <n v="0.68"/>
    <n v="4.2"/>
    <n v="24269"/>
    <n v="4.2"/>
    <n v="4"/>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n v="48513731"/>
    <n v="48513731"/>
    <s v="Yes"/>
    <n v="216"/>
    <x v="1"/>
    <s v="61–70%"/>
  </r>
  <r>
    <s v="B07JW9H4J1"/>
    <s v="B08VB57558"/>
    <s v="Samsung Galaxy S20 Fe 5G (Cloud Navy, 8Gb Ram, 128Gb Storage) With No Cost Emi &amp; Additional Exchange Offers"/>
    <s v="Samsung Galaxy S20 FE 5G (Cloud Navy, 8GB RAM, 128GB Storage) with No Cost EMI &amp; Additional Exchange Offers"/>
    <s v="Computers&amp;Accessories|Accessories&amp;Peripherals|Cables&amp;Accessories|Cables|USBCables"/>
    <x v="2"/>
    <s v="Accessories&amp;Peripherals"/>
    <s v="Cables&amp;Accessories|Cables|USBCables"/>
    <n v="399"/>
    <n v="1099"/>
    <n v="63.694267515923563"/>
    <n v="0.64"/>
    <n v="4.2"/>
    <n v="24269"/>
    <n v="4.2"/>
    <n v="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n v="26671631"/>
    <n v="26671631"/>
    <s v="Yes"/>
    <n v="215"/>
    <x v="0"/>
    <s v="61–70%"/>
  </r>
  <r>
    <s v="B01C8P29T4"/>
    <s v="B08FTFXNNB"/>
    <s v="Hp W100 480P 30 Fps Digital Webcam With Built-In Mic, Plug And Play Setup, Wide-Angle View For Video Calling On Skype, Zoom, Microsoft Teams And Other Apps (Black)"/>
    <s v="HP w100 480P 30 FPS Digital Webcam with Built-in Mic, Plug and Play Setup, Wide-Angle View for Video Calling on Skype, Zoom, Microsoft Teams and Other Apps (Black)"/>
    <s v="Home&amp;Kitchen|Kitchen&amp;HomeAppliances|Vacuum,Cleaning&amp;Ironing|Irons,Steamers&amp;Accessories|Irons|DryIrons"/>
    <x v="1"/>
    <s v="Kitchen&amp;HomeAppliances"/>
    <s v="Vacuum,Cleaning&amp;Ironing|Irons,Steamers&amp;Accessories|Irons|DryIrons"/>
    <n v="599"/>
    <n v="785"/>
    <n v="23.694267515923567"/>
    <n v="0.24"/>
    <n v="4.2"/>
    <n v="24247"/>
    <n v="4.2"/>
    <n v="4"/>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n v="19033895"/>
    <n v="19033895"/>
    <s v="Yes"/>
    <n v="214"/>
    <x v="1"/>
    <s v="21–30%"/>
  </r>
  <r>
    <s v="B083GKDRKR"/>
    <s v="B07JH1C41D"/>
    <s v="Wayona Nylon Braided (2 Pack) Lightning Fast Usb Data Cable Fast Charger Cord For Iphone, Ipad Tablet (3 Ft Pack Of 2, Grey)"/>
    <s v="Wayona Nylon Braided (2 Pack) Lightning Fast Usb Data Cable Fast Charger Cord For Iphone, Ipad Tablet (3 Ft Pack Of 2, Grey)"/>
    <s v="Home&amp;Kitchen|Kitchen&amp;HomeAppliances|SmallKitchenAppliances|Kettles&amp;HotWaterDispensers|ElectricKettles"/>
    <x v="1"/>
    <s v="Kitchen&amp;HomeAppliances"/>
    <s v="SmallKitchenAppliances|Kettles&amp;HotWaterDispensers|ElectricKettles"/>
    <n v="1625"/>
    <n v="2995"/>
    <n v="45.742904841402336"/>
    <n v="0.46"/>
    <n v="4.5"/>
    <n v="23484"/>
    <n v="4.5"/>
    <n v="5"/>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n v="70334580"/>
    <n v="70334580"/>
    <s v="No"/>
    <n v="213"/>
    <x v="0"/>
    <s v="41–50%"/>
  </r>
  <r>
    <s v="B01C8P29N0"/>
    <s v="B09ZQK9X8G"/>
    <s v="Noise Colorfit Pro 4 Advanced Bluetooth Calling Smart Watch With 1.72&quot; Truview Display, Fully-Functional Digital Crown, 311 Ppi, 60Hz Refresh Rate, 500 Nits Brightness (Charcoal Black)"/>
    <s v="Noise ColorFit Pro 4 Advanced Bluetooth Calling Smart Watch with 1.72&quot; TruView Display, Fully-Functional Digital Crown, 311 PPI, 60Hz Refresh Rate, 500 NITS Brightness (Charcoal Black)"/>
    <s v="Home&amp;Kitchen|Kitchen&amp;HomeAppliances|Vacuum,Cleaning&amp;Ironing|Irons,Steamers&amp;Accessories|Irons|DryIrons"/>
    <x v="1"/>
    <s v="Kitchen&amp;HomeAppliances"/>
    <s v="Vacuum,Cleaning&amp;Ironing|Irons,Steamers&amp;Accessories|Irons|DryIrons"/>
    <n v="625"/>
    <n v="1400"/>
    <n v="55.357142857142861"/>
    <n v="0.55000000000000004"/>
    <n v="4.2"/>
    <n v="23316"/>
    <n v="4.2"/>
    <n v="4"/>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n v="32642400"/>
    <n v="32642400"/>
    <s v="No"/>
    <n v="213"/>
    <x v="0"/>
    <s v="51–60%"/>
  </r>
  <r>
    <s v="B01KK0HU3Y"/>
    <s v="B0BDRVFDKP"/>
    <s v="Sandisk Ultra¬Æ Microsdxc‚Ñ¢ Uhs-I Card, 64Gb, 140Mb/S R, 10 Y Warranty, For Smartphones"/>
    <s v="SanDisk Ultra¬Æ microSDXC‚Ñ¢ UHS-I Card, 64GB, 140MB/s R, 10 Y Warranty, for Smartphones"/>
    <s v="Computers&amp;Accessories|Accessories&amp;Peripherals|Keyboards,Mice&amp;InputDevices|Mice"/>
    <x v="2"/>
    <s v="Accessories&amp;Peripherals"/>
    <s v="Keyboards,Mice&amp;InputDevices|Mice"/>
    <n v="899"/>
    <n v="1499"/>
    <n v="40.026684456304203"/>
    <n v="0.4"/>
    <n v="4.2"/>
    <n v="23174"/>
    <n v="4.2"/>
    <n v="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n v="34737826"/>
    <n v="34737826"/>
    <s v="Yes"/>
    <n v="214"/>
    <x v="0"/>
    <s v="41–50%"/>
  </r>
  <r>
    <s v="B07M69276N"/>
    <s v="B09TT6BFDX"/>
    <s v="Cotbolt Silicone Protective Case Cover For Lg An Mr21Ga Magic Remote Shockproof For Lg Smart Tv Remote 2021 Protective Skin Waterproof Anti Lost (Black) (Remote Not Included)"/>
    <s v="Cotbolt Silicone Protective Case Cover for LG an MR21GA Magic Remote Shockproof for LG Smart TV Remote 2021 Protective Skin Waterproof Anti Lost (Black) (Remote Not Included)"/>
    <s v="Computers&amp;Accessories|NetworkingDevices|NetworkAdapters|WirelessUSBAdapters"/>
    <x v="2"/>
    <s v="NetworkingDevices"/>
    <s v="NetworkAdapters|WirelessUSBAdapters"/>
    <n v="1399"/>
    <n v="2499"/>
    <n v="44.017607042817126"/>
    <n v="0.44"/>
    <n v="4.4000000000000004"/>
    <n v="23169"/>
    <n v="4.4000000000000004"/>
    <n v="4"/>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n v="57899331"/>
    <n v="57899331"/>
    <s v="No"/>
    <n v="214"/>
    <x v="0"/>
    <s v="41–50%"/>
  </r>
  <r>
    <s v="B084PJSSQ1"/>
    <s v="B07WG8PDCW"/>
    <s v="Ptron Bullet Pro 36W Pd Quick Charger, 3 Port Fast Car Charger Adapter - Compatible With All Smartphones &amp; Tablets (Black)"/>
    <s v="pTron Bullet Pro 36W PD Quick Charger, 3 Port Fast Car Charger Adapter - Compatible with All Smartphones &amp; Tablets (Black)"/>
    <s v="Computers&amp;Accessories|ExternalDevices&amp;DataStorage|PenDrives"/>
    <x v="2"/>
    <s v="ExternalDevices&amp;DataStorage"/>
    <s v="PenDrives"/>
    <n v="1299"/>
    <n v="3000"/>
    <n v="56.699999999999996"/>
    <n v="0.56999999999999995"/>
    <n v="4.3"/>
    <n v="23022"/>
    <n v="4.3"/>
    <n v="4"/>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n v="69066000"/>
    <n v="69066000"/>
    <s v="No"/>
    <n v="214"/>
    <x v="0"/>
    <s v="51–60%"/>
  </r>
  <r>
    <s v="B00C3GBCIS"/>
    <s v="B07KCMR8D6"/>
    <s v="Classmate Octane Neon- Blue Gel Pens(Pack Of 5)|Smooth Writing Pen|Attractive Body Colour For Boys &amp; Girls|Waterproof Ink For Smudge Free Writing|Preferred By Students For Exam|Study At Home Essential"/>
    <s v="Classmate Octane Neon- Blue Gel Pens(Pack of 5)|Smooth Writing Pen|Attractive body colour for Boys &amp; Girls|Waterproof ink for smudge free writing|Preferred by Students for Exam|Study at home essential"/>
    <s v="Computers&amp;Accessories|Accessories&amp;Peripherals|LaptopAccessories|Bags&amp;Sleeves|LaptopSleeves&amp;Slipcases"/>
    <x v="2"/>
    <s v="Accessories&amp;Peripherals"/>
    <s v="LaptopAccessories|Bags&amp;Sleeves|LaptopSleeves&amp;Slipcases"/>
    <n v="249"/>
    <n v="499"/>
    <n v="50.100200400801597"/>
    <n v="0.5"/>
    <n v="4.2"/>
    <n v="22860"/>
    <n v="4.2"/>
    <n v="4"/>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n v="11407140"/>
    <n v="11407140"/>
    <s v="Yes"/>
    <n v="214"/>
    <x v="0"/>
    <s v="51–60%"/>
  </r>
  <r>
    <s v="B09YV463SW"/>
    <s v="B09YV42QHZ"/>
    <s v="Fire-Boltt Ninja 3 Smartwatch Full Touch 1.69 &quot; &amp; 60 Sports Modes With Ip68, Sp02 Tracking, Over 100 Cloud Based Watch Faces ( Green )"/>
    <s v="Fire-Boltt Ninja 3 Smartwatch Full Touch 1.69 &quot; &amp; 60 Sports Modes with IP68, Sp02 Tracking, Over 100 Cloud based watch faces ( Green )"/>
    <s v="Electronics|WearableTechnology|SmartWatches"/>
    <x v="0"/>
    <s v="WearableTechnology"/>
    <s v="SmartWatches"/>
    <n v="1499"/>
    <n v="9999"/>
    <n v="85.008500850085014"/>
    <n v="0.85"/>
    <n v="4.2"/>
    <n v="22638"/>
    <n v="4.2"/>
    <n v="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n v="226357362"/>
    <n v="226357362"/>
    <s v="Yes"/>
    <n v="214"/>
    <x v="1"/>
    <s v="81–90%"/>
  </r>
  <r>
    <s v="B0B94JPY2N"/>
    <s v="B0B94JPY2N"/>
    <s v="Amazon Brand - Solimo 65W Fast Charging Braided Type C To C Data Cable | Suitable For All Supported Mobile Phones (1 Meter, Black)"/>
    <s v="Amazon Brand - Solimo 65W Fast Charging Braided Type C to C Data Cable | Suitable For All Supported Mobile Phones (1 Meter, Black)"/>
    <s v="Computers&amp;Accessories|Accessories&amp;Peripherals|Cables&amp;Accessories|Cables|USBCables"/>
    <x v="2"/>
    <s v="Accessories&amp;Peripherals"/>
    <s v="Cables&amp;Accessories|Cables|USBCables"/>
    <n v="199"/>
    <n v="999"/>
    <n v="80.08008008008008"/>
    <n v="0.8"/>
    <n v="3"/>
    <m/>
    <n v="3"/>
    <n v="3"/>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n v="0"/>
    <n v="0"/>
    <s v="Yes"/>
    <n v="213"/>
    <x v="0"/>
    <s v="81–90%"/>
  </r>
  <r>
    <s v="B09YV42QHZ"/>
    <s v="B01GGKYKQM"/>
    <s v="Amazon Basics Usb Type-C To Usb-A 2.0 Male Fast Charging Cable For Laptop - 3 Feet (0.9 Meters), Black"/>
    <s v="Amazon Basics USB Type-C to USB-A 2.0 Male Fast Charging Cable for Laptop - 3 Feet (0.9 Meters), Black"/>
    <s v="Electronics|WearableTechnology|SmartWatches"/>
    <x v="0"/>
    <s v="WearableTechnology"/>
    <s v="SmartWatches"/>
    <n v="1499"/>
    <n v="7999"/>
    <n v="81.260157519689955"/>
    <n v="0.81"/>
    <n v="4.2"/>
    <n v="22638"/>
    <n v="4.2"/>
    <n v="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n v="181081362"/>
    <n v="181081362"/>
    <s v="Yes"/>
    <n v="212"/>
    <x v="2"/>
    <s v="81–90%"/>
  </r>
  <r>
    <s v="B09YV4RG4D"/>
    <s v="B09GFPN6TP"/>
    <s v="Redmi 9A Sport (Coral Green, 3Gb Ram, 32Gb Storage) | 2Ghz Octa-Core Helio G25 Processor | 5000 Mah Battery"/>
    <s v="Redmi 9A Sport (Coral Green, 3GB RAM, 32GB Storage) | 2GHz Octa-core Helio G25 Processor | 5000 mAh Battery"/>
    <s v="Electronics|WearableTechnology|SmartWatches"/>
    <x v="0"/>
    <s v="WearableTechnology"/>
    <s v="SmartWatches"/>
    <n v="1499"/>
    <n v="7999"/>
    <n v="81.260157519689955"/>
    <n v="0.81"/>
    <n v="4.2"/>
    <n v="22638"/>
    <n v="4.2"/>
    <n v="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n v="181081362"/>
    <n v="181081362"/>
    <s v="Yes"/>
    <n v="212"/>
    <x v="0"/>
    <s v="81–90%"/>
  </r>
  <r>
    <s v="B09YV4RG4D"/>
    <s v="B09LHZSMRR"/>
    <s v="Redmi Note 11T 5G (Stardust White, 6Gb Ram, 128Gb Rom)| Dimensity 810 5G | 33W Pro Fast Charging | Charger Included | Additional Exchange Offers|Get 2 Months Of Youtube Premium Free!"/>
    <s v="Redmi Note 11T 5G (Stardust White, 6GB RAM, 128GB ROM)| Dimensity 810 5G | 33W Pro Fast Charging | Charger Included | Additional Exchange Offers|Get 2 Months of YouTube Premium Free!"/>
    <s v="Electronics|WearableTechnology|SmartWatches"/>
    <x v="0"/>
    <s v="WearableTechnology"/>
    <s v="SmartWatches"/>
    <n v="1499"/>
    <n v="7999"/>
    <n v="81.260157519689955"/>
    <n v="0.81"/>
    <n v="4.2"/>
    <n v="22636"/>
    <n v="4.2"/>
    <n v="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n v="181065364"/>
    <n v="181065364"/>
    <s v="Yes"/>
    <n v="211"/>
    <x v="0"/>
    <s v="81–90%"/>
  </r>
  <r>
    <s v="B00MUTWLW4"/>
    <s v="B0B3N8VG24"/>
    <s v="Flix (Beetel Usb To Type C Pvc Data Sync &amp; 15W(3A) Tpe Fast Charging Cable, Made In India, 480Mbps Data Sync, 1 Meter Long Cable For All Andriod &amp; All Type C Devices (Black)(Xcd - Fpc02)"/>
    <s v="FLiX (Beetel USB to Type C PVC Data Sync &amp; 15W(3A) TPE Fast Charging Cable, Made in India, 480Mbps Data Sync, 1 Meter Long cable for all Andriod &amp; all Type C Devices (Black)(XCD - FPC02)"/>
    <s v="Computers&amp;Accessories|Accessories&amp;Peripherals|Keyboards,Mice&amp;InputDevices|Keyboards"/>
    <x v="2"/>
    <s v="Accessories&amp;Peripherals"/>
    <s v="Keyboards,Mice&amp;InputDevices|Keyboards"/>
    <n v="2595"/>
    <n v="3295"/>
    <n v="21.2443095599393"/>
    <n v="0.21"/>
    <n v="4.4000000000000004"/>
    <n v="22618"/>
    <n v="4.4000000000000004"/>
    <n v="4"/>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n v="74526310"/>
    <n v="74526310"/>
    <s v="Yes"/>
    <n v="210"/>
    <x v="0"/>
    <s v="21–30%"/>
  </r>
  <r>
    <s v="B00V4BGDKU"/>
    <s v="B08QSC1XY8"/>
    <s v="Zoul Usb C 60W Fast Charging 3A 6Ft/2M Long Type C Nylon Braided Data Cable Quick Charger Cable Qc 3.0 For Samsung Galaxy M31S M30 S10 S9 S20 Plus, Note 10 9 8, A20E A40 A50 A70 (2M, Grey)"/>
    <s v="Zoul USB C 60W Fast Charging 3A 6ft/2M Long Type C Nylon Braided Data Cable Quick Charger Cable QC 3.0 for Samsung Galaxy M31S M30 S10 S9 S20 Plus, Note 10 9 8, A20e A40 A50 A70 (2M, Grey)"/>
    <s v="Computers&amp;Accessories|NetworkingDevices|NetworkAdapters|WirelessUSBAdapters"/>
    <x v="2"/>
    <s v="NetworkingDevices"/>
    <s v="NetworkAdapters|WirelessUSBAdapters"/>
    <n v="1099"/>
    <n v="1899"/>
    <n v="42.127435492364398"/>
    <n v="0.42"/>
    <n v="4.5"/>
    <n v="22420"/>
    <n v="4.5"/>
    <n v="5"/>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n v="42575580"/>
    <n v="42575580"/>
    <s v="No"/>
    <n v="210"/>
    <x v="0"/>
    <s v="41–50%"/>
  </r>
  <r>
    <s v="B08FYB5HHK"/>
    <s v="B0B2DJDCPX"/>
    <s v="Swapkart Fast Charging Cable And Data Sync Usb Cable Compatible For Iphone 6/6S/7/7+/8/8+/10/11, 12, 13 Pro Max Ipad Air/Mini, Ipod And Ios Devices (White)"/>
    <s v="SWAPKART Fast Charging Cable and Data Sync USB Cable Compatible for iPhone 6/6S/7/7+/8/8+/10/11, 12, 13 Pro max iPad Air/Mini, iPod and iOS Devices (White)"/>
    <s v="Computers&amp;Accessories|NetworkingDevices|NetworkAdapters|PowerLANAdapters"/>
    <x v="2"/>
    <s v="NetworkingDevices"/>
    <s v="NetworkAdapters|PowerLANAdapters"/>
    <n v="1199"/>
    <n v="1999"/>
    <n v="40.020010005002497"/>
    <n v="0.4"/>
    <n v="4.5"/>
    <n v="22420"/>
    <n v="4.5"/>
    <n v="5"/>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n v="44817580"/>
    <n v="44817580"/>
    <s v="No"/>
    <n v="210"/>
    <x v="0"/>
    <s v="41–50%"/>
  </r>
  <r>
    <s v="B0085IATT6"/>
    <s v="B08QSC1XY8"/>
    <s v="Zoul Usb C 60W Fast Charging 3A 6Ft/2M Long Type C Nylon Braided Data Cable Quick Charger Cable Qc 3.0 For Samsung Galaxy M31S M30 S10 S9 S20 Plus, Note 10 9 8, A20E A40 A50 A70 (2M, Grey)"/>
    <s v="Zoul USB C 60W Fast Charging 3A 6ft/2M Long Type C Nylon Braided Data Cable Quick Charger Cable QC 3.0 for Samsung Galaxy M31S M30 S10 S9 S20 Plus, Note 10 9 8, A20e A40 A50 A70 (2M, Grey)"/>
    <s v="Computers&amp;Accessories|NetworkingDevices|Routers"/>
    <x v="2"/>
    <s v="NetworkingDevices"/>
    <s v="Routers"/>
    <n v="899"/>
    <n v="1800"/>
    <n v="50.05555555555555"/>
    <n v="0.5"/>
    <n v="4.0999999999999996"/>
    <n v="22375"/>
    <n v="4.0999999999999996"/>
    <n v="4"/>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n v="40275000"/>
    <n v="40275000"/>
    <s v="No"/>
    <n v="211"/>
    <x v="0"/>
    <s v="51–60%"/>
  </r>
  <r>
    <s v="B09TWHTBKQ"/>
    <s v="B09P18XVW6"/>
    <s v="Noise Pulse Buzz 1.69&quot; Bluetooth Calling Smart Watch With Call Function, 150 Watch Faces, 60 Sports Modes, Spo2 &amp; Heart Rate Monitoring, Calling Smart Watch For Men &amp; Women - Jet Black"/>
    <s v="Noise Pulse Buzz 1.69&quot; Bluetooth Calling Smart Watch with Call Function, 150 Watch Faces, 60 Sports Modes, Spo2 &amp; Heart Rate Monitoring, Calling Smart Watch for Men &amp; Women - Jet Black"/>
    <s v="Electronics|Mobiles&amp;Accessories|Smartphones&amp;BasicMobiles|Smartphones"/>
    <x v="0"/>
    <s v="Mobiles&amp;Accessories"/>
    <s v="Smartphones&amp;BasicMobiles|Smartphones"/>
    <n v="18499"/>
    <n v="25999"/>
    <n v="28.84726335628293"/>
    <n v="0.28999999999999998"/>
    <n v="4.0999999999999996"/>
    <n v="22318"/>
    <n v="4.0999999999999996"/>
    <n v="4"/>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n v="580245682"/>
    <n v="580245682"/>
    <s v="Yes"/>
    <n v="212"/>
    <x v="0"/>
    <s v="21–30%"/>
  </r>
  <r>
    <s v="B09TWH8YHM"/>
    <s v="B09NHVCHS9"/>
    <s v="Flix Micro Usb Cable For Smartphone (Black)"/>
    <s v="Flix Micro Usb Cable For Smartphone (Black)"/>
    <s v="Electronics|Mobiles&amp;Accessories|Smartphones&amp;BasicMobiles|Smartphones"/>
    <x v="0"/>
    <s v="Mobiles&amp;Accessories"/>
    <s v="Smartphones&amp;BasicMobiles|Smartphones"/>
    <n v="16999"/>
    <n v="24999"/>
    <n v="32.001280051202045"/>
    <n v="0.32"/>
    <n v="4.0999999999999996"/>
    <n v="22318"/>
    <n v="4.0999999999999996"/>
    <n v="4"/>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n v="557927682"/>
    <n v="557927682"/>
    <s v="No"/>
    <n v="212"/>
    <x v="0"/>
    <s v="31–40%"/>
  </r>
  <r>
    <s v="B0B14MR9L1"/>
    <s v="B01N4EV2TL"/>
    <s v="Logitech Mk240 Nano Wireless Usb Keyboard And Mouse Set, 12 Function Keys 2.4Ghz Wireless, 1000Dpi, Spill-Resistant Design, Pc/Mac, Black/Chartreuse Yellow"/>
    <s v="Logitech MK240 Nano Wireless USB Keyboard and Mouse Set, 12 Function Keys 2.4GHz Wireless, 1000DPI, Spill-Resistant Design, PC/Mac, Black/Chartreuse Yellow"/>
    <s v="Electronics|Mobiles&amp;Accessories|Smartphones&amp;BasicMobiles|Smartphones"/>
    <x v="0"/>
    <s v="Mobiles&amp;Accessories"/>
    <s v="Smartphones&amp;BasicMobiles|Smartphones"/>
    <n v="16999"/>
    <n v="24999"/>
    <n v="32.001280051202045"/>
    <n v="0.32"/>
    <n v="4.0999999999999996"/>
    <n v="22318"/>
    <n v="4.0999999999999996"/>
    <n v="4"/>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n v="557927682"/>
    <n v="557927682"/>
    <s v="No"/>
    <n v="212"/>
    <x v="0"/>
    <s v="31–40%"/>
  </r>
  <r>
    <s v="B085CZ3SR1"/>
    <s v="B0B1NX6JTN"/>
    <s v="Spigen Ultra Hybrid Back Cover Case Compatible With Iphone 14 Pro Max (Tpu + Poly Carbonate | Crystal Clear)"/>
    <s v="Spigen Ultra Hybrid Back Cover Case Compatible with iPhone 14 Pro max (TPU + Poly Carbonate | Crystal Clear)"/>
    <s v="Electronics|Mobiles&amp;Accessories|MobileAccessories|Chargers|WallChargers"/>
    <x v="0"/>
    <s v="Mobiles&amp;Accessories"/>
    <s v="MobileAccessories|Chargers|WallChargers"/>
    <n v="499"/>
    <n v="599"/>
    <n v="16.694490818030051"/>
    <n v="0.17"/>
    <n v="4.2"/>
    <n v="21916"/>
    <n v="4.2"/>
    <n v="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n v="13127684"/>
    <n v="13127684"/>
    <s v="No"/>
    <n v="213"/>
    <x v="0"/>
    <s v="11–20%"/>
  </r>
  <r>
    <s v="B09V12K8NT"/>
    <s v="B07Z51CGGH"/>
    <s v="Eureka Forbes Wet &amp; Dry Ultimo 1400 Watts Multipurpose Vacuum Cleaner,Power Suction &amp; Blower With 20 Litres Tank Capacity,6 Accessories,1 Year Warranty,Compact,Light Weight &amp; Easy To Use (Red)"/>
    <s v="Eureka Forbes Wet &amp; Dry Ultimo 1400 Watts Multipurpose Vacuum Cleaner,Power Suction &amp; Blower with 20 litres Tank Capacity,6 Accessories,1 Year Warranty,Compact,Light Weight &amp; Easy to use (Red)"/>
    <s v="Electronics|WearableTechnology|SmartWatches"/>
    <x v="0"/>
    <s v="WearableTechnology"/>
    <s v="SmartWatches"/>
    <n v="1499"/>
    <n v="6990"/>
    <n v="78.55507868383404"/>
    <n v="0.79"/>
    <n v="3.9"/>
    <n v="21797"/>
    <n v="3.9"/>
    <n v="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n v="152361030"/>
    <n v="152361030"/>
    <s v="No"/>
    <n v="213"/>
    <x v="1"/>
    <s v="71–80%"/>
  </r>
  <r>
    <s v="B09V12K8NT"/>
    <s v="B0BMFD94VD"/>
    <s v="White Feather Portable Heat Sealer Mini Sealing Machine For Food Storage Vacuum Bag, Chip, Plastic, Snack Bags, Package Home Closer Storage Tool (Multicolor) Random Colour"/>
    <s v="White Feather Portable Heat Sealer Mini Sealing Machine for Food Storage Vacuum Bag, Chip, Plastic, Snack Bags, Package Home Closer Storage Tool (Multicolor) Random Colour"/>
    <s v="Electronics|WearableTechnology|SmartWatches"/>
    <x v="0"/>
    <s v="WearableTechnology"/>
    <s v="SmartWatches"/>
    <n v="1499"/>
    <n v="6990"/>
    <n v="78.55507868383404"/>
    <n v="0.79"/>
    <n v="3.9"/>
    <n v="21796"/>
    <n v="3.9"/>
    <n v="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n v="152354040"/>
    <n v="152354040"/>
    <s v="Yes"/>
    <n v="213"/>
    <x v="0"/>
    <s v="71–80%"/>
  </r>
  <r>
    <s v="B09V17S2BG"/>
    <s v="B0B3G5XZN5"/>
    <s v="Instacuppa Portable Blender For Smoothie, Milk Shakes, Crushing Ice And Juices, Usb Rechargeable Personal Blender Machine For Kitchen With 4000 Mah Rechargeable Battery, 230 Watt Motor, 500 Ml"/>
    <s v="InstaCuppa Portable Blender for Smoothie, Milk Shakes, Crushing Ice and Juices, USB Rechargeable Personal Blender Machine for Kitchen with 4000 mAh Rechargeable Battery, 230 Watt Motor, 500 ML"/>
    <s v="Electronics|WearableTechnology|SmartWatches"/>
    <x v="0"/>
    <s v="WearableTechnology"/>
    <s v="SmartWatches"/>
    <n v="1499"/>
    <n v="6990"/>
    <n v="78.55507868383404"/>
    <n v="0.79"/>
    <n v="3.9"/>
    <n v="21796"/>
    <n v="3.9"/>
    <n v="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n v="152354040"/>
    <n v="152354040"/>
    <s v="Yes"/>
    <n v="213"/>
    <x v="0"/>
    <s v="71–80%"/>
  </r>
  <r>
    <s v="B09V175NP7"/>
    <s v="B06XMZV7RH"/>
    <s v="Atom Selves-Mh 200 Gm Digital Pocket Scale"/>
    <s v="ATOM Selves-MH 200 GM Digital Pocket Scale"/>
    <s v="Electronics|WearableTechnology|SmartWatches"/>
    <x v="0"/>
    <s v="WearableTechnology"/>
    <s v="SmartWatches"/>
    <n v="1499"/>
    <n v="6990"/>
    <n v="78.55507868383404"/>
    <n v="0.79"/>
    <n v="3.9"/>
    <n v="21796"/>
    <n v="3.9"/>
    <n v="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n v="152354040"/>
    <n v="152354040"/>
    <s v="Yes"/>
    <n v="213"/>
    <x v="0"/>
    <s v="71–80%"/>
  </r>
  <r>
    <s v="B097R2V1W8"/>
    <s v="B00NH11KIK"/>
    <s v="Amazonbasics Usb 2.0 Cable - A-Male To B-Male - For Personal Computer, Printer- 6 Feet (1.8 Meters), Black"/>
    <s v="AmazonBasics USB 2.0 Cable - A-Male to B-Male - for Personal Computer, Printer- 6 Feet (1.8 Meters), Black"/>
    <s v="Home&amp;Kitchen|Heating,Cooling&amp;AirQuality|WaterHeaters&amp;Geysers|InstantWaterHeaters"/>
    <x v="1"/>
    <s v="Heating,Cooling&amp;AirQuality"/>
    <s v="WaterHeaters&amp;Geysers|InstantWaterHeaters"/>
    <n v="2599"/>
    <n v="5890"/>
    <n v="55.874363327674025"/>
    <n v="0.56000000000000005"/>
    <n v="4.0999999999999996"/>
    <n v="21783"/>
    <n v="4.0999999999999996"/>
    <n v="4"/>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n v="128301870"/>
    <n v="128301870"/>
    <s v="Yes"/>
    <n v="212"/>
    <x v="0"/>
    <s v="51–60%"/>
  </r>
  <r>
    <s v="B07T5DKR5D"/>
    <s v="B09P182Z2H"/>
    <s v="Agaro Glory Cool Mist Ultrasonic Humidifier, 4.5Litres, For Large Area, Room, Home, Office, Adjustable Mist Output, Ceramic Ball Filter, Ultra Quiet, 360¬∞ Rotatable Nozzle, Auto Shut Off, Grey"/>
    <s v="AGARO Glory Cool Mist Ultrasonic Humidifier, 4.5Litres, For Large Area, Room, Home, Office, Adjustable Mist Output, Ceramic Ball Filter, Ultra Quiet, 360¬∞ Rotatable Nozzle, Auto Shut Off, Grey"/>
    <s v="Electronics|Headphones,Earbuds&amp;Accessories|Headphones|In-Ear"/>
    <x v="0"/>
    <s v="Headphones,Earbuds&amp;Accessories"/>
    <s v="Headphones|In-Ear"/>
    <n v="149"/>
    <n v="399"/>
    <n v="62.656641604010019"/>
    <n v="0.63"/>
    <n v="3.5"/>
    <n v="21764"/>
    <n v="3.5"/>
    <n v="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n v="8683836"/>
    <n v="8683836"/>
    <s v="Yes"/>
    <n v="211"/>
    <x v="0"/>
    <s v="61–70%"/>
  </r>
  <r>
    <s v="B08D9NDZ1Y"/>
    <s v="B07Y5FDPKV"/>
    <s v="Kent 16051 Hand Blender 300 W | 5 Variable Speed Control | Multiple Beaters &amp; Dough Hooks | Turbo Function"/>
    <s v="KENT 16051 Hand Blender 300 W | 5 Variable Speed Control | Multiple Beaters &amp; Dough Hooks | Turbo Function"/>
    <s v="Computers&amp;Accessories|Printers,Inks&amp;Accessories|Printers"/>
    <x v="2"/>
    <s v="Printers,Inks&amp;Accessories"/>
    <s v="Printers"/>
    <n v="3999"/>
    <n v="4332.96"/>
    <n v="7.7074332557881915"/>
    <n v="0.08"/>
    <n v="3.5"/>
    <n v="21762"/>
    <n v="3.5"/>
    <n v="4"/>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n v="94293875.519999996"/>
    <n v="94293875.519999996"/>
    <s v="Yes"/>
    <n v="210"/>
    <x v="2"/>
    <s v="0–10%"/>
  </r>
  <r>
    <s v="B08LPJZSSW"/>
    <s v="B0B4PPD89B"/>
    <s v="Kitchenwell 18Pc Plastic Food Snack Bag Pouch Clip Sealer For Keeping Food Fresh For Home, Kitchen, Camping Snack Seal Sealing Bag Clips (Multi-Color) | (Pack Of 18)|"/>
    <s v="Kitchenwell 18Pc Plastic Food Snack Bag Pouch Clip Sealer for Keeping Food Fresh for Home, Kitchen, Camping Snack Seal Sealing Bag Clips (Multi-Color) | (Pack of 18)|"/>
    <s v="Electronics|Cameras&amp;Photography|Accessories|Tripods&amp;Monopods|TripodLegs"/>
    <x v="0"/>
    <s v="Cameras&amp;Photography"/>
    <s v="Accessories|Tripods&amp;Monopods|TripodLegs"/>
    <n v="399"/>
    <n v="995"/>
    <n v="59.899497487437181"/>
    <n v="0.6"/>
    <n v="3.9"/>
    <n v="21372"/>
    <n v="3.9"/>
    <n v="4"/>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n v="21265140"/>
    <n v="21265140"/>
    <s v="No"/>
    <n v="210"/>
    <x v="0"/>
    <s v="51–60%"/>
  </r>
  <r>
    <s v="B07WGMMQGP"/>
    <s v="B083T5G5PM"/>
    <s v="Sennheiser Cx 80S In-Ear Wired Headphones With In-Line One-Button Smart Remote With Microphone Black"/>
    <s v="Sennheiser CX 80S in-Ear Wired Headphones with in-line One-Button Smart Remote with Microphone Black"/>
    <s v="Electronics|Mobiles&amp;Accessories|Smartphones&amp;BasicMobiles|Smartphones"/>
    <x v="0"/>
    <s v="Mobiles&amp;Accessories"/>
    <s v="Smartphones&amp;BasicMobiles|Smartphones"/>
    <n v="16499"/>
    <n v="20999"/>
    <n v="21.429591885327874"/>
    <n v="0.21"/>
    <n v="4"/>
    <n v="21350"/>
    <n v="4"/>
    <n v="4"/>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n v="448328650"/>
    <n v="448328650"/>
    <s v="Yes"/>
    <n v="209"/>
    <x v="1"/>
    <s v="21–30%"/>
  </r>
  <r>
    <s v="B07WHQBZLS"/>
    <s v="B00URH5E34"/>
    <s v="Inventis 5V 1.2W Portable Flexible Usb Led Light Lamp (Colors May Vary)"/>
    <s v="Inventis 5V 1.2W Portable Flexible USB LED Light Lamp (Colors may vary)"/>
    <s v="Electronics|Mobiles&amp;Accessories|Smartphones&amp;BasicMobiles|Smartphones"/>
    <x v="0"/>
    <s v="Mobiles&amp;Accessories"/>
    <s v="Smartphones&amp;BasicMobiles|Smartphones"/>
    <n v="17999"/>
    <n v="21990"/>
    <n v="18.149158708503865"/>
    <n v="0.18"/>
    <n v="4"/>
    <n v="21350"/>
    <n v="4"/>
    <n v="4"/>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n v="469486500"/>
    <n v="469486500"/>
    <s v="No"/>
    <n v="209"/>
    <x v="0"/>
    <s v="11–20%"/>
  </r>
  <r>
    <s v="B07WJWRNVK"/>
    <s v="B08SMJT55F"/>
    <s v="Boat Stone 250 Portable Wireless Speaker With 5W Rms Immersive Audio, Rgb Leds, Up To 8Hrs Playtime, Ipx7 Water Resistance, Multi-Compatibility Modes(Black)"/>
    <s v="boAt Stone 250 Portable Wireless Speaker with 5W RMS Immersive Audio, RGB LEDs, Up to 8HRS Playtime, IPX7 Water Resistance, Multi-Compatibility Modes(Black)"/>
    <s v="Electronics|Mobiles&amp;Accessories|Smartphones&amp;BasicMobiles|Smartphones"/>
    <x v="0"/>
    <s v="Mobiles&amp;Accessories"/>
    <s v="Smartphones&amp;BasicMobiles|Smartphones"/>
    <n v="16499"/>
    <n v="20990"/>
    <n v="21.395902810862317"/>
    <n v="0.21"/>
    <n v="4"/>
    <n v="21350"/>
    <n v="4"/>
    <n v="4"/>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n v="448136500"/>
    <n v="448136500"/>
    <s v="No"/>
    <n v="208"/>
    <x v="0"/>
    <s v="21–30%"/>
  </r>
  <r>
    <s v="B09MJ77786"/>
    <s v="B08PZ6HZLT"/>
    <s v="Vw 80 Cm (32 Inches) Hd Ready Android Smart Led Tv Vw32Pro (Black)"/>
    <s v="VW 80 cm (32 inches) HD Ready Android Smart LED TV VW32PRO (Black)"/>
    <s v="Electronics|HomeTheater,TV&amp;Video|Televisions|SmartTelevisions"/>
    <x v="0"/>
    <s v="HomeTheater,TV&amp;Video"/>
    <s v="Televisions|SmartTelevisions"/>
    <n v="31999"/>
    <n v="49999"/>
    <n v="36.000720014400287"/>
    <n v="0.36"/>
    <n v="4.3"/>
    <n v="21252"/>
    <n v="4.3"/>
    <n v="4"/>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n v="1062578748"/>
    <n v="1062578748"/>
    <s v="No"/>
    <n v="208"/>
    <x v="0"/>
    <s v="31–40%"/>
  </r>
  <r>
    <s v="B09RWQ7YR6"/>
    <s v="B0BBMGLQDW"/>
    <s v="Tuarso 8K Hdmi 2.1 Cable 48Gbps , 1.5 Meter High-Speed Braided Hdmi Cable ( 8K@60Hz„Äå4K@120Hz„Äå2K@240Hz ) Hdmi 2.1 Cable Compatible With Monitors , Television , Laptops , Projectors , Game Consoles And More With Hdmi Ports Device"/>
    <s v="Tuarso 8K HDMI 2.1 Cable 48Gbps , 1.5 Meter High-Speed Braided HDMI Cable ( 8K@60HZ„ÄÅ4K@120HZ„ÄÅ2K@240HZ ) HDMI 2.1 Cable Compatible with Monitors , Television , Laptops , Projectors , Game Consoles and more with HDMI Ports Device"/>
    <s v="Electronics|HomeTheater,TV&amp;Video|Televisions|SmartTelevisions"/>
    <x v="0"/>
    <s v="HomeTheater,TV&amp;Video"/>
    <s v="Televisions|SmartTelevisions"/>
    <n v="46999"/>
    <n v="69999"/>
    <n v="32.857612251603598"/>
    <n v="0.33"/>
    <n v="4.3"/>
    <n v="21252"/>
    <n v="4.3"/>
    <n v="4"/>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n v="1487618748"/>
    <n v="1487618748"/>
    <s v="No"/>
    <n v="209"/>
    <x v="0"/>
    <s v="31–40%"/>
  </r>
  <r>
    <s v="B00NNQMYNE"/>
    <s v="B09Q5SWVBJ"/>
    <s v="Oneplus 80 Cm (32 Inches) Y Series Hd Ready Smart Android Led Tv 32 Y1S (Black)"/>
    <s v="OnePlus 80 cm (32 inches) Y Series HD Ready Smart Android LED TV 32 Y1S (Black)"/>
    <s v="Computers&amp;Accessories|Accessories&amp;Peripherals|HardDiskBags"/>
    <x v="2"/>
    <s v="Accessories&amp;Peripherals"/>
    <s v="HardDiskBags"/>
    <n v="299"/>
    <n v="499"/>
    <n v="40.080160320641284"/>
    <n v="0.4"/>
    <n v="4.5"/>
    <n v="21010"/>
    <n v="4.5"/>
    <n v="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n v="10483990"/>
    <n v="10483990"/>
    <s v="No"/>
    <n v="210"/>
    <x v="0"/>
    <s v="41–50%"/>
  </r>
  <r>
    <s v="B0B3MWYCHQ"/>
    <s v="B088ZFJY82"/>
    <s v="Elv Aluminium Adjustable Mobile Phone Foldable Holder Tabletop Stand Dock Mount For All Smartphones, Tabs, Kindle, Ipad (Moonlight Silver)"/>
    <s v="Elv Aluminium Adjustable Mobile Phone Foldable Holder Tabletop Stand Dock Mount for All Smartphones, Tabs, Kindle, iPad (Moonlight Silver)"/>
    <s v="Electronics|WearableTechnology|SmartWatches"/>
    <x v="0"/>
    <s v="WearableTechnology"/>
    <s v="SmartWatches"/>
    <n v="2999"/>
    <n v="9999"/>
    <n v="70.007000700070009"/>
    <n v="0.7"/>
    <n v="4.2"/>
    <n v="20881"/>
    <n v="4.2"/>
    <n v="4"/>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n v="208789119"/>
    <n v="208789119"/>
    <s v="No"/>
    <n v="210"/>
    <x v="1"/>
    <s v="71–80%"/>
  </r>
  <r>
    <s v="B0B3MWYCHQ"/>
    <s v="B0B2X35B1K"/>
    <s v="Noise Colorfit Ultra 2 Buzz 1.78&quot; Amoled Bluetooth Calling Watch With 368*448Px Always On Display, Premium Metallic Finish, 100+ Watch Faces, 100+ Sports Modes, Health Suite (Jet Black)"/>
    <s v="Noise ColorFit Ultra 2 Buzz 1.78&quot; AMOLED Bluetooth Calling Watch with 368*448px Always On Display, Premium Metallic Finish, 100+ Watch Faces, 100+ Sports Modes, Health Suite (Jet Black)"/>
    <s v="Electronics|WearableTechnology|SmartWatches"/>
    <x v="0"/>
    <s v="WearableTechnology"/>
    <s v="SmartWatches"/>
    <n v="2999"/>
    <n v="9999"/>
    <n v="70.007000700070009"/>
    <n v="0.7"/>
    <n v="4.2"/>
    <n v="20879"/>
    <n v="4.2"/>
    <n v="4"/>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n v="208769121"/>
    <n v="208769121"/>
    <s v="Yes"/>
    <n v="211"/>
    <x v="0"/>
    <s v="71–80%"/>
  </r>
  <r>
    <s v="B075JJ5NQC"/>
    <s v="B01EY310UM"/>
    <s v="Philips Gc181 Heavy Weight 1000-Watt Dry Iron, Pack Of 1"/>
    <s v="Philips GC181 Heavy Weight 1000-Watt Dry Iron, Pack of 1"/>
    <s v="Home&amp;Kitchen|Kitchen&amp;HomeAppliances|SmallKitchenAppliances|MixerGrinders"/>
    <x v="1"/>
    <s v="Kitchen&amp;HomeAppliances"/>
    <s v="SmallKitchenAppliances|MixerGrinders"/>
    <n v="3199"/>
    <n v="4999"/>
    <n v="36.007201440288057"/>
    <n v="0.36"/>
    <n v="4"/>
    <n v="20869"/>
    <n v="4"/>
    <n v="4"/>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n v="104324131"/>
    <n v="104324131"/>
    <s v="Yes"/>
    <n v="212"/>
    <x v="0"/>
    <s v="31–40%"/>
  </r>
  <r>
    <s v="B077Z65HSD"/>
    <s v="B01J8S6X2I"/>
    <s v="Amazonbasics 6 Feet Displayport To Displayport Cable - (Not Hdmi Cable) (Gold)"/>
    <s v="AmazonBasics 6 Feet DisplayPort to DisplayPort Cable - (Not HDMI Cable) (Gold)"/>
    <s v="Computers&amp;Accessories|Accessories&amp;Peripherals|Cables&amp;Accessories|Cables|USBCables"/>
    <x v="2"/>
    <s v="Accessories&amp;Peripherals"/>
    <s v="Cables&amp;Accessories|Cables|USBCables"/>
    <n v="299"/>
    <n v="999"/>
    <n v="70.070070070070074"/>
    <n v="0.7"/>
    <n v="4.3"/>
    <n v="20850"/>
    <n v="4.3"/>
    <n v="4"/>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n v="20829150"/>
    <n v="20829150"/>
    <s v="No"/>
    <n v="211"/>
    <x v="0"/>
    <s v="71–80%"/>
  </r>
  <r>
    <s v="B0974G5Q2Y"/>
    <s v="B01GGKZ4NU"/>
    <s v="Amazonbasics Usb Type-C To Usb Type-C 2.0 Cable For Charging Adapter, Smartphone - 9 Feet (2.7 Meters) - White"/>
    <s v="AmazonBasics USB Type-C to USB Type-C 2.0 Cable for Charging Adapter, Smartphone - 9 Feet (2.7 Meters) - White"/>
    <s v="Computers&amp;Accessories|Accessories&amp;Peripherals|Cables&amp;Accessories|Cables|USBCables"/>
    <x v="2"/>
    <s v="Accessories&amp;Peripherals"/>
    <s v="Cables&amp;Accessories|Cables|USBCables"/>
    <n v="273.10000000000002"/>
    <n v="999"/>
    <n v="72.662662662662655"/>
    <n v="0.73"/>
    <n v="4.3"/>
    <n v="20850"/>
    <n v="4.3"/>
    <n v="4"/>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n v="20829150"/>
    <n v="20829150"/>
    <s v="Yes"/>
    <n v="210"/>
    <x v="1"/>
    <s v="71–80%"/>
  </r>
  <r>
    <s v="B071SDRGWL"/>
    <s v="B06XFTHCNY"/>
    <s v="Cablecreation Rca To 3.5Mm Male Audio Cable, 3.5Mm To 2Rca Cable Male Rca Cable,Y Splitter Stereo Jack Cable For Home Theater,Subwoofer, Receiver, Speakers And More (3Feet/0.9Meter,Black)"/>
    <s v="CableCreation RCA to 3.5mm Male Audio Cable, 3.5mm to 2RCA Cable Male RCA Cable,Y Splitter Stereo Jack Cable for Home Theater,Subwoofer, Receiver, Speakers and More (3Feet/0.9Meter,Black)"/>
    <s v="Computers&amp;Accessories|Accessories&amp;Peripherals|Cables&amp;Accessories|Cables|USBCables"/>
    <x v="2"/>
    <s v="Accessories&amp;Peripherals"/>
    <s v="Cables&amp;Accessories|Cables|USBCables"/>
    <n v="349"/>
    <n v="699"/>
    <n v="50.071530758226032"/>
    <n v="0.5"/>
    <n v="4.3"/>
    <n v="20850"/>
    <n v="4.3"/>
    <n v="4"/>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n v="14574150"/>
    <n v="14574150"/>
    <s v="Yes"/>
    <n v="210"/>
    <x v="1"/>
    <s v="51–60%"/>
  </r>
  <r>
    <s v="B077Z65HSD"/>
    <s v="B08YXJJW8H"/>
    <s v="Lunagariya¬Æ, Protective Case Compatible With Jio Settop Box Remote Control,Pu Leather Cover Holder (Before Placing Order,Please Compare The Dimensions Of The Product With Your Remote)"/>
    <s v="LUNAGARIYA¬Æ, Protective Case Compatible with JIO Settop Box Remote Control,PU Leather Cover Holder (Before Placing Order,Please Compare The Dimensions of The Product with Your Remote)"/>
    <s v="Computers&amp;Accessories|Accessories&amp;Peripherals|Cables&amp;Accessories|Cables|USBCables"/>
    <x v="2"/>
    <s v="Accessories&amp;Peripherals"/>
    <s v="Cables&amp;Accessories|Cables|USBCables"/>
    <n v="299"/>
    <n v="999"/>
    <n v="70.070070070070074"/>
    <n v="0.7"/>
    <n v="4.3"/>
    <n v="20850"/>
    <n v="4.3"/>
    <n v="4"/>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n v="20829150"/>
    <n v="20829150"/>
    <s v="Yes"/>
    <n v="209"/>
    <x v="1"/>
    <s v="71–80%"/>
  </r>
  <r>
    <s v="B077Z65HSD"/>
    <s v="B0BF4YBLPX"/>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s v="Computers&amp;Accessories|Accessories&amp;Peripherals|Cables&amp;Accessories|Cables|USBCables"/>
    <x v="2"/>
    <s v="Accessories&amp;Peripherals"/>
    <s v="Cables&amp;Accessories|Cables|USBCables"/>
    <n v="299"/>
    <n v="999"/>
    <n v="70.070070070070074"/>
    <n v="0.7"/>
    <n v="4.3"/>
    <n v="20850"/>
    <n v="4.3"/>
    <n v="4"/>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n v="20829150"/>
    <n v="20829150"/>
    <s v="Yes"/>
    <n v="208"/>
    <x v="1"/>
    <s v="71–80%"/>
  </r>
  <r>
    <s v="B0083T231O"/>
    <s v="B09NKZXMWJ"/>
    <s v="Flix (Beetel) Usb To Type C Pvc Data Sync And 2A 480Mbps Data Sync, Tough Fast Charging Long Cable For Usb Type C Devices, Charging Adapter (White, 1 Meter) - Xcd-C12"/>
    <s v="Flix (Beetel) Usb To Type C Pvc Data Sync And 2A 480Mbps Data Sync, Tough Fast Charging Long Cable For Usb Type C Devices, Charging Adapter (White, 1 Meter) - Xcd-C12"/>
    <s v="Electronics|PowerAccessories|SurgeProtectors"/>
    <x v="0"/>
    <s v="PowerAccessories"/>
    <s v="SurgeProtectors"/>
    <n v="1289"/>
    <n v="1499"/>
    <n v="14.009339559706472"/>
    <n v="0.14000000000000001"/>
    <n v="4.5"/>
    <n v="20668"/>
    <n v="4.5"/>
    <n v="5"/>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n v="30981332"/>
    <n v="30981332"/>
    <s v="Yes"/>
    <n v="207"/>
    <x v="1"/>
    <s v="11–20%"/>
  </r>
  <r>
    <s v="B08MZQBFLN"/>
    <s v="B07VNFP3C2"/>
    <s v="Prestige 1.5 Litre Kettle 1500-Watts, Red"/>
    <s v="Prestige 1.5 Litre Kettle 1500-watts, Red"/>
    <s v="Computers&amp;Accessories|Accessories&amp;Peripherals|LaptopAccessories|Lapdesks"/>
    <x v="2"/>
    <s v="Accessories&amp;Peripherals"/>
    <s v="LaptopAccessories|Lapdesks"/>
    <n v="849"/>
    <n v="4999"/>
    <n v="83.016603320664132"/>
    <n v="0.83"/>
    <n v="4"/>
    <n v="20457"/>
    <n v="4"/>
    <n v="4"/>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n v="102264543"/>
    <n v="102264543"/>
    <s v="No"/>
    <n v="207"/>
    <x v="0"/>
    <s v="81–90%"/>
  </r>
  <r>
    <s v="B008QS9J6Y"/>
    <s v="B07PFJ5W31"/>
    <s v="Agaro Blaze Usb 3.0 To Usb Type C Otg Adapter"/>
    <s v="AGARO Blaze USB 3.0 to USB Type C OTG Adapter"/>
    <s v="Computers&amp;Accessories|Accessories&amp;Peripherals|Audio&amp;VideoAccessories|Webcams&amp;VoIPEquipment|Webcams"/>
    <x v="2"/>
    <s v="Accessories&amp;Peripherals"/>
    <s v="Audio&amp;VideoAccessories|Webcams&amp;VoIPEquipment|Webcams"/>
    <n v="1990"/>
    <n v="2595"/>
    <n v="23.314065510597302"/>
    <n v="0.23"/>
    <n v="4.3"/>
    <n v="20398"/>
    <n v="4.3"/>
    <n v="4"/>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n v="52932810"/>
    <n v="52932810"/>
    <s v="Yes"/>
    <n v="206"/>
    <x v="0"/>
    <s v="21–30%"/>
  </r>
  <r>
    <s v="B017NC2IPM"/>
    <s v="B09FFK1PQG"/>
    <s v="Duracell 38W Fast Car Charger Adapter With Dual Output. Quick Charge, Type C Pd 20W &amp; Qualcomm Certified 3.0 Compatible For Iphone, All Smartphones, Tablets &amp; More (Copper &amp; Black)"/>
    <s v="Duracell 38W Fast Car Charger Adapter with Dual Output. Quick Charge, Type C PD 20W &amp; Qualcomm Certified 3.0 Compatible for iPhone, All Smartphones, Tablets &amp; More (Copper &amp; Black)"/>
    <s v="Computers&amp;Accessories|NetworkingDevices|Routers"/>
    <x v="2"/>
    <s v="NetworkingDevices"/>
    <s v="Routers"/>
    <n v="1799"/>
    <n v="2911"/>
    <n v="38.199931295087595"/>
    <n v="0.38"/>
    <n v="4.3"/>
    <n v="20342"/>
    <n v="4.3"/>
    <n v="4"/>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n v="59215562"/>
    <n v="59215562"/>
    <s v="No"/>
    <n v="207"/>
    <x v="0"/>
    <s v="31–40%"/>
  </r>
  <r>
    <s v="B07WDKLDRX"/>
    <s v="B08TGG316Z"/>
    <s v="10K 8K 4K Hdmi Cable, Certified 48Gbps 1Ms Ultra High Speed Hdmi 2.1 Cable 4K 120Hz 144Hz 2K 165Hz 8K 60Hz Dynamic Hdr Arc Earc Dts:X Compatible For Mac Gaming Pc Soundbar Tv Monitor Laptop Ps5 4 Xbox"/>
    <s v="10k 8k 4k HDMI Cable, Certified 48Gbps 1ms Ultra High Speed HDMI 2.1 Cable 4k 120Hz 144Hz 2k 165Hz 8k 60Hz Dynamic HDR ARC eARC DTS:X Compatible for Mac Gaming PC Soundbar TV Monitor Laptop PS5 4 Xbox"/>
    <s v="Electronics|Mobiles&amp;Accessories|Smartphones&amp;BasicMobiles|Smartphones"/>
    <x v="0"/>
    <s v="Mobiles&amp;Accessories"/>
    <s v="Smartphones&amp;BasicMobiles|Smartphones"/>
    <n v="28999"/>
    <n v="34999"/>
    <n v="17.143346952770081"/>
    <n v="0.17"/>
    <n v="4.4000000000000004"/>
    <n v="20311"/>
    <n v="4.4000000000000004"/>
    <n v="4"/>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n v="710864689"/>
    <n v="710864689"/>
    <s v="No"/>
    <n v="206"/>
    <x v="0"/>
    <s v="11–20%"/>
  </r>
  <r>
    <s v="B07JF9B592"/>
    <s v="B0BM9H2NY9"/>
    <s v="Multifunctional 2 In 1 Electric Egg Boiling Steamer Egg Frying Pan Egg Boiler Electric Automatic Off With Egg Boiler Machine Non-Stick Electric Egg Frying Pan-Tiger Woods (Multy)"/>
    <s v="Multifunctional 2 in 1 Electric Egg Boiling Steamer Egg Frying Pan Egg Boiler Electric Automatic Off with Egg Boiler Machine Non-Stick Electric Egg Frying Pan-Tiger Woods (Multy)"/>
    <s v="MusicalInstruments|Microphones|Condenser"/>
    <x v="3"/>
    <s v="Microphones"/>
    <s v="Condenser"/>
    <n v="478"/>
    <n v="699"/>
    <n v="31.616595135908444"/>
    <n v="0.32"/>
    <n v="3.8"/>
    <n v="20218"/>
    <n v="3.8"/>
    <n v="4"/>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n v="14132382"/>
    <n v="14132382"/>
    <s v="No"/>
    <n v="207"/>
    <x v="0"/>
    <s v="31–40%"/>
  </r>
  <r>
    <s v="B01GGKYKQM"/>
    <s v="B006LW0WDQ"/>
    <s v="Amazon Basics 16-Gauge Speaker Wire - 50 Feet"/>
    <s v="Amazon Basics 16-Gauge Speaker Wire - 50 Feet"/>
    <s v="Computers&amp;Accessories|Accessories&amp;Peripherals|Cables&amp;Accessories|Cables|USBCables"/>
    <x v="2"/>
    <s v="Accessories&amp;Peripherals"/>
    <s v="Cables&amp;Accessories|Cables|USBCables"/>
    <n v="219"/>
    <n v="700"/>
    <n v="68.714285714285722"/>
    <n v="0.69"/>
    <n v="4.3"/>
    <n v="20053"/>
    <n v="4.3"/>
    <n v="4"/>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n v="14037100"/>
    <n v="14037100"/>
    <s v="No"/>
    <n v="207"/>
    <x v="1"/>
    <s v="61–70%"/>
  </r>
  <r>
    <s v="B01GGKYKQM"/>
    <s v="B085HY1DGR"/>
    <s v="Sounce Spiral Charger Cable Protector Data Cable Saver Charging Cord Protective Cable Cover Headphone Macbook Laptop Earphone Cell Phone Set Of 3 (Cable Protector (12 Units))"/>
    <s v="Sounce Spiral Charger Cable Protector Data Cable Saver Charging Cord Protective Cable Cover Headphone MacBook Laptop Earphone Cell Phone Set of 3 (Cable Protector (12 Units))"/>
    <s v="Computers&amp;Accessories|Accessories&amp;Peripherals|Cables&amp;Accessories|Cables|USBCables"/>
    <x v="2"/>
    <s v="Accessories&amp;Peripherals"/>
    <s v="Cables&amp;Accessories|Cables|USBCables"/>
    <n v="219"/>
    <n v="700"/>
    <n v="68.714285714285722"/>
    <n v="0.69"/>
    <n v="4.3"/>
    <n v="20053"/>
    <n v="4.3"/>
    <n v="4"/>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n v="14037100"/>
    <n v="14037100"/>
    <s v="Yes"/>
    <n v="207"/>
    <x v="1"/>
    <s v="61–70%"/>
  </r>
  <r>
    <s v="B0BQRJ3C47"/>
    <s v="B0BQRJ3C47"/>
    <s v="Redtech Usb-C To Lightning Cable 3.3Ft, [Apple Mfi Certified] Lightning To Type C Fast Charging Cord Compatible With Iphone 14/13/13 Pro/Max/12/11/X/Xs/Xr/8, Supports Power Delivery - White"/>
    <s v="REDTECH USB-C to Lightning Cable 3.3FT, [Apple MFi Certified] Lightning to Type C Fast Charging Cord Compatible with iPhone 14/13/13 pro/Max/12/11/X/XS/XR/8, Supports Power Delivery - White"/>
    <s v="Computers&amp;Accessories|Accessories&amp;Peripherals|Cables&amp;Accessories|Cables|USBCables"/>
    <x v="2"/>
    <s v="Accessories&amp;Peripherals"/>
    <s v="Cables&amp;Accessories|Cables|USBCables"/>
    <n v="249"/>
    <n v="999"/>
    <n v="75.075075075075077"/>
    <n v="0.75"/>
    <n v="5"/>
    <m/>
    <n v="5"/>
    <n v="5"/>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n v="0"/>
    <n v="0"/>
    <s v="Yes"/>
    <n v="207"/>
    <x v="1"/>
    <s v="71–80%"/>
  </r>
  <r>
    <s v="B01GGKYKQM"/>
    <s v="B086JTMRYL"/>
    <s v="Esr Usb C To Lightning Cable, 10 Ft (3 M), Mfi-Certified, Braided Nylon Power Delivery Fast Charging For Iphone 14/14 Plus/14 Pro/14 Pro Max, Iphone 13/12/11/X/8 Series, Use With Type-C Chargers, Black"/>
    <s v="ESR USB C to Lightning Cable, 10 ft (3 m), MFi-Certified, Braided Nylon Power Delivery Fast Charging for iPhone 14/14 Plus/14 Pro/14 Pro Max, iPhone 13/12/11/X/8 Series, Use with Type-C Chargers, Black"/>
    <s v="Computers&amp;Accessories|Accessories&amp;Peripherals|Cables&amp;Accessories|Cables|USBCables"/>
    <x v="2"/>
    <s v="Accessories&amp;Peripherals"/>
    <s v="Cables&amp;Accessories|Cables|USBCables"/>
    <n v="219"/>
    <n v="700"/>
    <n v="68.714285714285722"/>
    <n v="0.69"/>
    <n v="4.3"/>
    <n v="20052"/>
    <n v="4.3"/>
    <n v="4"/>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n v="14036400"/>
    <n v="14036400"/>
    <s v="Yes"/>
    <n v="206"/>
    <x v="1"/>
    <s v="61–70%"/>
  </r>
  <r>
    <s v="B01M0505SJ"/>
    <s v="B07S7DCJKS"/>
    <s v="It2M Designer Mouse Pad For Laptop/Computer (9.2 X 7.6 Inches, 12788)"/>
    <s v="IT2M Designer Mouse Pad for Laptop/Computer (9.2 X 7.6 Inches, 12788)"/>
    <s v="Home&amp;Kitchen|Heating,Cooling&amp;AirQuality|Fans|CeilingFans"/>
    <x v="1"/>
    <s v="Heating,Cooling&amp;AirQuality"/>
    <s v="Fans|CeilingFans"/>
    <n v="1400"/>
    <n v="2485"/>
    <n v="43.661971830985912"/>
    <n v="0.44"/>
    <n v="4.0999999999999996"/>
    <n v="19998"/>
    <n v="4.0999999999999996"/>
    <n v="4"/>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n v="49695030"/>
    <n v="49695030"/>
    <s v="Yes"/>
    <n v="205"/>
    <x v="1"/>
    <s v="41–50%"/>
  </r>
  <r>
    <s v="B086JTMRYL"/>
    <s v="B0B1YY6JJL"/>
    <s v="Acer 109 Cm (43 Inches) I Series 4K Ultra Hd Android Smart Led Tv Ar43Ar2851Udfl (Black)"/>
    <s v="Acer 109 cm (43 inches) I Series 4K Ultra HD Android Smart LED TV AR43AR2851UDFL (Black)"/>
    <s v="Computers&amp;Accessories|Accessories&amp;Peripherals|Cables&amp;Accessories|Cables|USBCables"/>
    <x v="2"/>
    <s v="Accessories&amp;Peripherals"/>
    <s v="Cables&amp;Accessories|Cables|USBCables"/>
    <n v="1519"/>
    <n v="1899"/>
    <n v="20.01053185887309"/>
    <n v="0.2"/>
    <n v="4.4000000000000004"/>
    <n v="19763"/>
    <n v="4.4000000000000004"/>
    <n v="4"/>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n v="37529937"/>
    <n v="37529937"/>
    <s v="No"/>
    <n v="204"/>
    <x v="0"/>
    <s v="21–30%"/>
  </r>
  <r>
    <s v="B0B2DD66GS"/>
    <s v="B07B275VN9"/>
    <s v="Airtel Digitaltv Dth Television, Setup Box Remote Compatible For Sd And Hd Recording (Black)"/>
    <s v="Airtel DigitalTV DTH Television, Setup Box Remote Compatible for SD and HD Recording (Black)"/>
    <s v="Electronics|Accessories|MemoryCards|MicroSD"/>
    <x v="0"/>
    <s v="Accessories"/>
    <s v="MemoryCards|MicroSD"/>
    <n v="1329"/>
    <n v="2900"/>
    <n v="54.172413793103445"/>
    <n v="0.54"/>
    <n v="4.5"/>
    <n v="19624"/>
    <n v="4.5"/>
    <n v="5"/>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n v="56909600"/>
    <n v="56909600"/>
    <s v="No"/>
    <n v="204"/>
    <x v="0"/>
    <s v="51–60%"/>
  </r>
  <r>
    <s v="B08F47T4X5"/>
    <s v="B00KXULGJQ"/>
    <s v="Tp-Link Ac750 Wifi Range Extender | Up To 750Mbps | Dual Band Wifi Extender, Repeater, Wifi Signal Booster, Access Point| Easy Set-Up | Extends Wifi To Smart Home &amp; Alexa Devices (Re200)"/>
    <s v="TP-Link AC750 Wifi Range Extender | Up to 750Mbps | Dual Band WiFi Extender, Repeater, Wifi Signal Booster, Access Point| Easy Set-Up | Extends Wifi to Smart Home &amp; Alexa Devices (RE200)"/>
    <s v="Home&amp;Kitchen|Kitchen&amp;HomeAppliances|SmallKitchenAppliances|VacuumSealers"/>
    <x v="1"/>
    <s v="Kitchen&amp;HomeAppliances"/>
    <s v="SmallKitchenAppliances|VacuumSealers"/>
    <n v="89"/>
    <n v="89"/>
    <n v="0"/>
    <n v="0"/>
    <n v="4.2"/>
    <n v="19621"/>
    <n v="4.2"/>
    <n v="4"/>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n v="1746269"/>
    <n v="1746269"/>
    <s v="Yes"/>
    <n v="205"/>
    <x v="0"/>
    <s v="0–10%"/>
  </r>
  <r>
    <s v="B07WGPKMP5"/>
    <s v="B08PFSZ7FH"/>
    <s v="Striff Laptop Stand Adjustable Laptop Computer Stand Multi-Angle Stand Phone Stand Portable Foldable Laptop Riser Notebook Holder Stand Compatible For 9 To 15.6‚Äù Laptops Black(Black)"/>
    <s v="STRIFF Laptop Stand Adjustable Laptop Computer Stand Multi-Angle Stand Phone Stand Portable Foldable Laptop Riser Notebook Holder Stand Compatible for 9 to 15.6‚Äù Laptops Black(Black)"/>
    <s v="Electronics|Mobiles&amp;Accessories|Smartphones&amp;BasicMobiles|Smartphones"/>
    <x v="0"/>
    <s v="Mobiles&amp;Accessories"/>
    <s v="Smartphones&amp;BasicMobiles|Smartphones"/>
    <n v="15499"/>
    <n v="20999"/>
    <n v="26.191723415400737"/>
    <n v="0.26"/>
    <n v="4.0999999999999996"/>
    <n v="19253"/>
    <n v="4.0999999999999996"/>
    <n v="4"/>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n v="404293747"/>
    <n v="404293747"/>
    <s v="No"/>
    <n v="205"/>
    <x v="2"/>
    <s v="21–30%"/>
  </r>
  <r>
    <s v="B07WJV6P1R"/>
    <s v="B01M4GGIVU"/>
    <s v="Tizum High Speed Hdmi Cable With Ethernet | Supports 3D 4K | For All Hdmi Devices Laptop Computer Gaming Console Tv Set Top Box (1.5 Meter/ 5 Feet)"/>
    <s v="Tizum High Speed HDMI Cable with Ethernet | Supports 3D 4K | for All HDMI Devices Laptop Computer Gaming Console TV Set Top Box (1.5 Meter/ 5 Feet)"/>
    <s v="Electronics|Mobiles&amp;Accessories|Smartphones&amp;BasicMobiles|Smartphones"/>
    <x v="0"/>
    <s v="Mobiles&amp;Accessories"/>
    <s v="Smartphones&amp;BasicMobiles|Smartphones"/>
    <n v="15499"/>
    <n v="18999"/>
    <n v="18.422022211695353"/>
    <n v="0.18"/>
    <n v="4.0999999999999996"/>
    <n v="19252"/>
    <n v="4.0999999999999996"/>
    <n v="4"/>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n v="365768748"/>
    <n v="365768748"/>
    <s v="No"/>
    <n v="205"/>
    <x v="0"/>
    <s v="11–20%"/>
  </r>
  <r>
    <s v="B07WDKLRM4"/>
    <s v="B09Z6WH2N1"/>
    <s v="Striff 12 Pieces Highly Flexible Silicone Micro Usb Protector, Mouse Cable Protector, Suit For All Cell Phones, Computers And Chargers (White)"/>
    <s v="STRIFF 12 Pieces Highly Flexible Silicone Micro USB Protector, Mouse Cable Protector, Suit for All Cell Phones, Computers and Chargers (White)"/>
    <s v="Electronics|Mobiles&amp;Accessories|Smartphones&amp;BasicMobiles|Smartphones"/>
    <x v="0"/>
    <s v="Mobiles&amp;Accessories"/>
    <s v="Smartphones&amp;BasicMobiles|Smartphones"/>
    <n v="13999"/>
    <n v="19999"/>
    <n v="30.001500075003751"/>
    <n v="0.3"/>
    <n v="4.0999999999999996"/>
    <n v="19252"/>
    <n v="4.0999999999999996"/>
    <n v="4"/>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n v="385020748"/>
    <n v="385020748"/>
    <s v="No"/>
    <n v="205"/>
    <x v="0"/>
    <s v="31–40%"/>
  </r>
  <r>
    <s v="B07WHQWXL7"/>
    <s v="B08VRMK55F"/>
    <s v="Zebronics Zeb Buds C2 In Ear Type C Wired Earphones With Mic, Braided 1.2 Metre Cable, Metallic Design, 10Mm Drivers, In Line Mic &amp; Volume Controller (Blue)"/>
    <s v="Zebronics Zeb Buds C2 in Ear Type C Wired Earphones with Mic, Braided 1.2 Metre Cable, Metallic Design, 10mm Drivers, in Line Mic &amp; Volume Controller (Blue)"/>
    <s v="Electronics|Mobiles&amp;Accessories|Smartphones&amp;BasicMobiles|Smartphones"/>
    <x v="0"/>
    <s v="Mobiles&amp;Accessories"/>
    <s v="Smartphones&amp;BasicMobiles|Smartphones"/>
    <n v="15499"/>
    <n v="20999"/>
    <n v="26.191723415400737"/>
    <n v="0.26"/>
    <n v="4.0999999999999996"/>
    <n v="19252"/>
    <n v="4.0999999999999996"/>
    <n v="4"/>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n v="404272748"/>
    <n v="404272748"/>
    <s v="No"/>
    <n v="205"/>
    <x v="0"/>
    <s v="21–30%"/>
  </r>
  <r>
    <s v="B07WDK3ZS6"/>
    <s v="B08CHZ3ZQ7"/>
    <s v="Redgear A-15 Wired Gaming Mouse With Upto 6400 Dpi, Rgb &amp; Driver Customization For Pc(Black)"/>
    <s v="Redgear A-15 Wired Gaming Mouse with Upto 6400 DPI, RGB &amp; Driver Customization for PC(Black)"/>
    <s v="Electronics|Mobiles&amp;Accessories|Smartphones&amp;BasicMobiles|Smartphones"/>
    <x v="0"/>
    <s v="Mobiles&amp;Accessories"/>
    <s v="Smartphones&amp;BasicMobiles|Smartphones"/>
    <n v="15499"/>
    <n v="18999"/>
    <n v="18.422022211695353"/>
    <n v="0.18"/>
    <n v="4.0999999999999996"/>
    <n v="19252"/>
    <n v="4.0999999999999996"/>
    <n v="4"/>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n v="365768748"/>
    <n v="365768748"/>
    <s v="No"/>
    <n v="205"/>
    <x v="0"/>
    <s v="11–20%"/>
  </r>
  <r>
    <s v="B07WGPKTS4"/>
    <s v="B00ZRBWPA0"/>
    <s v="Eveready Red 1012 Aaa Batteries - Pack Of 10"/>
    <s v="Eveready Red 1012 AAA Batteries - Pack of 10"/>
    <s v="Electronics|Mobiles&amp;Accessories|Smartphones&amp;BasicMobiles|Smartphones"/>
    <x v="0"/>
    <s v="Mobiles&amp;Accessories"/>
    <s v="Smartphones&amp;BasicMobiles|Smartphones"/>
    <n v="13999"/>
    <n v="19999"/>
    <n v="30.001500075003751"/>
    <n v="0.3"/>
    <n v="4.0999999999999996"/>
    <n v="19252"/>
    <n v="4.0999999999999996"/>
    <n v="4"/>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n v="385020748"/>
    <n v="385020748"/>
    <s v="No"/>
    <n v="205"/>
    <x v="0"/>
    <s v="31–40%"/>
  </r>
  <r>
    <s v="B0B4F2XCK3"/>
    <s v="B00LZLPYHW"/>
    <s v="Classmate 2100117 Soft Cover 6 Subject Spiral Binding Notebook, Single Line, 300 Pages"/>
    <s v="Classmate 2100117 Soft Cover 6 Subject Spiral Binding Notebook, Single Line, 300 Pages"/>
    <s v="Electronics|Mobiles&amp;Accessories|Smartphones&amp;BasicMobiles|Smartphones"/>
    <x v="0"/>
    <s v="Mobiles&amp;Accessories"/>
    <s v="Smartphones&amp;BasicMobiles|Smartphones"/>
    <n v="12999"/>
    <n v="17999"/>
    <n v="27.779321073392964"/>
    <n v="0.28000000000000003"/>
    <n v="4.0999999999999996"/>
    <n v="18998"/>
    <n v="4.0999999999999996"/>
    <n v="4"/>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n v="341945002"/>
    <n v="341945002"/>
    <s v="No"/>
    <n v="206"/>
    <x v="0"/>
    <s v="21–30%"/>
  </r>
  <r>
    <s v="B0B4F3QNDM"/>
    <s v="B0756CLQWL"/>
    <s v="Redgear Pro Wireless Gamepad With 2.4Ghz Wireless Technology, Integrated Dual Intensity Motor, Illuminated Keys For Pc(Compatible With Windows 7/8/8.1/10 Only)"/>
    <s v="Redgear Pro Wireless Gamepad with 2.4GHz Wireless Technology, Integrated Dual Intensity Motor, Illuminated Keys for PC(Compatible with Windows 7/8/8.1/10 only)"/>
    <s v="Electronics|Mobiles&amp;Accessories|Smartphones&amp;BasicMobiles|Smartphones"/>
    <x v="0"/>
    <s v="Mobiles&amp;Accessories"/>
    <s v="Smartphones&amp;BasicMobiles|Smartphones"/>
    <n v="13999"/>
    <n v="19499"/>
    <n v="28.206574696138265"/>
    <n v="0.28000000000000003"/>
    <n v="4.0999999999999996"/>
    <n v="18998"/>
    <n v="4.0999999999999996"/>
    <n v="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n v="370442002"/>
    <n v="370442002"/>
    <s v="No"/>
    <n v="206"/>
    <x v="0"/>
    <s v="21–30%"/>
  </r>
  <r>
    <s v="B0B4F2TTTS"/>
    <s v="B01HGCLUH6"/>
    <s v="Tp-Link N300 Wifi Wireless Router Tl-Wr845N | 300Mbps Wi-Fi Speed | Three 5Dbi High Gain Antennas | Ipv6 Compatible | Ap/Re/Wisp Mode | Parental Control | Guest Network"/>
    <s v="TP-link N300 WiFi Wireless Router TL-WR845N | 300Mbps Wi-Fi Speed | Three 5dBi high gain Antennas | IPv6 Compatible | AP/RE/WISP Mode | Parental Control | Guest Network"/>
    <s v="Electronics|Mobiles&amp;Accessories|Smartphones&amp;BasicMobiles|Smartphones"/>
    <x v="0"/>
    <s v="Mobiles&amp;Accessories"/>
    <s v="Smartphones&amp;BasicMobiles|Smartphones"/>
    <n v="10999"/>
    <n v="14999"/>
    <n v="26.668444562970866"/>
    <n v="0.27"/>
    <n v="4.0999999999999996"/>
    <n v="18998"/>
    <n v="4.0999999999999996"/>
    <n v="4"/>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n v="284951002"/>
    <n v="284951002"/>
    <s v="No"/>
    <n v="206"/>
    <x v="0"/>
    <s v="21–30%"/>
  </r>
  <r>
    <s v="B0B4F52B5X"/>
    <s v="B09Z28BQZT"/>
    <s v="Amazon Basics Multipurpose Foldable Laptop Table With Cup Holder, Brown"/>
    <s v="Amazon Basics Multipurpose Foldable Laptop Table with Cup Holder, Brown"/>
    <s v="Electronics|Mobiles&amp;Accessories|Smartphones&amp;BasicMobiles|Smartphones"/>
    <x v="0"/>
    <s v="Mobiles&amp;Accessories"/>
    <s v="Smartphones&amp;BasicMobiles|Smartphones"/>
    <n v="10999"/>
    <n v="14999"/>
    <n v="26.668444562970866"/>
    <n v="0.27"/>
    <n v="4.0999999999999996"/>
    <n v="18998"/>
    <n v="4.0999999999999996"/>
    <n v="4"/>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n v="284951002"/>
    <n v="284951002"/>
    <s v="No"/>
    <n v="206"/>
    <x v="0"/>
    <s v="21–30%"/>
  </r>
  <r>
    <s v="B0B4F5L738"/>
    <s v="B0BBMPH39N"/>
    <s v="Amazon Basics Magic Slate 8.5-Inch Lcd Writing Tablet With Stylus Pen, For Drawing, Playing, Noting By Kids &amp; Adults, Black"/>
    <s v="Amazon Basics Magic Slate 8.5-inch LCD Writing Tablet with Stylus Pen, for Drawing, Playing, Noting by Kids &amp; Adults, Black"/>
    <s v="Electronics|Mobiles&amp;Accessories|Smartphones&amp;BasicMobiles|Smartphones"/>
    <x v="0"/>
    <s v="Mobiles&amp;Accessories"/>
    <s v="Smartphones&amp;BasicMobiles|Smartphones"/>
    <n v="13999"/>
    <n v="19499"/>
    <n v="28.206574696138265"/>
    <n v="0.28000000000000003"/>
    <n v="4.0999999999999996"/>
    <n v="18998"/>
    <n v="4.0999999999999996"/>
    <n v="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n v="370442002"/>
    <n v="370442002"/>
    <s v="No"/>
    <n v="207"/>
    <x v="0"/>
    <s v="21–30%"/>
  </r>
  <r>
    <s v="B0B4F2ZWL3"/>
    <s v="B0B2DD66GS"/>
    <s v="Sandisk Extreme Microsd Uhs I Card 128Gb For 4K Video On Smartphones,Action Cams 190Mb/S Read,90Mb/S Write"/>
    <s v="SanDisk Extreme microSD UHS I Card 128GB for 4K Video on Smartphones,Action Cams 190MB/s Read,90MB/s Write"/>
    <s v="Electronics|Mobiles&amp;Accessories|Smartphones&amp;BasicMobiles|Smartphones"/>
    <x v="0"/>
    <s v="Mobiles&amp;Accessories"/>
    <s v="Smartphones&amp;BasicMobiles|Smartphones"/>
    <n v="12999"/>
    <n v="17999"/>
    <n v="27.779321073392964"/>
    <n v="0.28000000000000003"/>
    <n v="4.0999999999999996"/>
    <n v="18998"/>
    <n v="4.0999999999999996"/>
    <n v="4"/>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n v="341945002"/>
    <n v="341945002"/>
    <s v="No"/>
    <n v="208"/>
    <x v="0"/>
    <s v="21–30%"/>
  </r>
  <r>
    <s v="B0B4F1YC3J"/>
    <s v="B00LM4X0KU"/>
    <s v="Parker Quink Ink Bottle, Blue"/>
    <s v="Parker Quink Ink Bottle, Blue"/>
    <s v="Electronics|Mobiles&amp;Accessories|Smartphones&amp;BasicMobiles|Smartphones"/>
    <x v="0"/>
    <s v="Mobiles&amp;Accessories"/>
    <s v="Smartphones&amp;BasicMobiles|Smartphones"/>
    <n v="13999"/>
    <n v="19499"/>
    <n v="28.206574696138265"/>
    <n v="0.28000000000000003"/>
    <n v="4.0999999999999996"/>
    <n v="18998"/>
    <n v="4.0999999999999996"/>
    <n v="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n v="370442002"/>
    <n v="370442002"/>
    <s v="No"/>
    <n v="209"/>
    <x v="0"/>
    <s v="21–30%"/>
  </r>
  <r>
    <s v="B0B4F4QZ1H"/>
    <s v="B08CFCK6CW"/>
    <s v="Boult Audio Truebuds With 30H Playtime, Ipx7 Waterproof, Lightning Boult‚Ñ¢ Type C Fast Charging (10 Min=100Mins), Boomx‚Ñ¢ Tech Rich Bass, Pro+ Calling Hd Mic, Touch Controls In Ear Earbuds Tws (Grey)"/>
    <s v="Boult Audio Truebuds with 30H Playtime, IPX7 Waterproof, Lightning Boult‚Ñ¢ Type C Fast Charging (10 Min=100Mins), BoomX‚Ñ¢ Tech Rich Bass, Pro+ Calling HD Mic, Touch Controls in Ear Earbuds TWS (Grey)"/>
    <s v="Electronics|Mobiles&amp;Accessories|Smartphones&amp;BasicMobiles|Smartphones"/>
    <x v="0"/>
    <s v="Mobiles&amp;Accessories"/>
    <s v="Smartphones&amp;BasicMobiles|Smartphones"/>
    <n v="13999"/>
    <n v="19499"/>
    <n v="28.206574696138265"/>
    <n v="0.28000000000000003"/>
    <n v="4.0999999999999996"/>
    <n v="18998"/>
    <n v="4.0999999999999996"/>
    <n v="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n v="370442002"/>
    <n v="370442002"/>
    <s v="No"/>
    <n v="210"/>
    <x v="0"/>
    <s v="21–30%"/>
  </r>
  <r>
    <s v="B06XR9PR5X"/>
    <s v="B084MZXJNK"/>
    <s v="Belkin Apple Certified Lightning To Type C Cable, Tough Unbreakable Braided Fast Charging For Iphone, Ipad, Air Pods, 3.3 Feet (1 Meters)    White"/>
    <s v="Belkin Apple Certified Lightning To Type C Cable, Tough Unbreakable Braided Fast Charging For Iphone, Ipad, Air Pods, 3.3 Feet (1 Meters)    White"/>
    <s v="Electronics|HomeAudio|Accessories|Adapters"/>
    <x v="0"/>
    <s v="HomeAudio"/>
    <s v="Accessories|Adapters"/>
    <n v="209"/>
    <n v="600"/>
    <n v="65.166666666666657"/>
    <n v="0.65"/>
    <n v="4.4000000000000004"/>
    <n v="18872"/>
    <n v="4.4000000000000004"/>
    <n v="4"/>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n v="11323200"/>
    <n v="11323200"/>
    <s v="No"/>
    <n v="211"/>
    <x v="0"/>
    <s v="61–70%"/>
  </r>
  <r>
    <s v="B083342NKJ"/>
    <s v="B0B6F98KJJ"/>
    <s v="Mi 100 Cm (40 Inches) 5A Series Full Hd Smart Android Led Tv With 24W Dolby Audio &amp; Metal Bezel-Less Frame (Black) (2022 Model)"/>
    <s v="MI 100 cm (40 inches) 5A Series Full HD Smart Android LED TV with 24W Dolby Audio &amp; Metal Bezel-Less Frame (Black) (2022 Model)"/>
    <s v="Computers&amp;Accessories|Accessories&amp;Peripherals|Cables&amp;Accessories|Cables|USBCables"/>
    <x v="2"/>
    <s v="Accessories&amp;Peripherals"/>
    <s v="Cables&amp;Accessories|Cables|USBCables"/>
    <n v="349"/>
    <n v="399"/>
    <n v="12.531328320802004"/>
    <n v="0.13"/>
    <n v="4.4000000000000004"/>
    <n v="18757"/>
    <n v="4.4000000000000004"/>
    <n v="4"/>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n v="7484043"/>
    <n v="7484043"/>
    <s v="Yes"/>
    <n v="212"/>
    <x v="1"/>
    <s v="11–20%"/>
  </r>
  <r>
    <s v="B083342NKJ"/>
    <s v="B071SDRGWL"/>
    <s v="Boat Type-C A400 Type-C To Usb A Cable For All Type C Phones (Lg Nexus 5X), 1Mtr(Black)"/>
    <s v="boAt Type-c A400 Type-c to USB A Cable for All Type C Phones (Lg nexus 5x), 1Mtr(Black)"/>
    <s v="Computers&amp;Accessories|Accessories&amp;Peripherals|Cables&amp;Accessories|Cables|USBCables"/>
    <x v="2"/>
    <s v="Accessories&amp;Peripherals"/>
    <s v="Cables&amp;Accessories|Cables|USBCables"/>
    <n v="349"/>
    <n v="399"/>
    <n v="12.531328320802004"/>
    <n v="0.13"/>
    <n v="4.4000000000000004"/>
    <n v="18757"/>
    <n v="4.4000000000000004"/>
    <n v="4"/>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n v="7484043"/>
    <n v="7484043"/>
    <s v="No"/>
    <n v="212"/>
    <x v="1"/>
    <s v="11–20%"/>
  </r>
  <r>
    <s v="B083342NKJ"/>
    <s v="B081FG1QYX"/>
    <s v="Wayona Type C Cable Nylon Braided Usb C Qc 3.0 Fast Charging Short Power Bank Cable For Samsung Galaxy S10E/S10+/S10/S9/S9+/Note 9/S8/Note 8, Lg G7 G5 G6, Moto G6 G7 (0.25M, Black)"/>
    <s v="Wayona Type C Cable Nylon Braided USB C QC 3.0 Fast Charging Short Power Bank Cable for Samsung Galaxy S10e/S10+/S10/S9/S9+/Note 9/S8/Note 8, LG G7 G5 G6, Moto G6 G7 (0.25M, Black)"/>
    <s v="Computers&amp;Accessories|Accessories&amp;Peripherals|Cables&amp;Accessories|Cables|USBCables"/>
    <x v="2"/>
    <s v="Accessories&amp;Peripherals"/>
    <s v="Cables&amp;Accessories|Cables|USBCables"/>
    <n v="349"/>
    <n v="399"/>
    <n v="12.531328320802004"/>
    <n v="0.13"/>
    <n v="4.4000000000000004"/>
    <n v="18757"/>
    <n v="4.4000000000000004"/>
    <n v="4"/>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n v="7484043"/>
    <n v="7484043"/>
    <s v="No"/>
    <n v="211"/>
    <x v="1"/>
    <s v="11–20%"/>
  </r>
  <r>
    <s v="B07RD611Z8"/>
    <s v="B0752LL57V"/>
    <s v="Casio Mj-12D 150 Steps Check And Correct Desktop Calculator"/>
    <s v="Casio MJ-12D 150 Steps Check and Correct Desktop Calculator"/>
    <s v="Electronics|Mobiles&amp;Accessories|MobileAccessories|Chargers|PowerBanks"/>
    <x v="0"/>
    <s v="Mobiles&amp;Accessories"/>
    <s v="MobileAccessories|Chargers|PowerBanks"/>
    <n v="1799"/>
    <n v="2499"/>
    <n v="28.011204481792717"/>
    <n v="0.28000000000000003"/>
    <n v="4.0999999999999996"/>
    <n v="18678"/>
    <n v="4.0999999999999996"/>
    <n v="4"/>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n v="46676322"/>
    <n v="46676322"/>
    <s v="No"/>
    <n v="211"/>
    <x v="1"/>
    <s v="21–30%"/>
  </r>
  <r>
    <s v="B07RD611Z8"/>
    <s v="B08LHTJTBB"/>
    <s v="Dyazo 6 Angles Adjustable Aluminum Ergonomic Foldable Portable Tabletop Laptop/Desktop Riser Stand Holder Compatible For Macbook, Hp, Dell, Lenovo &amp; All Other Notebook (Silver)"/>
    <s v="Dyazo 6 Angles Adjustable Aluminum Ergonomic Foldable Portable Tabletop Laptop/Desktop Riser Stand Holder Compatible for MacBook, HP, Dell, Lenovo &amp; All Other Notebook (Silver)"/>
    <s v="Electronics|Mobiles&amp;Accessories|MobileAccessories|Chargers|PowerBanks"/>
    <x v="0"/>
    <s v="Mobiles&amp;Accessories"/>
    <s v="MobileAccessories|Chargers|PowerBanks"/>
    <n v="1799"/>
    <n v="2499"/>
    <n v="28.011204481792717"/>
    <n v="0.28000000000000003"/>
    <n v="4.0999999999999996"/>
    <n v="18678"/>
    <n v="4.0999999999999996"/>
    <n v="4"/>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n v="46676322"/>
    <n v="46676322"/>
    <s v="No"/>
    <n v="212"/>
    <x v="0"/>
    <s v="21–30%"/>
  </r>
  <r>
    <s v="B08JD36C6H"/>
    <s v="B07L3NDN24"/>
    <s v="Zebronics Zeb-Fame 5Watts 2.0 Multi Media Speakers With Aux, Usb And Volume Control (Black)"/>
    <s v="ZEBRONICS Zeb-Fame 5watts 2.0 Multi Media Speakers with AUX, USB and Volume Control (Black)"/>
    <s v="Computers&amp;Accessories|ExternalDevices&amp;DataStorage|PenDrives"/>
    <x v="2"/>
    <s v="ExternalDevices&amp;DataStorage"/>
    <s v="PenDrives"/>
    <n v="349"/>
    <n v="450"/>
    <n v="22.444444444444443"/>
    <n v="0.22"/>
    <n v="4.0999999999999996"/>
    <n v="18656"/>
    <n v="4.0999999999999996"/>
    <n v="4"/>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n v="8395200"/>
    <n v="8395200"/>
    <s v="No"/>
    <n v="213"/>
    <x v="0"/>
    <s v="21–30%"/>
  </r>
  <r>
    <s v="B07GNC2592"/>
    <s v="B08498H13H"/>
    <s v="Hp Gk320 Wired Full Size Rgb Backlight Mechanical Gaming Keyboard, 4 Led Indicators, Mechanical Switches, Double Injection Key Caps, And Windows Lock Key(4Qn01Aa)"/>
    <s v="HP GK320 Wired Full Size RGB Backlight Mechanical Gaming Keyboard, 4 LED Indicators, Mechanical Switches, Double Injection Key Caps, and Windows Lock Key(4QN01AA)"/>
    <s v="Electronics|Mobiles&amp;Accessories|MobileAccessories|AutomobileAccessories|Cradles"/>
    <x v="0"/>
    <s v="Mobiles&amp;Accessories"/>
    <s v="MobileAccessories|AutomobileAccessories|Cradles"/>
    <n v="599"/>
    <n v="999"/>
    <n v="40.04004004004004"/>
    <n v="0.4"/>
    <n v="4"/>
    <n v="18654"/>
    <n v="4"/>
    <n v="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n v="18635346"/>
    <n v="18635346"/>
    <s v="No"/>
    <n v="214"/>
    <x v="1"/>
    <s v="41–50%"/>
  </r>
  <r>
    <s v="B07VX71FZP"/>
    <s v="B09J2SCVQT"/>
    <s v="Nutripro Juicer Mixer Grinder - Smoothie Maker - 500 Watts (3 Jars 2 Blades)"/>
    <s v="NutriPro Juicer Mixer Grinder - Smoothie Maker - 500 Watts (3 Jars 2 Blades)"/>
    <s v="Home&amp;Kitchen|Heating,Cooling&amp;AirQuality|RoomHeaters|FanHeaters"/>
    <x v="1"/>
    <s v="Heating,Cooling&amp;AirQuality"/>
    <s v="RoomHeaters|FanHeaters"/>
    <n v="1199"/>
    <n v="2000"/>
    <n v="40.050000000000004"/>
    <n v="0.4"/>
    <n v="4"/>
    <n v="18543"/>
    <n v="4"/>
    <n v="4"/>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n v="37086000"/>
    <n v="37086000"/>
    <s v="No"/>
    <n v="215"/>
    <x v="0"/>
    <s v="41–50%"/>
  </r>
  <r>
    <s v="B07YC8JHMB"/>
    <s v="B07N2MGB3G"/>
    <s v="Agaro Marvel 9 Liters Oven Toaster Griller, Cake Baking Otg (Black)"/>
    <s v="AGARO Marvel 9 Liters Oven Toaster Griller, Cake Baking OTG (Black)"/>
    <s v="Home&amp;Kitchen|Kitchen&amp;HomeAppliances|WaterPurifiers&amp;Accessories|WaterFilters&amp;Purifiers"/>
    <x v="1"/>
    <s v="Kitchen&amp;HomeAppliances"/>
    <s v="WaterPurifiers&amp;Accessories|WaterFilters&amp;Purifiers"/>
    <n v="8199"/>
    <n v="16000"/>
    <n v="48.756250000000001"/>
    <n v="0.49"/>
    <n v="3.9"/>
    <n v="18497"/>
    <n v="3.9"/>
    <n v="4"/>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n v="295952000"/>
    <n v="295952000"/>
    <s v="No"/>
    <n v="215"/>
    <x v="0"/>
    <s v="41–50%"/>
  </r>
  <r>
    <s v="B00A7PLVU6"/>
    <s v="B08LPJZSSW"/>
    <s v="Digitek¬Æ (Dtr 260 Gt) Gorilla Tripod/Mini 33 Cm (13 Inch) Tripod For Mobile Phone With Phone Mount &amp; Remote, Flexible Gorilla Stand For Dslr &amp; Action Cameras"/>
    <s v="DIGITEK¬Æ (DTR 260 GT) Gorilla Tripod/Mini 33 cm (13 Inch) Tripod for Mobile Phone with Phone Mount &amp; Remote, Flexible Gorilla Stand for DSLR &amp; Action Cameras"/>
    <s v="Home&amp;Kitchen|Kitchen&amp;HomeAppliances|SmallKitchenAppliances|HandBlenders"/>
    <x v="1"/>
    <s v="Kitchen&amp;HomeAppliances"/>
    <s v="SmallKitchenAppliances|HandBlenders"/>
    <n v="753"/>
    <n v="899"/>
    <n v="16.240266963292544"/>
    <n v="0.16"/>
    <n v="4.2"/>
    <n v="18462"/>
    <n v="4.2"/>
    <n v="4"/>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n v="16597338"/>
    <n v="16597338"/>
    <s v="No"/>
    <n v="215"/>
    <x v="0"/>
    <s v="11–20%"/>
  </r>
  <r>
    <s v="B08JMC1988"/>
    <s v="B0798PJPCL"/>
    <s v="Portronics My Buddy Plus Adjustable Laptop Cooling Table (Brown)"/>
    <s v="Portronics My buddy plus Adjustable Laptop cooling Table (Brown)"/>
    <s v="Electronics|HomeAudio|Speakers|OutdoorSpeakers"/>
    <x v="0"/>
    <s v="HomeAudio"/>
    <s v="Speakers|OutdoorSpeakers"/>
    <n v="999"/>
    <n v="2490"/>
    <n v="59.879518072289159"/>
    <n v="0.6"/>
    <n v="4.0999999999999996"/>
    <n v="18331"/>
    <n v="4.0999999999999996"/>
    <n v="4"/>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n v="45644190"/>
    <n v="45644190"/>
    <s v="No"/>
    <n v="216"/>
    <x v="0"/>
    <s v="51–60%"/>
  </r>
  <r>
    <s v="B08D75R3Z1"/>
    <s v="B095K14P86"/>
    <s v="Saiyam Stainless Steel Espresso Maker Stovetop Coffee Percolator Italian Coffee Maker Moka Pot (4 Cup - 200 Ml, Silver)"/>
    <s v="Saiyam Stainless Steel Espresso Maker Stovetop Coffee Percolator Italian Coffee Maker Moka Pot (4 Cup - 200 ml, Silver)"/>
    <s v="Electronics|Headphones,Earbuds&amp;Accessories|Headphones|In-Ear"/>
    <x v="0"/>
    <s v="Headphones,Earbuds&amp;Accessories"/>
    <s v="Headphones|In-Ear"/>
    <n v="299"/>
    <n v="1900"/>
    <n v="84.263157894736835"/>
    <n v="0.84"/>
    <n v="3.6"/>
    <n v="18202"/>
    <n v="3.6"/>
    <n v="4"/>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n v="34583800"/>
    <n v="34583800"/>
    <s v="Yes"/>
    <n v="217"/>
    <x v="0"/>
    <s v="81–90%"/>
  </r>
  <r>
    <s v="B0819HZPXL"/>
    <s v="B08QSDKFGQ"/>
    <s v="Zoul Usb Type C Fast Charging 3A Nylon Braided Data Cable Quick Charger Cable Qc 3.0 For Samsung Galaxy M31S M30 S10 S9 S20 Plus, Note 10 9 8, A20E A40 A50 A70 (1M, Grey)"/>
    <s v="Zoul USB Type C Fast Charging 3A Nylon Braided Data Cable Quick Charger Cable QC 3.0 for Samsung Galaxy M31s M30 S10 S9 S20 Plus, Note 10 9 8, A20e A40 A50 A70 (1M, Grey)"/>
    <s v="Computers&amp;Accessories|Accessories&amp;Peripherals|PCGamingPeripherals|GamingMice"/>
    <x v="2"/>
    <s v="Accessories&amp;Peripherals"/>
    <s v="PCGamingPeripherals|GamingMice"/>
    <n v="399"/>
    <n v="549"/>
    <n v="27.322404371584703"/>
    <n v="0.27"/>
    <n v="4.4000000000000004"/>
    <n v="18139"/>
    <n v="4.4000000000000004"/>
    <n v="4"/>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n v="9958311"/>
    <n v="9958311"/>
    <s v="Yes"/>
    <n v="217"/>
    <x v="1"/>
    <s v="21–30%"/>
  </r>
  <r>
    <s v="B072J83V9W"/>
    <s v="B00GGGOYEK"/>
    <s v="Storite Usb 2.0 A To Mini 5 Pin B Cable For External Hdds/Camera/Card Readers 35Cm"/>
    <s v="Storite USB 2.0 A to Mini 5 pin B Cable for External HDDS/Camera/Card Readers 35cm"/>
    <s v="Home&amp;Kitchen|Kitchen&amp;HomeAppliances|Vacuum,Cleaning&amp;Ironing|Vacuums&amp;FloorCare|Vacuums|CanisterVacuums"/>
    <x v="1"/>
    <s v="Kitchen&amp;HomeAppliances"/>
    <s v="Vacuum,Cleaning&amp;Ironing|Vacuums&amp;FloorCare|Vacuums|CanisterVacuums"/>
    <n v="8999"/>
    <n v="9995"/>
    <n v="9.9649824912456229"/>
    <n v="0.1"/>
    <n v="4.4000000000000004"/>
    <n v="17994"/>
    <n v="4.4000000000000004"/>
    <n v="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n v="179850030"/>
    <n v="179850030"/>
    <s v="No"/>
    <n v="216"/>
    <x v="1"/>
    <s v="0–10%"/>
  </r>
  <r>
    <s v="B0B5CGTBKV"/>
    <s v="B08H6CZSHT"/>
    <s v="Philips Easyspeed Plus Steam Iron Gc2145/20-2200W, Quick Heat Up With Up To 30 G/Min Steam, 110 G Steam Boost, Scratch Resistant Ceramic Soleplate, Vertical Steam &amp; Drip-Stop"/>
    <s v="Philips EasySpeed Plus Steam Iron GC2145/20-2200W, Quick Heat Up with up to 30 g/min steam, 110 g steam Boost, Scratch Resistant Ceramic Soleplate, Vertical steam &amp; Drip-Stop"/>
    <s v="Electronics|WearableTechnology|SmartWatches"/>
    <x v="0"/>
    <s v="WearableTechnology"/>
    <s v="SmartWatches"/>
    <n v="1999"/>
    <n v="7990"/>
    <n v="74.981226533166449"/>
    <n v="0.75"/>
    <n v="3.8"/>
    <n v="17833"/>
    <n v="3.8"/>
    <n v="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n v="142485670"/>
    <n v="142485670"/>
    <s v="No"/>
    <n v="215"/>
    <x v="0"/>
    <s v="71–80%"/>
  </r>
  <r>
    <s v="B0B5B6PQCT"/>
    <s v="B008P7IF02"/>
    <s v="Morphy Richards New Europa 800-Watt Espresso And Cappuccino 4-Cup Coffee Maker (Black)"/>
    <s v="Morphy Richards New Europa 800-Watt Espresso and Cappuccino 4-Cup Coffee Maker (Black)"/>
    <s v="Electronics|WearableTechnology|SmartWatches"/>
    <x v="0"/>
    <s v="WearableTechnology"/>
    <s v="SmartWatches"/>
    <n v="1799"/>
    <n v="7990"/>
    <n v="77.484355444305379"/>
    <n v="0.77"/>
    <n v="3.8"/>
    <n v="17833"/>
    <n v="3.8"/>
    <n v="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n v="142485670"/>
    <n v="142485670"/>
    <s v="Yes"/>
    <n v="216"/>
    <x v="0"/>
    <s v="71–80%"/>
  </r>
  <r>
    <s v="B0B5B6PQCT"/>
    <s v="B09VGS66FV"/>
    <s v="Tesora - Inspired By You Large Premium Electric Kettle 1.8L, Stainless Steel Inner Body - Auto Power Cut, Boil Dry Protection &amp; Cool Touch Double Wall, Portable | 1500 Watts |1 Year Warranty | (White)"/>
    <s v="Tesora - Inspired by you Large Premium Electric Kettle 1.8L, Stainless Steel Inner Body - Auto Power Cut, Boil Dry Protection &amp; Cool Touch Double Wall, Portable | 1500 Watts |1 Year Warranty | (White)"/>
    <s v="Electronics|WearableTechnology|SmartWatches"/>
    <x v="0"/>
    <s v="WearableTechnology"/>
    <s v="SmartWatches"/>
    <n v="1999"/>
    <n v="7990"/>
    <n v="74.981226533166449"/>
    <n v="0.75"/>
    <n v="3.8"/>
    <n v="17831"/>
    <n v="3.8"/>
    <n v="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n v="142469690"/>
    <n v="142469690"/>
    <s v="Yes"/>
    <n v="217"/>
    <x v="0"/>
    <s v="71–80%"/>
  </r>
  <r>
    <s v="B0B5DDJNH4"/>
    <s v="B0747VDH9L"/>
    <s v="Inalsa Hand Blender 1000 Watt With Chopper, Whisker, 600 Ml Multipurpose Jar|Variable Speed And Turbo Speed Function |100% Copper Motor |Low Noise |Anti-Splash Technology|2 Year Warranty"/>
    <s v="INALSA Hand Blender 1000 Watt with Chopper, Whisker, 600 ml Multipurpose Jar|Variable Speed And Turbo Speed Function |100% Copper Motor |Low Noise |ANTI-SPLASH TECHNOLOGY|2 Year Warranty"/>
    <s v="Electronics|WearableTechnology|SmartWatches"/>
    <x v="0"/>
    <s v="WearableTechnology"/>
    <s v="SmartWatches"/>
    <n v="1999"/>
    <n v="7990"/>
    <n v="74.981226533166449"/>
    <n v="0.75"/>
    <n v="3.8"/>
    <n v="17831"/>
    <n v="3.8"/>
    <n v="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n v="142469690"/>
    <n v="142469690"/>
    <s v="Yes"/>
    <n v="216"/>
    <x v="0"/>
    <s v="71–80%"/>
  </r>
  <r>
    <s v="B0B5D39BCD"/>
    <s v="B08XLR6DSB"/>
    <s v="Akiara - Makes Life Easy Electric Handy Sewing/Stitch Handheld Cordless Portable White Sewing Machine For Home Tailoring, Hand Machine | Mini Silai | White Hand Machine With Adapter"/>
    <s v="akiara - Makes life easy Electric Handy Sewing/Stitch Handheld Cordless Portable White Sewing Machine for Home Tailoring, Hand Machine | Mini Silai | White Hand Machine with Adapter"/>
    <s v="Electronics|WearableTechnology|SmartWatches"/>
    <x v="0"/>
    <s v="WearableTechnology"/>
    <s v="SmartWatches"/>
    <n v="1999"/>
    <n v="7990"/>
    <n v="74.981226533166449"/>
    <n v="0.75"/>
    <n v="3.8"/>
    <n v="17831"/>
    <n v="3.8"/>
    <n v="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n v="142469690"/>
    <n v="142469690"/>
    <s v="Yes"/>
    <n v="215"/>
    <x v="0"/>
    <s v="71–80%"/>
  </r>
  <r>
    <s v="B01DJJVFPC"/>
    <s v="B0088TKTY2"/>
    <s v="Tp-Link Wifi Dongle 300 Mbps Mini Wireless Network Usb Wi-Fi Adapter For Pc Desktop Laptop(Supports Windows 11/10/8.1/8/7/Xp, Mac Os 10.9-10.15 And Linux, Wps, Soft Ap Mode, Usb 2.0) (Tl-Wn823N),Black"/>
    <s v="TP-LINK WiFi Dongle 300 Mbps Mini Wireless Network USB Wi-Fi Adapter for PC Desktop Laptop(Supports Windows 11/10/8.1/8/7/XP, Mac OS 10.9-10.15 and Linux, WPS, Soft AP Mode, USB 2.0) (TL-WN823N),Black"/>
    <s v="Electronics|GeneralPurposeBatteries&amp;BatteryChargers|DisposableBatteries"/>
    <x v="0"/>
    <s v="GeneralPurposeBatteries&amp;BatteryChargers"/>
    <s v="DisposableBatteries"/>
    <n v="269"/>
    <n v="315"/>
    <n v="14.603174603174605"/>
    <n v="0.15"/>
    <n v="4.5"/>
    <n v="17810"/>
    <n v="4.5"/>
    <n v="5"/>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n v="5610150"/>
    <n v="5610150"/>
    <s v="Yes"/>
    <n v="214"/>
    <x v="0"/>
    <s v="11–20%"/>
  </r>
  <r>
    <s v="B07WGPBXY9"/>
    <s v="B07DXRGWDJ"/>
    <s v="Philips Handheld Garment Steamer Gc360/30 - Vertical &amp; Horizontal Steaming, 1200 Watt, Up To 22G/Min"/>
    <s v="Philips Handheld Garment Steamer GC360/30 - Vertical &amp; Horizontal Steaming, 1200 Watt, up to 22g/min"/>
    <s v="Home&amp;Kitchen|Kitchen&amp;HomeAppliances|SmallKitchenAppliances|Kettles&amp;HotWaterDispensers|ElectricKettles"/>
    <x v="1"/>
    <s v="Kitchen&amp;HomeAppliances"/>
    <s v="SmallKitchenAppliances|Kettles&amp;HotWaterDispensers|ElectricKettles"/>
    <n v="899"/>
    <n v="1249"/>
    <n v="28.022417934347477"/>
    <n v="0.28000000000000003"/>
    <n v="3.9"/>
    <n v="17424"/>
    <n v="3.9"/>
    <n v="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n v="21762576"/>
    <n v="21762576"/>
    <s v="No"/>
    <n v="213"/>
    <x v="1"/>
    <s v="21–30%"/>
  </r>
  <r>
    <s v="B0B3CPQ5PF"/>
    <s v="B09MMD1FDN"/>
    <s v="7Seven¬Æ Suitable Sony Tv Remote Original Bravia For Smart Android Television Compatible For Any Model Of Lcd Led Oled Uhd 4K Universal Sony Remote Control"/>
    <s v="7SEVEN¬Æ Suitable Sony Tv Remote Original Bravia for Smart Android Television Compatible for Any Model of LCD LED OLED UHD 4K Universal Sony Remote Control"/>
    <s v="Electronics|Mobiles&amp;Accessories|Smartphones&amp;BasicMobiles|Smartphones"/>
    <x v="0"/>
    <s v="Mobiles&amp;Accessories"/>
    <s v="Smartphones&amp;BasicMobiles|Smartphones"/>
    <n v="28999"/>
    <n v="28999"/>
    <n v="0"/>
    <n v="0"/>
    <n v="4.3"/>
    <n v="17415"/>
    <n v="4.3"/>
    <n v="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n v="505017585"/>
    <n v="505017585"/>
    <s v="No"/>
    <n v="213"/>
    <x v="0"/>
    <s v="0–10%"/>
  </r>
  <r>
    <s v="B0B3CQBRB4"/>
    <s v="B09HN7LD5L"/>
    <s v="Prolegend¬Æ Pl-T002 Universal Tv Stand Table Top For Most 22 To 65 Inch Lcd Flat Screen Tv, Vesa Up To 800 By 400Mm"/>
    <s v="PROLEGEND¬Æ PL-T002 Universal TV Stand Table Top for Most 22 to 65 inch LCD Flat Screen TV, VESA up to 800 by 400mm"/>
    <s v="Electronics|Mobiles&amp;Accessories|Smartphones&amp;BasicMobiles|Smartphones"/>
    <x v="0"/>
    <s v="Mobiles&amp;Accessories"/>
    <s v="Smartphones&amp;BasicMobiles|Smartphones"/>
    <n v="28999"/>
    <n v="28999"/>
    <n v="0"/>
    <n v="0"/>
    <n v="4.3"/>
    <n v="17415"/>
    <n v="4.3"/>
    <n v="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n v="505017585"/>
    <n v="505017585"/>
    <s v="No"/>
    <n v="213"/>
    <x v="0"/>
    <s v="0–10%"/>
  </r>
  <r>
    <s v="B0B3D39RKV"/>
    <s v="B09PLD9TCD"/>
    <s v="Kodak 126 Cm (50 Inches) Bezel-Less Design Series 4K Ultra Hd Smart Android Led Tv 50Uhdx7Xprobl (Black)"/>
    <s v="Kodak 126 cm (50 inches) Bezel-Less Design Series 4K Ultra HD Smart Android LED TV 50UHDX7XPROBL (Black)"/>
    <s v="Electronics|Mobiles&amp;Accessories|Smartphones&amp;BasicMobiles|Smartphones"/>
    <x v="0"/>
    <s v="Mobiles&amp;Accessories"/>
    <s v="Smartphones&amp;BasicMobiles|Smartphones"/>
    <n v="33999"/>
    <n v="33999"/>
    <n v="0"/>
    <n v="0"/>
    <n v="4.3"/>
    <n v="17415"/>
    <n v="4.3"/>
    <n v="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n v="592092585"/>
    <n v="592092585"/>
    <s v="No"/>
    <n v="213"/>
    <x v="0"/>
    <s v="0–10%"/>
  </r>
  <r>
    <s v="B00CEQEGPI"/>
    <s v="B07XCM6T4N"/>
    <s v="Striff Adjustable Laptop Tabletop Stand Patented Riser Ventilated Portable Foldable Compatible With Macbook Notebook Tablet Tray Desk Table Book With Free Phone Stand (Black)"/>
    <s v="STRIFF Adjustable Laptop Tabletop Stand Patented Riser Ventilated Portable Foldable Compatible with MacBook Notebook Tablet Tray Desk Table Book with Free Phone Stand (Black)"/>
    <s v="Computers&amp;Accessories|Accessories&amp;Peripherals|Keyboards,Mice&amp;InputDevices|Keyboard&amp;MouseSets"/>
    <x v="2"/>
    <s v="Accessories&amp;Peripherals"/>
    <s v="Keyboards,Mice&amp;InputDevices|Keyboard&amp;MouseSets"/>
    <n v="1345"/>
    <n v="2295"/>
    <n v="41.394335511982575"/>
    <n v="0.41"/>
    <n v="4.2"/>
    <n v="17413"/>
    <n v="4.2"/>
    <n v="4"/>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n v="39962835"/>
    <n v="39962835"/>
    <s v="No"/>
    <n v="213"/>
    <x v="0"/>
    <s v="41–50%"/>
  </r>
  <r>
    <s v="B0798PJPCL"/>
    <s v="B0BF54LXW6"/>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s v="Computers&amp;Accessories|Accessories&amp;Peripherals|LaptopAccessories|Lapdesks"/>
    <x v="2"/>
    <s v="Accessories&amp;Peripherals"/>
    <s v="LaptopAccessories|Lapdesks"/>
    <n v="1889"/>
    <n v="2699"/>
    <n v="30.011115227862174"/>
    <n v="0.3"/>
    <n v="4.3"/>
    <n v="17394"/>
    <n v="4.3"/>
    <n v="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n v="46946406"/>
    <n v="46946406"/>
    <s v="No"/>
    <n v="213"/>
    <x v="0"/>
    <s v="31–40%"/>
  </r>
  <r>
    <s v="B07KR5P3YD"/>
    <s v="B09F6KL23R"/>
    <s v="Skytone Stainless Steel Electric Meat Grinders With Bowl 700W Heavy For Kitchen Food Chopper, Meat, Vegetables, Onion , Garlic Slicer Dicer, Fruit &amp; Nuts Blender (2L, 700 Watts)"/>
    <s v="SKYTONE Stainless Steel Electric Meat Grinders with Bowl 700W Heavy for Kitchen Food Chopper, Meat, Vegetables, Onion , Garlic Slicer Dicer, Fruit &amp; Nuts Blender (2L, 700 Watts)"/>
    <s v="Computers&amp;Accessories|Accessories&amp;Peripherals|Keyboards,Mice&amp;InputDevices|Keyboard&amp;MouseSets"/>
    <x v="2"/>
    <s v="Accessories&amp;Peripherals"/>
    <s v="Keyboards,Mice&amp;InputDevices|Keyboard&amp;MouseSets"/>
    <n v="448"/>
    <n v="699"/>
    <n v="35.908440629470675"/>
    <n v="0.36"/>
    <n v="3.9"/>
    <n v="17348"/>
    <n v="3.9"/>
    <n v="4"/>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n v="12126252"/>
    <n v="12126252"/>
    <s v="No"/>
    <n v="213"/>
    <x v="0"/>
    <s v="31–40%"/>
  </r>
  <r>
    <s v="B01N6IJG0F"/>
    <s v="B0BFWGBX61"/>
    <s v="Ambrane Unbreakable 3A Fast Charging Braided Type C Cable    1.5 Meter (Rct15, Blue) Supports Qc 2.0/3.0 Charging"/>
    <s v="Ambrane Unbreakable 3A Fast Charging Braided Type C Cable    1.5 Meter (RCT15, Blue) Supports QC 2.0/3.0 Charging"/>
    <s v="Home&amp;Kitchen|Kitchen&amp;HomeAppliances|Vacuum,Cleaning&amp;Ironing|Irons,Steamers&amp;Accessories|Irons|DryIrons"/>
    <x v="1"/>
    <s v="Kitchen&amp;HomeAppliances"/>
    <s v="Vacuum,Cleaning&amp;Ironing|Irons,Steamers&amp;Accessories|Irons|DryIrons"/>
    <n v="559"/>
    <n v="1010"/>
    <n v="44.653465346534652"/>
    <n v="0.45"/>
    <n v="4.0999999999999996"/>
    <n v="17325"/>
    <n v="4.0999999999999996"/>
    <n v="4"/>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n v="17498250"/>
    <n v="17498250"/>
    <s v="No"/>
    <n v="213"/>
    <x v="1"/>
    <s v="41–50%"/>
  </r>
  <r>
    <s v="B088ZTJT2R"/>
    <s v="B087FXHB6J"/>
    <s v="Zebronics Zeb-Companion 107 Usb Wireless Keyboard And Mouse Set With Nano Receiver (Black)"/>
    <s v="Zebronics Zeb-Companion 107 USB Wireless Keyboard and Mouse Set with Nano Receiver (Black)"/>
    <s v="Home&amp;Kitchen|Heating,Cooling&amp;AirQuality|WaterHeaters&amp;Geysers|ImmersionRods"/>
    <x v="1"/>
    <s v="Heating,Cooling&amp;AirQuality"/>
    <s v="WaterHeaters&amp;Geysers|ImmersionRods"/>
    <n v="719"/>
    <n v="1295"/>
    <n v="44.478764478764475"/>
    <n v="0.44"/>
    <n v="4.2"/>
    <n v="17218"/>
    <n v="4.2"/>
    <n v="4"/>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n v="22297310"/>
    <n v="22297310"/>
    <s v="No"/>
    <n v="213"/>
    <x v="0"/>
    <s v="41–50%"/>
  </r>
  <r>
    <s v="B0B3N7LR6K"/>
    <s v="B0B3CQBRB4"/>
    <s v="Oneplus Nord 2T 5G (Gray Shadow, 8Gb Ram, 128Gb Storage)"/>
    <s v="OnePlus Nord 2T 5G (Gray Shadow, 8GB RAM, 128GB Storage)"/>
    <s v="Electronics|WearableTechnology|SmartWatches"/>
    <x v="0"/>
    <s v="WearableTechnology"/>
    <s v="SmartWatches"/>
    <n v="3999"/>
    <n v="16999"/>
    <n v="76.475086769809991"/>
    <n v="0.76"/>
    <n v="4.3"/>
    <n v="17162"/>
    <n v="4.3"/>
    <n v="4"/>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n v="291736838"/>
    <n v="291736838"/>
    <s v="No"/>
    <n v="213"/>
    <x v="0"/>
    <s v="71–80%"/>
  </r>
  <r>
    <s v="B0B3NDPCS9"/>
    <s v="B00OFM6PEO"/>
    <s v="Storite Usb Extension Cable Usb 3.0 Male To Female Extension Cable High Speed 5Gbps Extension Cable Data Transfer For Keyboard, Mouse, Flash Drive, Hard Drive, Printer And More- 1.5M - Blue"/>
    <s v="Storite USB Extension Cable USB 3.0 Male to Female Extension Cable High Speed 5GBps Extension Cable Data Transfer for Keyboard, Mouse, Flash Drive, Hard Drive, Printer and More- 1.5M - Blue"/>
    <s v="Electronics|WearableTechnology|SmartWatches"/>
    <x v="0"/>
    <s v="WearableTechnology"/>
    <s v="SmartWatches"/>
    <n v="3999"/>
    <n v="17999"/>
    <n v="77.782099005500299"/>
    <n v="0.78"/>
    <n v="4.3"/>
    <n v="17161"/>
    <n v="4.3"/>
    <n v="4"/>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n v="308880839"/>
    <n v="308880839"/>
    <s v="Yes"/>
    <n v="214"/>
    <x v="0"/>
    <s v="71–80%"/>
  </r>
  <r>
    <s v="B0B3N7LR6K"/>
    <s v="B016MDK4F4"/>
    <s v="Technotech High Speed Hdmi Cable 5 Meter V1.4 - Supports Full Hd 1080P (Color May Vary)"/>
    <s v="Technotech High Speed HDMI Cable 5 Meter V1.4 - Supports Full HD 1080p (Color May Vary)"/>
    <s v="Electronics|WearableTechnology|SmartWatches"/>
    <x v="0"/>
    <s v="WearableTechnology"/>
    <s v="SmartWatches"/>
    <n v="3999"/>
    <n v="16999"/>
    <n v="76.475086769809991"/>
    <n v="0.76"/>
    <n v="4.3"/>
    <n v="17159"/>
    <n v="4.3"/>
    <n v="4"/>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n v="291685841"/>
    <n v="291685841"/>
    <s v="Yes"/>
    <n v="214"/>
    <x v="0"/>
    <s v="71–80%"/>
  </r>
  <r>
    <s v="B09KGV7WSV"/>
    <s v="B09SB6SJB4"/>
    <s v="Amazon Brand - Solimo Fast Charging Braided Type C Data Cable Seam, Suitable For All Supported Mobile Phones (1 Meter, Black)"/>
    <s v="Amazon Brand - Solimo Fast Charging Braided Type C Data Cable Seam, Suitable For All Supported Mobile Phones (1 Meter, Black)"/>
    <s v="Electronics|Mobiles&amp;Accessories|MobileAccessories|StylusPens"/>
    <x v="0"/>
    <s v="Mobiles&amp;Accessories"/>
    <s v="MobileAccessories|StylusPens"/>
    <n v="2099"/>
    <n v="5999"/>
    <n v="65.010835139189865"/>
    <n v="0.65"/>
    <n v="4.3"/>
    <n v="17129"/>
    <n v="4.3"/>
    <n v="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n v="102756871"/>
    <n v="102756871"/>
    <s v="Yes"/>
    <n v="213"/>
    <x v="0"/>
    <s v="61–70%"/>
  </r>
  <r>
    <s v="B09KGV7WSV"/>
    <s v="B08MC57J31"/>
    <s v="Mi 10000Mah Lithium Ion, Lithium Polymer Power Bank Pocket Pro With 22.5 Watt Fast Charging, Dual Input Ports(Micro-Usb And Type C), Triple Output Ports, (Black)"/>
    <s v="MI 10000mAh Lithium Ion, Lithium Polymer Power Bank Pocket Pro with 22.5 Watt Fast Charging, Dual Input Ports(Micro-USB and Type C), Triple Output Ports, (Black)"/>
    <s v="Electronics|Mobiles&amp;Accessories|MobileAccessories|StylusPens"/>
    <x v="0"/>
    <s v="Mobiles&amp;Accessories"/>
    <s v="MobileAccessories|StylusPens"/>
    <n v="2099"/>
    <n v="5999"/>
    <n v="65.010835139189865"/>
    <n v="0.65"/>
    <n v="4.3"/>
    <n v="17129"/>
    <n v="4.3"/>
    <n v="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n v="102756871"/>
    <n v="102756871"/>
    <s v="Yes"/>
    <n v="213"/>
    <x v="0"/>
    <s v="61–70%"/>
  </r>
  <r>
    <s v="B08CF3B7N1"/>
    <s v="B0971DWFDT"/>
    <s v="Portronics Carpower Mini Car Charger With Dual Output, Fast Charging (Type C Pd 18W + Qc 3.0A) Compatible With All Smartphones(Black)"/>
    <s v="Portronics CarPower Mini Car Charger with Dual Output, Fast Charging (Type C PD 18W + QC 3.0A) Compatible with All Smartphones(Black)"/>
    <s v="Computers&amp;Accessories|Accessories&amp;Peripherals|Cables&amp;Accessories|Cables|USBCables"/>
    <x v="2"/>
    <s v="Accessories&amp;Peripherals"/>
    <s v="Cables&amp;Accessories|Cables|USBCables"/>
    <n v="154"/>
    <n v="399"/>
    <n v="61.403508771929829"/>
    <n v="0.61"/>
    <n v="4.2"/>
    <n v="16905"/>
    <n v="4.2"/>
    <n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n v="6745095"/>
    <n v="6745095"/>
    <s v="Yes"/>
    <n v="212"/>
    <x v="0"/>
    <s v="61–70%"/>
  </r>
  <r>
    <s v="B08CF3B7N1"/>
    <s v="B09SJ1FTYV"/>
    <s v="Sounce Protective Case Cover Compatible Boat Xtend Overall Protective Case Tpu Hd Clear Ultra-Thin Cover With Unbreakable Screen Guard"/>
    <s v="Sounce Protective Case Cover Compatible Boat Xtend Overall Protective Case TPU HD Clear Ultra-Thin Cover with Unbreakable Screen Guard"/>
    <s v="Computers&amp;Accessories|Accessories&amp;Peripherals|Cables&amp;Accessories|Cables|USBCables"/>
    <x v="2"/>
    <s v="Accessories&amp;Peripherals"/>
    <s v="Cables&amp;Accessories|Cables|USBCables"/>
    <n v="154"/>
    <n v="399"/>
    <n v="61.403508771929829"/>
    <n v="0.61"/>
    <n v="4.2"/>
    <n v="16905"/>
    <n v="4.2"/>
    <n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n v="6745095"/>
    <n v="6745095"/>
    <s v="Yes"/>
    <n v="211"/>
    <x v="2"/>
    <s v="61–70%"/>
  </r>
  <r>
    <s v="B08CF3B7N1"/>
    <s v="B09NY6TRXG"/>
    <s v="Poco C31 (Royal Blue, 64 Gb) (4 Gb Ram)"/>
    <s v="POCO C31 (Royal Blue, 64 GB) (4 GB RAM)"/>
    <s v="Computers&amp;Accessories|Accessories&amp;Peripherals|Cables&amp;Accessories|Cables|USBCables"/>
    <x v="2"/>
    <s v="Accessories&amp;Peripherals"/>
    <s v="Cables&amp;Accessories|Cables|USBCables"/>
    <n v="154"/>
    <n v="399"/>
    <n v="61.403508771929829"/>
    <n v="0.61"/>
    <n v="4.2"/>
    <n v="16905"/>
    <n v="4.2"/>
    <n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n v="6745095"/>
    <n v="6745095"/>
    <s v="Yes"/>
    <n v="211"/>
    <x v="2"/>
    <s v="61–70%"/>
  </r>
  <r>
    <s v="B07N8RQ6W7"/>
    <s v="B0972BQ2RS"/>
    <s v="Fire-Boltt India'S No 1 Smartwatch Brand Ring Bluetooth Calling With Spo2 &amp; 1.7‚Äù Metal Body With Blood Oxygen Monitoring, Continuous Heart Rate, Full Touch &amp; Multiple Watch Faces"/>
    <s v="Fire-Boltt India's No 1 Smartwatch Brand Ring Bluetooth Calling with SpO2 &amp; 1.7‚Äù Metal Body with Blood Oxygen Monitoring, Continuous Heart Rate, Full Touch &amp; Multiple Watch Faces"/>
    <s v="Electronics|Mobiles&amp;Accessories|MobileAccessories|Stands"/>
    <x v="0"/>
    <s v="Mobiles&amp;Accessories"/>
    <s v="MobileAccessories|Stands"/>
    <n v="134"/>
    <n v="699"/>
    <n v="80.829756795422043"/>
    <n v="0.81"/>
    <n v="4.0999999999999996"/>
    <n v="16685"/>
    <n v="4.0999999999999996"/>
    <n v="4"/>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n v="11662815"/>
    <n v="11662815"/>
    <s v="Yes"/>
    <n v="211"/>
    <x v="2"/>
    <s v="81–90%"/>
  </r>
  <r>
    <s v="B07TMCXRFV"/>
    <s v="B09ZPM4C2C"/>
    <s v="Tcl 80 Cm (32 Inches) Hd Ready Certified Android Smart Led Tv 32S5205 (Black)"/>
    <s v="TCL 80 cm (32 inches) HD Ready Certified Android Smart LED TV 32S5205 (Black)"/>
    <s v="Computers&amp;Accessories|Accessories&amp;Peripherals|TabletAccessories|ScreenProtectors"/>
    <x v="2"/>
    <s v="Accessories&amp;Peripherals"/>
    <s v="TabletAccessories|ScreenProtectors"/>
    <n v="1234"/>
    <n v="1599"/>
    <n v="22.826766729205751"/>
    <n v="0.23"/>
    <n v="4.5"/>
    <n v="16680"/>
    <n v="4.5"/>
    <n v="5"/>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n v="26671320"/>
    <n v="26671320"/>
    <s v="Yes"/>
    <n v="210"/>
    <x v="2"/>
    <s v="21–30%"/>
  </r>
  <r>
    <s v="B08K4PSZ3V"/>
    <s v="B09J4YQYX3"/>
    <s v="Borosil Electric Egg Boiler, 8 Egg Capacity, For Hard, Soft, Medium Boiled Eggs, Steamed Vegetables, Transparent Lid, Stainless Steel Exterior (500 Watts)"/>
    <s v="Borosil Electric Egg Boiler, 8 Egg Capacity, For Hard, Soft, Medium Boiled Eggs, Steamed Vegetables, Transparent Lid, Stainless Steel Exterior (500 Watts)"/>
    <s v="Electronics|Mobiles&amp;Accessories|MobileAccessories|StylusPens"/>
    <x v="0"/>
    <s v="Mobiles&amp;Accessories"/>
    <s v="MobileAccessories|StylusPens"/>
    <n v="349"/>
    <n v="999"/>
    <n v="65.06506506506507"/>
    <n v="0.65"/>
    <n v="3.8"/>
    <n v="16557"/>
    <n v="3.8"/>
    <n v="4"/>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n v="16540443"/>
    <n v="16540443"/>
    <s v="No"/>
    <n v="210"/>
    <x v="0"/>
    <s v="61–70%"/>
  </r>
  <r>
    <s v="B08K4RDQ71"/>
    <s v="B0B2DD8BQ8"/>
    <s v="Wipro Vesta Grill 1000 Watt Sandwich Maker |Dual Function-Sw Maker&amp;Griller|Non Stick Coat -Bpa&amp;Ptfe Free |Auto Temp Cut-Off| Height Control -180·∂Ø&amp;105·∂Ø |2 Year Warranty|Ss Finish|Standard Size"/>
    <s v="Wipro Vesta Grill 1000 Watt Sandwich Maker |Dual function-SW Maker&amp;Griller|Non stick Coat -BPA&amp;PTFE Free |Auto Temp Cut-off| Height Control -180·∂ø&amp;105·∂ø |2 year warranty|SS Finish|Standard size"/>
    <s v="Electronics|Mobiles&amp;Accessories|MobileAccessories|StylusPens"/>
    <x v="0"/>
    <s v="Mobiles&amp;Accessories"/>
    <s v="MobileAccessories|StylusPens"/>
    <n v="349"/>
    <n v="999"/>
    <n v="65.06506506506507"/>
    <n v="0.65"/>
    <n v="3.8"/>
    <n v="16557"/>
    <n v="3.8"/>
    <n v="4"/>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n v="16540443"/>
    <n v="16540443"/>
    <s v="Yes"/>
    <n v="210"/>
    <x v="1"/>
    <s v="61–70%"/>
  </r>
  <r>
    <s v="B08K4PSZ3V"/>
    <s v="B09N3BFP4M"/>
    <s v="Bajaj New Shakti Neo Plus 15 Litre 4 Star Rated Storage Water Heater (Geyser) With Multiple Safety System, White"/>
    <s v="Bajaj New Shakti Neo Plus 15 Litre 4 Star Rated Storage Water Heater (Geyser) with Multiple Safety System, White"/>
    <s v="Electronics|Mobiles&amp;Accessories|MobileAccessories|StylusPens"/>
    <x v="0"/>
    <s v="Mobiles&amp;Accessories"/>
    <s v="MobileAccessories|StylusPens"/>
    <n v="349"/>
    <n v="999"/>
    <n v="65.06506506506507"/>
    <n v="0.65"/>
    <n v="3.8"/>
    <n v="16557"/>
    <n v="3.8"/>
    <n v="4"/>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n v="16540443"/>
    <n v="16540443"/>
    <s v="Yes"/>
    <n v="211"/>
    <x v="1"/>
    <s v="61–70%"/>
  </r>
  <r>
    <s v="B09F6S8BT6"/>
    <s v="B0162LYSFS"/>
    <s v="Boat Ltg 500 Apple Mfi Certified For Iphone, Ipad And Ipod 2Mtr Data Cable(Metallic Silver)"/>
    <s v="boAt LTG 500 Apple MFI Certified for iPhone, iPad and iPod 2Mtr Data Cable(Metallic Silver)"/>
    <s v="Electronics|HomeTheater,TV&amp;Video|Televisions|SmartTelevisions"/>
    <x v="0"/>
    <s v="HomeTheater,TV&amp;Video"/>
    <s v="Televisions|SmartTelevisions"/>
    <n v="13490"/>
    <n v="22900"/>
    <n v="41.091703056768559"/>
    <n v="0.41"/>
    <n v="4.3"/>
    <n v="16299"/>
    <n v="4.3"/>
    <n v="4"/>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n v="373247100"/>
    <n v="373247100"/>
    <s v="Yes"/>
    <n v="210"/>
    <x v="1"/>
    <s v="41–50%"/>
  </r>
  <r>
    <s v="B08PV1X771"/>
    <s v="B07CRL2GY6"/>
    <s v="Boat Rugged V3 Braided Micro Usb Cable (Pearl White)"/>
    <s v="boAt Rugged V3 Braided Micro USB Cable (Pearl White)"/>
    <s v="Electronics|HomeTheater,TV&amp;Video|Televisions|SmartTelevisions"/>
    <x v="0"/>
    <s v="HomeTheater,TV&amp;Video"/>
    <s v="Televisions|SmartTelevisions"/>
    <n v="15490"/>
    <n v="20900"/>
    <n v="25.885167464114833"/>
    <n v="0.26"/>
    <n v="4.3"/>
    <n v="16299"/>
    <n v="4.3"/>
    <n v="4"/>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n v="340649100"/>
    <n v="340649100"/>
    <s v="No"/>
    <n v="210"/>
    <x v="0"/>
    <s v="21–30%"/>
  </r>
  <r>
    <s v="B09F6S8BT6"/>
    <s v="B09NVPSCQT"/>
    <s v="Noise Colorfit Pulse Grand Smart Watch With 1.69&quot;(4.29Cm) Hd Display, 60 Sports Modes, 150 Watch Faces, Fast Charge, Spo2, Stress, Sleep, Heart Rate Monitoring &amp; Ip68 Waterproof (Jet Black)"/>
    <s v="Noise ColorFit Pulse Grand Smart Watch with 1.69&quot;(4.29cm) HD Display, 60 Sports Modes, 150 Watch Faces, Fast Charge, Spo2, Stress, Sleep, Heart Rate Monitoring &amp; IP68 Waterproof (Jet Black)"/>
    <s v="Electronics|HomeTheater,TV&amp;Video|Televisions|SmartTelevisions"/>
    <x v="0"/>
    <s v="HomeTheater,TV&amp;Video"/>
    <s v="Televisions|SmartTelevisions"/>
    <n v="13490"/>
    <n v="22900"/>
    <n v="41.091703056768559"/>
    <n v="0.41"/>
    <n v="4.3"/>
    <n v="16299"/>
    <n v="4.3"/>
    <n v="4"/>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n v="373247100"/>
    <n v="373247100"/>
    <s v="No"/>
    <n v="210"/>
    <x v="0"/>
    <s v="41–50%"/>
  </r>
  <r>
    <s v="B00EYW1U68"/>
    <s v="B00N1U9AJS"/>
    <s v="3M Scotch Double Sided Heavy Duty Tape(1M Holds 4.5Kgs) For Indoor Hanging Applications (Photo Frames, Mirrors, Key Holders, Car Interiors, Extension Boards, Wall Decoration, Etc)(L: 3M, W: 24Mm)"/>
    <s v="3M Scotch Double Sided Heavy Duty Tape(1m holds 4.5Kgs) for indoor hanging applications (Photo frames, Mirrors, Key Holders, Car Interiors, Extension Boards, Wall decoration, etc)(L: 3m, W: 24mm)"/>
    <s v="Computers&amp;Accessories|NetworkingDevices|Repeaters&amp;Extenders"/>
    <x v="2"/>
    <s v="NetworkingDevices"/>
    <s v="Repeaters&amp;Extenders"/>
    <n v="1599"/>
    <n v="3599"/>
    <n v="55.57099194220617"/>
    <n v="0.56000000000000005"/>
    <n v="4.2"/>
    <n v="16182"/>
    <n v="4.2"/>
    <n v="4"/>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n v="58239018"/>
    <n v="58239018"/>
    <s v="No"/>
    <n v="211"/>
    <x v="0"/>
    <s v="51–60%"/>
  </r>
  <r>
    <s v="B0883KDSXC"/>
    <s v="B0BPCJM7TB"/>
    <s v="Widewings Electric Handheld Milk Wand Mixer Frother For Latte Coffee Hot Milk, Milk Frother For Coffee, Egg Beater, Hand Blender, Coffee Beater With Stand"/>
    <s v="WIDEWINGS Electric Handheld Milk Wand Mixer Frother for Latte Coffee Hot Milk, Milk Frother for Coffee, Egg Beater, Hand Blender, Coffee Beater with Stand"/>
    <s v="Home&amp;Kitchen|Kitchen&amp;HomeAppliances|Vacuum,Cleaning&amp;Ironing|Irons,Steamers&amp;Accessories|Irons|DryIrons"/>
    <x v="1"/>
    <s v="Kitchen&amp;HomeAppliances"/>
    <s v="Vacuum,Cleaning&amp;Ironing|Irons,Steamers&amp;Accessories|Irons|DryIrons"/>
    <n v="599"/>
    <n v="990"/>
    <n v="39.494949494949495"/>
    <n v="0.39"/>
    <n v="3.9"/>
    <n v="16166"/>
    <n v="3.9"/>
    <n v="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n v="16004340"/>
    <n v="16004340"/>
    <s v="Yes"/>
    <n v="212"/>
    <x v="0"/>
    <s v="31–40%"/>
  </r>
  <r>
    <s v="B0148NPH9I"/>
    <s v="B07LGT55SJ"/>
    <s v="Wayona Usb Nylon Braided Data Sync And Charging Cable For Iphone, Ipad Tablet (Red, Black)"/>
    <s v="Wayona Usb Nylon Braided Data Sync And Charging Cable For Iphone, Ipad Tablet (Red, Black)"/>
    <s v="Computers&amp;Accessories|Accessories&amp;Peripherals|Keyboards,Mice&amp;InputDevices|Keyboards"/>
    <x v="2"/>
    <s v="Accessories&amp;Peripherals"/>
    <s v="Keyboards,Mice&amp;InputDevices|Keyboards"/>
    <n v="2640"/>
    <n v="3195"/>
    <n v="17.370892018779344"/>
    <n v="0.17"/>
    <n v="4.5"/>
    <n v="16146"/>
    <n v="4.5"/>
    <n v="5"/>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n v="51586470"/>
    <n v="51586470"/>
    <s v="No"/>
    <n v="213"/>
    <x v="0"/>
    <s v="11–20%"/>
  </r>
  <r>
    <s v="B08Y57TPDM"/>
    <s v="B08CF3B7N1"/>
    <s v="Portronics Konnect L 1.2M Fast Charging 3A 8 Pin Usb Cable With Charge &amp; Sync Function For Iphone, Ipad (Grey)"/>
    <s v="Portronics Konnect L 1.2M Fast Charging 3A 8 Pin USB Cable with Charge &amp; Sync Function for iPhone, iPad (Grey)"/>
    <s v="Electronics|GeneralPurposeBatteries&amp;BatteryChargers"/>
    <x v="0"/>
    <e v="#VALUE!"/>
    <e v="#VALUE!"/>
    <n v="116"/>
    <n v="200"/>
    <n v="42"/>
    <n v="0.42"/>
    <n v="4.3"/>
    <n v="485"/>
    <n v="4.3"/>
    <n v="4"/>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n v="97000"/>
    <n v="97000"/>
    <s v="No"/>
    <n v="213"/>
    <x v="0"/>
    <s v="41–50%"/>
  </r>
  <r>
    <s v="B09YLWT89W"/>
    <s v="B07H3WDC4X"/>
    <s v="Simxen Egg Boiler Electric Automatic Off 7 Egg Poacher For Steaming, Cooking Also Boiling And Frying 400 W (Blue, Pink)"/>
    <s v="Simxen Egg Boiler Electric Automatic Off 7 Egg Poacher for Steaming, Cooking Also Boiling and Frying 400 W (Blue, Pink)"/>
    <s v="Home&amp;Kitchen|Kitchen&amp;HomeAppliances|WaterPurifiers&amp;Accessories|WaterFilters&amp;Purifiers"/>
    <x v="1"/>
    <s v="Kitchen&amp;HomeAppliances"/>
    <s v="WaterPurifiers&amp;Accessories|WaterFilters&amp;Purifiers"/>
    <n v="9199"/>
    <n v="18000"/>
    <n v="48.894444444444446"/>
    <n v="0.49"/>
    <n v="4"/>
    <n v="16020"/>
    <n v="4"/>
    <n v="4"/>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n v="288360000"/>
    <n v="288360000"/>
    <s v="No"/>
    <n v="213"/>
    <x v="2"/>
    <s v="41–50%"/>
  </r>
  <r>
    <s v="B08J82K4GX"/>
    <s v="B09MQSCJQ1"/>
    <s v="Boat Xtend Smartwatch With Alexa Built-In, 1.69‚Äù Hd Display, Multiple Watch Faces, Stress Monitor, Heart &amp; Spo2 Monitoring, 14 Sports Modes, Sleep Monitor, 5 Atm &amp; 7 Days Battery(Charcoal Black)"/>
    <s v="boAt Xtend Smartwatch with Alexa Built-in, 1.69‚Äù HD Display, Multiple Watch Faces, Stress Monitor, Heart &amp; SpO2 Monitoring, 14 Sports Modes, Sleep Monitor, 5 ATM &amp; 7 Days Battery(Charcoal Black)"/>
    <s v="Computers&amp;Accessories|Monitors"/>
    <x v="2"/>
    <e v="#VALUE!"/>
    <e v="#VALUE!"/>
    <n v="10099"/>
    <n v="19110"/>
    <n v="47.15332286760858"/>
    <n v="0.47"/>
    <n v="4.3"/>
    <n v="2623"/>
    <n v="4.3"/>
    <n v="4"/>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n v="50125530"/>
    <n v="50125530"/>
    <s v="No"/>
    <n v="213"/>
    <x v="0"/>
    <s v="41–50%"/>
  </r>
  <r>
    <s v="B08MC57J31"/>
    <s v="B0BNDD9TN6"/>
    <s v="Wanbo X1 Pro (Upgraded) | Native 1080P Full Hd | Android 9 | Projector For Home | Led Cinema | 350Ansi | 3900 Lumens | Wifi Bluetooth | Hdmi Arc | Dolby Dts | 4D Keystone Correction (Global Version)"/>
    <s v="WANBO X1 Pro (Upgraded) | Native 1080P Full HD | Android 9 | Projector for Home | LED Cinema | 350ANSI | 3900 lumens | WiFi Bluetooth | HDMI ARC | Dolby DTS | 4D Keystone Correction (Global Version)"/>
    <s v="Electronics|Mobiles&amp;Accessories|MobileAccessories|Chargers|PowerBanks"/>
    <x v="0"/>
    <s v="Mobiles&amp;Accessories"/>
    <s v="MobileAccessories|Chargers|PowerBanks"/>
    <n v="1499"/>
    <n v="2499"/>
    <n v="40.016006402561018"/>
    <n v="0.4"/>
    <n v="4.3"/>
    <n v="15970"/>
    <n v="4.3"/>
    <n v="4"/>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n v="39909030"/>
    <n v="39909030"/>
    <s v="No"/>
    <n v="214"/>
    <x v="0"/>
    <s v="41–50%"/>
  </r>
  <r>
    <s v="B00DJ5N9VK"/>
    <s v="B09MT84WV5"/>
    <s v="Samsung Evo Plus 128Gb Microsdxc Uhs-I U3 130Mb/S Full Hd &amp; 4K Uhd Memory Card With Adapter (Mb-Mc128Ka), Blue"/>
    <s v="Samsung EVO Plus 128GB microSDXC UHS-I U3 130MB/s Full HD &amp; 4K UHD Memory Card with Adapter (MB-MC128KA), Blue"/>
    <s v="Toys&amp;Games|Arts&amp;Crafts|Drawing&amp;PaintingSupplies|ColouringPens&amp;Markers"/>
    <x v="4"/>
    <s v="Arts&amp;Crafts"/>
    <s v="Drawing&amp;PaintingSupplies|ColouringPens&amp;Markers"/>
    <n v="150"/>
    <n v="150"/>
    <n v="0"/>
    <n v="0"/>
    <n v="4.3"/>
    <n v="15867"/>
    <n v="4.3"/>
    <n v="4"/>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n v="2380050"/>
    <n v="2380050"/>
    <s v="No"/>
    <n v="214"/>
    <x v="0"/>
    <s v="0–10%"/>
  </r>
  <r>
    <s v="B08CHZ3ZQ7"/>
    <s v="B0B4F2XCK3"/>
    <s v="Samsung Galaxy M13 (Aqua Green, 6Gb, 128Gb Storage) | 6000Mah Battery | Upto 12Gb Ram With Ram Plus"/>
    <s v="Samsung Galaxy M13 (Aqua Green, 6GB, 128GB Storage) | 6000mAh Battery | Upto 12GB RAM with RAM Plus"/>
    <s v="Computers&amp;Accessories|Accessories&amp;Peripherals|PCGamingPeripherals|GamingMice"/>
    <x v="2"/>
    <s v="Accessories&amp;Peripherals"/>
    <s v="PCGamingPeripherals|GamingMice"/>
    <n v="599"/>
    <n v="799"/>
    <n v="25.031289111389238"/>
    <n v="0.25"/>
    <n v="4.3"/>
    <n v="15790"/>
    <n v="4.3"/>
    <n v="4"/>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n v="12616210"/>
    <n v="12616210"/>
    <s v="No"/>
    <n v="214"/>
    <x v="2"/>
    <s v="21–30%"/>
  </r>
  <r>
    <s v="B016XVRKZM"/>
    <s v="B083RC4WFJ"/>
    <s v="Prettykrafts Laundry Bag / Basket For Dirty Clothes, Folding Round Laundry Bag,Set Of 2, Black Wave"/>
    <s v="PrettyKrafts Laundry Bag / Basket for Dirty Clothes, Folding Round Laundry Bag,Set of 2, Black Wave"/>
    <s v="Computers&amp;Accessories|Accessories&amp;Peripherals|UninterruptedPowerSupplies"/>
    <x v="2"/>
    <s v="Accessories&amp;Peripherals"/>
    <s v="UninterruptedPowerSupplies"/>
    <n v="3299"/>
    <n v="4100"/>
    <n v="19.536585365853661"/>
    <n v="0.2"/>
    <n v="3.9"/>
    <n v="15783"/>
    <n v="3.9"/>
    <n v="4"/>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n v="64710300"/>
    <n v="64710300"/>
    <s v="No"/>
    <n v="214"/>
    <x v="0"/>
    <s v="11–20%"/>
  </r>
  <r>
    <s v="B07H3WDC4X"/>
    <s v="B07S851WX5"/>
    <s v="Prestige Sandwich Maker Pgmfd 01, Black"/>
    <s v="Prestige Sandwich Maker PGMFD 01, Black"/>
    <s v="Home&amp;Kitchen|Kitchen&amp;HomeAppliances|SmallKitchenAppliances|EggBoilers"/>
    <x v="1"/>
    <s v="Kitchen&amp;HomeAppliances"/>
    <s v="SmallKitchenAppliances|EggBoilers"/>
    <n v="349"/>
    <n v="999"/>
    <n v="65.06506506506507"/>
    <n v="0.65"/>
    <n v="4"/>
    <n v="15646"/>
    <n v="4"/>
    <n v="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n v="15630354"/>
    <n v="15630354"/>
    <s v="No"/>
    <n v="215"/>
    <x v="0"/>
    <s v="61–70%"/>
  </r>
  <r>
    <s v="B00NW4UWN6"/>
    <s v="B0BNDGL26T"/>
    <s v="Mr. Brand Portable Usb Juicer Electric Usb Juice Maker Mixer Bottle Blender Grinder Mixer,6 Blades Rechargeable Bottle With (Multi Color) (Multi Mixer 6 Bled)"/>
    <s v="MR. BRAND Portable USB Juicer Electric USB Juice Maker Mixer Bottle Blender Grinder Mixer,6 Blades Rechargeable Bottle with (Multi color) (MULTI MIXER 6 BLED)"/>
    <s v="Home&amp;Kitchen|Kitchen&amp;HomeAppliances|SmallKitchenAppliances|Kettles&amp;HotWaterDispensers|ElectricKettles"/>
    <x v="1"/>
    <s v="Kitchen&amp;HomeAppliances"/>
    <s v="SmallKitchenAppliances|Kettles&amp;HotWaterDispensers|ElectricKettles"/>
    <n v="1043"/>
    <n v="1345"/>
    <n v="22.45353159851301"/>
    <n v="0.22"/>
    <n v="3.8"/>
    <n v="15592"/>
    <n v="3.8"/>
    <n v="4"/>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n v="20971240"/>
    <n v="20971240"/>
    <s v="Yes"/>
    <n v="216"/>
    <x v="1"/>
    <s v="21–30%"/>
  </r>
  <r>
    <s v="B01EY310UM"/>
    <s v="B07RD611Z8"/>
    <s v="Ambrane 20000Mah Power Bank With 20W Fast Charging, Triple Output, Power Delivery, Type C Input, Made In India, Multi-Layer Protection, Li-Polymer + Type C Cable (Stylo-20K, Black)"/>
    <s v="Ambrane 20000mAh Power Bank with 20W Fast Charging, Triple Output, Power Delivery, Type C Input, Made in India, Multi-Layer Protection, Li-Polymer + Type C Cable (Stylo-20k, Black)"/>
    <s v="Home&amp;Kitchen|Kitchen&amp;HomeAppliances|Vacuum,Cleaning&amp;Ironing|Irons,Steamers&amp;Accessories|Irons|DryIrons"/>
    <x v="1"/>
    <s v="Kitchen&amp;HomeAppliances"/>
    <s v="Vacuum,Cleaning&amp;Ironing|Irons,Steamers&amp;Accessories|Irons|DryIrons"/>
    <n v="1321"/>
    <n v="1545"/>
    <n v="14.498381877022654"/>
    <n v="0.14000000000000001"/>
    <n v="4.3"/>
    <n v="15453"/>
    <n v="4.3"/>
    <n v="4"/>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n v="23874885"/>
    <n v="23874885"/>
    <s v="No"/>
    <n v="217"/>
    <x v="0"/>
    <s v="11–20%"/>
  </r>
  <r>
    <s v="B095PWLLY6"/>
    <s v="B07MKMFKPG"/>
    <s v="Bosch Pro 1000W Mixer Grinder Mgm8842Min - Black"/>
    <s v="Bosch Pro 1000W Mixer Grinder MGM8842MIN - Black"/>
    <s v="Home&amp;Kitchen|Heating,Cooling&amp;AirQuality|Fans|CeilingFans"/>
    <x v="1"/>
    <s v="Heating,Cooling&amp;AirQuality"/>
    <s v="Fans|CeilingFans"/>
    <n v="1804"/>
    <n v="2380"/>
    <n v="24.201680672268907"/>
    <n v="0.24"/>
    <n v="4"/>
    <n v="15382"/>
    <n v="4"/>
    <n v="4"/>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n v="36609160"/>
    <n v="36609160"/>
    <s v="No"/>
    <n v="217"/>
    <x v="0"/>
    <s v="21–30%"/>
  </r>
  <r>
    <s v="B087FXHB6J"/>
    <s v="B06Y36JKC3"/>
    <s v="Abode Kitchen Essential Measuring Cup &amp; Spoon For Spices | For Cooking And Baking Cake | Multipurpose Tablespoon Cups With Ring Holder | (Black)"/>
    <s v="Abode Kitchen Essential Measuring Cup &amp; Spoon for Spices | for Cooking and Baking Cake | Multipurpose Tablespoon Cups with Ring Holder | (Black)"/>
    <s v="Computers&amp;Accessories|Accessories&amp;Peripherals|Keyboards,Mice&amp;InputDevices|Keyboard&amp;MouseSets"/>
    <x v="2"/>
    <s v="Accessories&amp;Peripherals"/>
    <s v="Keyboards,Mice&amp;InputDevices|Keyboard&amp;MouseSets"/>
    <n v="699"/>
    <n v="999"/>
    <n v="30.03003003003003"/>
    <n v="0.3"/>
    <n v="3.5"/>
    <n v="15295"/>
    <n v="3.5"/>
    <n v="4"/>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n v="15279705"/>
    <n v="15279705"/>
    <s v="No"/>
    <n v="218"/>
    <x v="0"/>
    <s v="31–40%"/>
  </r>
  <r>
    <s v="B013B2WGT6"/>
    <s v="B08DDRGWTJ"/>
    <s v="Mi Usb Type-C Cable Smartphone (Black)"/>
    <s v="MI Usb Type-C Cable Smartphone (Black)"/>
    <s v="Home&amp;Kitchen|Kitchen&amp;HomeAppliances|SmallKitchenAppliances|DigitalKitchenScales"/>
    <x v="1"/>
    <s v="Kitchen&amp;HomeAppliances"/>
    <s v="SmallKitchenAppliances|DigitalKitchenScales"/>
    <n v="1099"/>
    <n v="1899"/>
    <n v="42.127435492364398"/>
    <n v="0.42"/>
    <n v="4.3"/>
    <n v="15276"/>
    <n v="4.3"/>
    <n v="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n v="29009124"/>
    <n v="29009124"/>
    <s v="No"/>
    <n v="219"/>
    <x v="0"/>
    <s v="41–50%"/>
  </r>
  <r>
    <s v="B075K76YW1"/>
    <s v="B079Y6JZC8"/>
    <s v="Zebronics Zeb-Comfort Wired Usb Mouse, 3-Button, 1000 Dpi Optical Sensor, Plug &amp; Play, For Windows/Mac, Black"/>
    <s v="ZEBRONICS Zeb-Comfort Wired USB Mouse, 3-Button, 1000 DPI Optical Sensor, Plug &amp; Play, for Windows/Mac, Black"/>
    <s v="Home&amp;Kitchen|Kitchen&amp;HomeAppliances|SmallKitchenAppliances|HandMixers"/>
    <x v="1"/>
    <s v="Kitchen&amp;HomeAppliances"/>
    <s v="SmallKitchenAppliances|HandMixers"/>
    <n v="979"/>
    <n v="1395"/>
    <n v="29.820788530465954"/>
    <n v="0.3"/>
    <n v="4.2"/>
    <n v="15252"/>
    <n v="4.2"/>
    <n v="4"/>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n v="21276540"/>
    <n v="21276540"/>
    <s v="No"/>
    <n v="219"/>
    <x v="0"/>
    <s v="21–30%"/>
  </r>
  <r>
    <s v="B00MFPCY5C"/>
    <s v="B075S9FVRY"/>
    <s v="Sujata Supermix, Mixer Grinder, 900 Watts, 3 Jars (White)"/>
    <s v="Sujata Supermix, Mixer Grinder, 900 Watts, 3 Jars (White)"/>
    <s v="Computers&amp;Accessories|Accessories&amp;Peripherals|Keyboards,Mice&amp;InputDevices|Keyboard&amp;MiceAccessories|DustCovers"/>
    <x v="2"/>
    <s v="Accessories&amp;Peripherals"/>
    <s v="Keyboards,Mice&amp;InputDevices|Keyboard&amp;MiceAccessories|DustCovers"/>
    <n v="39"/>
    <n v="299"/>
    <n v="86.956521739130437"/>
    <n v="0.87"/>
    <n v="3.5"/>
    <n v="15233"/>
    <n v="3.5"/>
    <n v="4"/>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n v="4554667"/>
    <n v="4554667"/>
    <s v="No"/>
    <n v="219"/>
    <x v="0"/>
    <s v="81–90%"/>
  </r>
  <r>
    <s v="B08WRWPM22"/>
    <s v="B08K4PSZ3V"/>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Grey)"/>
    <s v="Computers&amp;Accessories|Accessories&amp;Peripherals|Cables&amp;Accessories|Cables|USBCables"/>
    <x v="2"/>
    <s v="Accessories&amp;Peripherals"/>
    <s v="Cables&amp;Accessories|Cables|USBCables"/>
    <n v="176.63"/>
    <n v="499"/>
    <n v="64.603206412825656"/>
    <n v="0.65"/>
    <n v="4.0999999999999996"/>
    <n v="15189"/>
    <n v="4.0999999999999996"/>
    <n v="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n v="7579311"/>
    <n v="7579311"/>
    <s v="Yes"/>
    <n v="219"/>
    <x v="2"/>
    <s v="61–70%"/>
  </r>
  <r>
    <s v="B08WRWPM22"/>
    <s v="B07VTFN6HM"/>
    <s v="Western Digital Wd 2Tb My Passport Portable Hard Disk Drive, Usb 3.0 With¬† Automatic Backup, 256 Bit Aes Hardware Encryption,Password Protection,Compatible With Windows And Mac, External Hdd-Black"/>
    <s v="Western Digital WD 2TB My Passport Portable Hard Disk Drive, USB 3.0 with¬† Automatic Backup, 256 Bit AES Hardware Encryption,Password Protection,Compatible with Windows and Mac, External HDD-Black"/>
    <s v="Computers&amp;Accessories|Accessories&amp;Peripherals|Cables&amp;Accessories|Cables|USBCables"/>
    <x v="2"/>
    <s v="Accessories&amp;Peripherals"/>
    <s v="Cables&amp;Accessories|Cables|USBCables"/>
    <n v="176.63"/>
    <n v="499"/>
    <n v="64.603206412825656"/>
    <n v="0.65"/>
    <n v="4.0999999999999996"/>
    <n v="15189"/>
    <n v="4.0999999999999996"/>
    <n v="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n v="7579311"/>
    <n v="7579311"/>
    <s v="Yes"/>
    <n v="219"/>
    <x v="2"/>
    <s v="61–70%"/>
  </r>
  <r>
    <s v="B08WRWPM22"/>
    <s v="B09GB5B4BK"/>
    <s v="Hp 150 Wireless Usb Mouse With Ergonomic And Ambidextrous Design, 1600 Dpi Optical Tracking, 2.4 Ghz Wireless Connectivity, Dual-Function Scroll Wheel And 12 Month Long Battery Life. 3-Years Warranty."/>
    <s v="HP 150 Wireless USB Mouse with Ergonomic and ambidextrous Design, 1600 DPI Optical Tracking, 2.4 GHz Wireless connectivity, Dual-Function Scroll Wheel and 12 Month Long Battery Life. 3-Years Warranty."/>
    <s v="Computers&amp;Accessories|Accessories&amp;Peripherals|Cables&amp;Accessories|Cables|USBCables"/>
    <x v="2"/>
    <s v="Accessories&amp;Peripherals"/>
    <s v="Cables&amp;Accessories|Cables|USBCables"/>
    <n v="176.63"/>
    <n v="499"/>
    <n v="64.603206412825656"/>
    <n v="0.65"/>
    <n v="4.0999999999999996"/>
    <n v="15188"/>
    <n v="4.0999999999999996"/>
    <n v="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n v="7578812"/>
    <n v="7578812"/>
    <s v="Yes"/>
    <n v="219"/>
    <x v="2"/>
    <s v="61–70%"/>
  </r>
  <r>
    <s v="B074CWD7MS"/>
    <s v="B07KSB1MLX"/>
    <s v="Amazonbasics Digital Optical Coax To Analog Rca Audio Converter Adapter With Fiber Cable"/>
    <s v="AmazonBasics Digital Optical Coax to Analog RCA Audio Converter Adapter with Fiber Cable"/>
    <s v="Electronics|Cameras&amp;Photography|Accessories|Tripods&amp;Monopods|CompleteTripodUnits"/>
    <x v="0"/>
    <s v="Cameras&amp;Photography"/>
    <s v="Accessories|Tripods&amp;Monopods|CompleteTripodUnits"/>
    <n v="1549"/>
    <n v="2495"/>
    <n v="37.915831663326657"/>
    <n v="0.38"/>
    <n v="4.4000000000000004"/>
    <n v="15137"/>
    <n v="4.4000000000000004"/>
    <n v="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n v="37766815"/>
    <n v="37766815"/>
    <s v="Yes"/>
    <n v="218"/>
    <x v="2"/>
    <s v="31–40%"/>
  </r>
  <r>
    <s v="B00NM6MO26"/>
    <s v="B097R3XH9R"/>
    <s v="Bajaj New Shakti Neo 25L Vertical Storage Water Heater (Geyser 25 Litres) 4 Star Bee Rated Heater For Water Heating With Titanium Armour, Swirl Flow Technology, Glasslined Tank(White), 1 Yr Warranty"/>
    <s v="Bajaj New Shakti Neo 25L Vertical Storage Water Heater (Geyser 25 Litres) 4 Star BEE Rated Heater For Water Heating with Titanium Armour, Swirl Flow Technology, Glasslined Tank(White), 1 Yr Warranty"/>
    <s v="Home&amp;Kitchen|Kitchen&amp;HomeAppliances|SmallKitchenAppliances|InductionCooktop"/>
    <x v="1"/>
    <s v="Kitchen&amp;HomeAppliances"/>
    <s v="SmallKitchenAppliances|InductionCooktop"/>
    <n v="2698"/>
    <n v="3945"/>
    <n v="31.609632446134345"/>
    <n v="0.32"/>
    <n v="4"/>
    <n v="15034"/>
    <n v="4"/>
    <n v="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n v="59309130"/>
    <n v="59309130"/>
    <s v="No"/>
    <n v="217"/>
    <x v="0"/>
    <s v="31–40%"/>
  </r>
  <r>
    <s v="B07DKZCZ89"/>
    <s v="B09XB7DPW1"/>
    <s v="Redmi 10A (Sea Blue, 4Gb Ram, 64Gb Storage) | 2 Ghz Octa Core Helio G25 | 5000 Mah Battery | Finger Print Sensor | Upto 5Gb Ram With Ram Booster"/>
    <s v="Redmi 10A (Sea Blue, 4GB RAM, 64GB Storage) | 2 Ghz Octa Core Helio G25 | 5000 mAh Battery | Finger Print Sensor | Upto 5GB RAM with RAM Booster"/>
    <s v="Electronics|Headphones,Earbuds&amp;Accessories|Cases"/>
    <x v="0"/>
    <s v="Headphones,Earbuds&amp;Accessories"/>
    <s v="Cases"/>
    <n v="119"/>
    <n v="499"/>
    <n v="76.152304609218433"/>
    <n v="0.76"/>
    <n v="4.3"/>
    <n v="15032"/>
    <n v="4.3"/>
    <n v="4"/>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n v="7500968"/>
    <n v="7500968"/>
    <s v="No"/>
    <n v="216"/>
    <x v="0"/>
    <s v="71–80%"/>
  </r>
  <r>
    <s v="B08SCCG9D4"/>
    <s v="B01LYU3BZF"/>
    <s v="Havells Ambrose 1200Mm Ceiling Fan (Gold Mist Wood)"/>
    <s v="Havells Ambrose 1200mm Ceiling Fan (Gold Mist Wood)"/>
    <s v="Computers&amp;Accessories|Accessories&amp;Peripherals|Audio&amp;VideoAccessories|PCMicrophones"/>
    <x v="2"/>
    <s v="Accessories&amp;Peripherals"/>
    <s v="Audio&amp;VideoAccessories|PCMicrophones"/>
    <n v="949"/>
    <n v="2000"/>
    <n v="52.55"/>
    <n v="0.53"/>
    <n v="3.9"/>
    <n v="14969"/>
    <n v="3.9"/>
    <n v="4"/>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n v="29938000"/>
    <n v="29938000"/>
    <s v="Yes"/>
    <n v="216"/>
    <x v="2"/>
    <s v="51–60%"/>
  </r>
  <r>
    <s v="B09NR6G588"/>
    <s v="B08VJFYH6N"/>
    <s v="Bajaj Pygmy Mini 110 Mm 10 W High Speed Operation, Usb Charging, Multi-Clip Function Personal Fan"/>
    <s v="BAJAJ PYGMY MINI 110 MM 10 W HIGH SPEED OPERATION, USB CHARGING, MULTI-CLIP FUNCTION PERSONAL FAN"/>
    <s v="Electronics|Headphones,Earbuds&amp;Accessories|Headphones|In-Ear"/>
    <x v="0"/>
    <s v="Headphones,Earbuds&amp;Accessories"/>
    <s v="Headphones|In-Ear"/>
    <n v="1199"/>
    <n v="4999"/>
    <n v="76.015203040608128"/>
    <n v="0.76"/>
    <n v="3.8"/>
    <n v="14961"/>
    <n v="3.8"/>
    <n v="4"/>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n v="74790039"/>
    <n v="74790039"/>
    <s v="Yes"/>
    <n v="216"/>
    <x v="0"/>
    <s v="71–80%"/>
  </r>
  <r>
    <s v="B09WMTJPG7"/>
    <s v="B07YWS9SP9"/>
    <s v="Zebronics, Zeb-Nc3300 Usb Powered Laptop Cooling Pad With Dual Fan, Dual Usb Port And Blue Led Lights"/>
    <s v="Zebronics, ZEB-NC3300 USB Powered Laptop Cooling Pad with Dual Fan, Dual USB Port and Blue LED Lights"/>
    <s v="Home&amp;Kitchen|Heating,Cooling&amp;AirQuality|WaterHeaters&amp;Geysers|InstantWaterHeaters"/>
    <x v="1"/>
    <s v="Heating,Cooling&amp;AirQuality"/>
    <s v="WaterHeaters&amp;Geysers|InstantWaterHeaters"/>
    <n v="2599"/>
    <n v="4400"/>
    <n v="40.93181818181818"/>
    <n v="0.41"/>
    <n v="4.0999999999999996"/>
    <n v="14947"/>
    <n v="4.0999999999999996"/>
    <n v="4"/>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n v="65766800"/>
    <n v="65766800"/>
    <s v="Yes"/>
    <n v="216"/>
    <x v="0"/>
    <s v="41–50%"/>
  </r>
  <r>
    <s v="B01LONQBDG"/>
    <s v="B07XLML2YS"/>
    <s v="Tp-Link Tapo 360¬∞ 2Mp 1080P Full Hd Pan/Tilt Home Security Wi-Fi Smart Camera| Alexa Enabled| 2-Way Audio| Night Vision| Motion Detection| Sound And Light Alarm| Indoor Cctv (Tapo C200) White"/>
    <s v="TP-Link Tapo 360¬∞ 2MP 1080p Full HD Pan/Tilt Home Security Wi-Fi Smart Camera| Alexa Enabled| 2-Way Audio| Night Vision| Motion Detection| Sound and Light Alarm| Indoor CCTV (Tapo C200) White"/>
    <s v="Computers&amp;Accessories|Accessories&amp;Peripherals|Cables&amp;Accessories|Cables|USBCables"/>
    <x v="2"/>
    <s v="Accessories&amp;Peripherals"/>
    <s v="Cables&amp;Accessories|Cables|USBCables"/>
    <n v="349"/>
    <n v="899"/>
    <n v="61.179087875417125"/>
    <n v="0.61"/>
    <n v="4.0999999999999996"/>
    <n v="14896"/>
    <n v="4.0999999999999996"/>
    <n v="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n v="13391504"/>
    <n v="13391504"/>
    <s v="No"/>
    <n v="216"/>
    <x v="0"/>
    <s v="61–70%"/>
  </r>
  <r>
    <s v="B00N1U9AJS"/>
    <s v="B00SMJPA9C"/>
    <s v="Bajaj Dx-2 600W Dry Iron With Advance Soleplate And Anti-Bacterial German Coating Technology, Grey"/>
    <s v="Bajaj DX-2 600W Dry Iron with Advance Soleplate and Anti-Bacterial German Coating Technology, Grey"/>
    <s v="Home&amp;Kitchen|CraftMaterials|Scrapbooking|Tape"/>
    <x v="1"/>
    <s v="CraftMaterials"/>
    <s v="Scrapbooking|Tape"/>
    <n v="130"/>
    <n v="165"/>
    <n v="21.212121212121211"/>
    <n v="0.21"/>
    <n v="3.9"/>
    <n v="14778"/>
    <n v="3.9"/>
    <n v="4"/>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n v="2438370"/>
    <n v="2438370"/>
    <s v="Yes"/>
    <n v="215"/>
    <x v="1"/>
    <s v="21–30%"/>
  </r>
  <r>
    <s v="B01I1LDZGA"/>
    <s v="B08243SKCK"/>
    <s v="Vedini Transparent Empty Refillable Reusable Fine Mist Spray Bottle For Perfume, Travel With Diy Sticker Set ( 100Ml, Pack Of 4)"/>
    <s v="Vedini Transparent Empty Refillable Reusable Fine Mist Spray Bottle for Perfume, Travel with DIY Sticker Set ( 100ml, Pack of 4)"/>
    <s v="Home&amp;Kitchen|Kitchen&amp;HomeAppliances|SmallKitchenAppliances|Kettles&amp;HotWaterDispensers|ElectricKettles"/>
    <x v="1"/>
    <s v="Kitchen&amp;HomeAppliances"/>
    <s v="SmallKitchenAppliances|Kettles&amp;HotWaterDispensers|ElectricKettles"/>
    <n v="1499"/>
    <n v="1775"/>
    <n v="15.549295774647886"/>
    <n v="0.16"/>
    <n v="3.9"/>
    <n v="14667"/>
    <n v="3.9"/>
    <n v="4"/>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n v="26033925"/>
    <n v="26033925"/>
    <s v="No"/>
    <n v="216"/>
    <x v="2"/>
    <s v="11–20%"/>
  </r>
  <r>
    <s v="B08ZN4B121"/>
    <s v="B07RCGTZ4M"/>
    <s v="Agaro Ace 1600 Watts, 21.5 Kpa Suction Power, 21 Litres Wet &amp; Dry Stainless Steel Vacuum Cleaner With Blower Function And Washable Dust Bag"/>
    <s v="AGARO Ace 1600 Watts, 21.5 kPa Suction Power, 21 litres Wet &amp; Dry Stainless Steel Vacuum Cleaner with Blower Function and Washable Dust Bag"/>
    <s v="Electronics|Mobiles&amp;Accessories|MobileAccessories|Photo&amp;VideoAccessories|Tripods"/>
    <x v="0"/>
    <s v="Mobiles&amp;Accessories"/>
    <s v="MobileAccessories|Photo&amp;VideoAccessories|Tripods"/>
    <n v="539"/>
    <n v="1599"/>
    <n v="66.291432145090681"/>
    <n v="0.66"/>
    <n v="3.8"/>
    <n v="14648"/>
    <n v="3.8"/>
    <n v="4"/>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n v="23422152"/>
    <n v="23422152"/>
    <s v="No"/>
    <n v="216"/>
    <x v="0"/>
    <s v="61–70%"/>
  </r>
  <r>
    <s v="B098R25TGC"/>
    <s v="B01M69WCZ6"/>
    <s v="Allin Exporters J66 Ultrasonic Humidifier Cool Mist Air Purifier For Dryness, Cold &amp; Cough Large Capacity For Room, Baby, Plants, Bedroom (2.4 L) (1 Year Warranty)"/>
    <s v="Allin Exporters J66 Ultrasonic Humidifier Cool Mist Air Purifier for Dryness, Cold &amp; Cough Large Capacity for Room, Baby, Plants, Bedroom (2.4 L) (1 Year Warranty)"/>
    <s v="Electronics|Headphones,Earbuds&amp;Accessories|Headphones|In-Ear"/>
    <x v="0"/>
    <s v="Headphones,Earbuds&amp;Accessories"/>
    <s v="Headphones|In-Ear"/>
    <n v="1299"/>
    <n v="2999"/>
    <n v="56.685561853951313"/>
    <n v="0.56999999999999995"/>
    <n v="3.8"/>
    <n v="14629"/>
    <n v="3.8"/>
    <n v="4"/>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n v="43872371"/>
    <n v="43872371"/>
    <s v="Yes"/>
    <n v="217"/>
    <x v="0"/>
    <s v="51–60%"/>
  </r>
  <r>
    <s v="B07QCWY5XV"/>
    <s v="B016XVRKZM"/>
    <s v="Apc Back-Ups Bx600C-In 600Va / 360W, 230V, Ups System, An Ideal Power Backup &amp; Protection For Home Office, Desktop Pc &amp; Home Electronics"/>
    <s v="APC Back-UPS BX600C-IN 600VA / 360W, 230V, UPS System, an Ideal Power Backup &amp; Protection for Home Office, Desktop PC &amp; Home Electronics"/>
    <s v="Electronics|Mobiles&amp;Accessories|MobileAccessories|Photo&amp;VideoAccessories|SelfieSticks"/>
    <x v="0"/>
    <s v="Mobiles&amp;Accessories"/>
    <s v="MobileAccessories|Photo&amp;VideoAccessories|SelfieSticks"/>
    <n v="599"/>
    <n v="1399"/>
    <n v="57.183702644746248"/>
    <n v="0.56999999999999995"/>
    <n v="4.0999999999999996"/>
    <n v="14560"/>
    <n v="4.0999999999999996"/>
    <n v="4"/>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n v="20369440"/>
    <n v="20369440"/>
    <s v="Yes"/>
    <n v="218"/>
    <x v="0"/>
    <s v="51–60%"/>
  </r>
  <r>
    <s v="B089WB69Y1"/>
    <s v="B09B9SPC7F"/>
    <s v="Pc Square Laptop Tabletop Stand/ Computer Tablet Stand 6 Angles Adjustable Aluminum Ergonomic Foldable Portable Desktop Holder Compatible With Macbook, Hp, Dell, Lenovo &amp; All Other Notebook (Silver)"/>
    <s v="PC SQUARE Laptop Tabletop Stand/ Computer Tablet Stand 6 Angles Adjustable Aluminum Ergonomic Foldable Portable Desktop Holder Compatible with MacBook, HP, Dell, Lenovo &amp; All Other Notebook (Silver)"/>
    <s v="Electronics|Mobiles&amp;Accessories|MobileAccessories|Chargers|WallChargers"/>
    <x v="0"/>
    <s v="Mobiles&amp;Accessories"/>
    <s v="MobileAccessories|Chargers|WallChargers"/>
    <n v="249"/>
    <n v="649"/>
    <n v="61.633281972265017"/>
    <n v="0.62"/>
    <n v="4"/>
    <n v="14404"/>
    <n v="4"/>
    <n v="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n v="9348196"/>
    <n v="9348196"/>
    <s v="Yes"/>
    <n v="217"/>
    <x v="0"/>
    <s v="61–70%"/>
  </r>
  <r>
    <s v="B078G6ZF5Z"/>
    <s v="B01LYLJ99X"/>
    <s v="Hp V222W 64Gb Usb 2.0 Pen Drive (Silver)"/>
    <s v="HP v222w 64GB USB 2.0 Pen Drive (Silver)"/>
    <s v="Electronics|Mobiles&amp;Accessories|MobileAccessories|Chargers|WallChargers"/>
    <x v="0"/>
    <s v="Mobiles&amp;Accessories"/>
    <s v="MobileAccessories|Chargers|WallChargers"/>
    <n v="699"/>
    <n v="1199"/>
    <n v="41.701417848206837"/>
    <n v="0.42"/>
    <n v="4"/>
    <n v="14404"/>
    <n v="4"/>
    <n v="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n v="17270396"/>
    <n v="17270396"/>
    <s v="Yes"/>
    <n v="216"/>
    <x v="1"/>
    <s v="41–50%"/>
  </r>
  <r>
    <s v="B078G6ZF5Z"/>
    <s v="B07QDSN9V6"/>
    <s v="Inalsa Electric Kettle 1.5 Litre With Stainless Steel Body - Absa|Auto Shut Off &amp; Boil Dry Protection Safety Features| Cordless Base &amp; Cord Winder|Hot Water Kettle |Water Heater Jug"/>
    <s v="INALSA Electric Kettle 1.5 Litre with Stainless Steel Body - Absa|Auto Shut Off &amp; Boil Dry Protection Safety Features| Cordless Base &amp; Cord Winder|Hot Water Kettle |Water Heater Jug"/>
    <s v="Electronics|Mobiles&amp;Accessories|MobileAccessories|Chargers|WallChargers"/>
    <x v="0"/>
    <s v="Mobiles&amp;Accessories"/>
    <s v="MobileAccessories|Chargers|WallChargers"/>
    <n v="699"/>
    <n v="1199"/>
    <n v="41.701417848206837"/>
    <n v="0.42"/>
    <n v="4"/>
    <n v="14403"/>
    <n v="4"/>
    <n v="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n v="17269197"/>
    <n v="17269197"/>
    <s v="No"/>
    <n v="215"/>
    <x v="0"/>
    <s v="41–50%"/>
  </r>
  <r>
    <s v="B08GSQXLJ2"/>
    <s v="B09X76VL5L"/>
    <s v="Boat Airdopes 191G True Wireless Earbuds With Enx‚Ñ¢ Tech Equipped Quad Mics, Beast‚Ñ¢ Mode(Low Latency- 65Ms) For Gaming, 2X6Mm Dual Drivers, 30H Playtime, Ipx5, Iwp‚Ñ¢, Appealing Case Leds(Sport Blue)"/>
    <s v="boAt Airdopes 191G True Wireless Earbuds with ENx‚Ñ¢ Tech Equipped Quad Mics, Beast‚Ñ¢ Mode(Low Latency- 65ms) for Gaming, 2x6mm Dual Drivers, 30H Playtime, IPX5, IWP‚Ñ¢, Appealing Case LEDs(Sport Blue)"/>
    <s v="Home&amp;Kitchen|Heating,Cooling&amp;AirQuality|WaterHeaters&amp;Geysers|StorageWaterHeaters"/>
    <x v="1"/>
    <s v="Heating,Cooling&amp;AirQuality"/>
    <s v="WaterHeaters&amp;Geysers|StorageWaterHeaters"/>
    <n v="6199"/>
    <n v="10400"/>
    <n v="40.394230769230774"/>
    <n v="0.4"/>
    <n v="4.0999999999999996"/>
    <n v="14391"/>
    <n v="4.0999999999999996"/>
    <n v="4"/>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n v="149666400"/>
    <n v="149666400"/>
    <s v="No"/>
    <n v="215"/>
    <x v="0"/>
    <s v="41–50%"/>
  </r>
  <r>
    <s v="B09BN2NPBD"/>
    <s v="B07G3YNLJB"/>
    <s v="Crucial Bx500 240Gb 3D Nand Sata 6.35 Cm (2.5-Inch) Ssd (Ct240Bx500Ssd1)"/>
    <s v="Crucial BX500 240GB 3D NAND SATA 6.35 cm (2.5-inch) SSD (CT240BX500SSD1)"/>
    <s v="Electronics|Mobiles&amp;Accessories|MobileAccessories|Photo&amp;VideoAccessories|Flashes&amp;SelfieLights|SelfieLights"/>
    <x v="0"/>
    <s v="Mobiles&amp;Accessories"/>
    <s v="MobileAccessories|Photo&amp;VideoAccessories|Flashes&amp;SelfieLights|SelfieLights"/>
    <n v="1699"/>
    <n v="3495"/>
    <n v="51.387696709585114"/>
    <n v="0.51"/>
    <n v="4.0999999999999996"/>
    <n v="14371"/>
    <n v="4.0999999999999996"/>
    <n v="4"/>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n v="50226645"/>
    <n v="50226645"/>
    <s v="No"/>
    <n v="216"/>
    <x v="0"/>
    <s v="51–60%"/>
  </r>
  <r>
    <s v="B07SRM58TP"/>
    <s v="B0832W3B7Q"/>
    <s v="Pigeon By Stovekraft Abs Plastic Acer Plus Induction Cooktop 1800 Watts With Feather Touch Control - Black"/>
    <s v="Pigeon By Stovekraft ABS Plastic Acer Plus Induction Cooktop 1800 Watts With Feather Touch Control - Black"/>
    <s v="Home&amp;Kitchen|Kitchen&amp;HomeAppliances|Vacuum,Cleaning&amp;Ironing|Vacuums&amp;FloorCare|Vacuums|HandheldVacuums"/>
    <x v="1"/>
    <s v="Kitchen&amp;HomeAppliances"/>
    <s v="Vacuum,Cleaning&amp;Ironing|Vacuums&amp;FloorCare|Vacuums|HandheldVacuums"/>
    <n v="1665"/>
    <n v="2099"/>
    <n v="20.676512625059551"/>
    <n v="0.21"/>
    <n v="4"/>
    <n v="14368"/>
    <n v="4"/>
    <n v="4"/>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n v="30158432"/>
    <n v="30158432"/>
    <s v="Yes"/>
    <n v="217"/>
    <x v="0"/>
    <s v="21–30%"/>
  </r>
  <r>
    <s v="B00YQLG7GK"/>
    <s v="B00MFPCY5C"/>
    <s v="Gizga Essentials Universal Silicone Keyboard Protector Skin For 15.6-Inches Laptop (5 X 6 X 3 Inches)"/>
    <s v="GIZGA essentials Universal Silicone Keyboard Protector Skin for 15.6-inches Laptop (5 x 6 x 3 inches)"/>
    <s v="Home&amp;Kitchen|Kitchen&amp;HomeAppliances|SmallKitchenAppliances|HandBlenders"/>
    <x v="1"/>
    <s v="Kitchen&amp;HomeAppliances"/>
    <s v="SmallKitchenAppliances|HandBlenders"/>
    <n v="1695"/>
    <n v="1695"/>
    <n v="0"/>
    <n v="0"/>
    <n v="4.2"/>
    <n v="14290"/>
    <n v="4.2"/>
    <n v="4"/>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n v="24221550"/>
    <n v="24221550"/>
    <s v="No"/>
    <n v="218"/>
    <x v="0"/>
    <s v="0–10%"/>
  </r>
  <r>
    <s v="B07WG8PDCW"/>
    <s v="B078W65FJ7"/>
    <s v="Boat Bassheads 900 On-Ear Wired Headphones With Mic (White)"/>
    <s v="boAt BassHeads 900 On-Ear Wired Headphones with Mic (White)"/>
    <s v="Electronics|Mobiles&amp;Accessories|MobileAccessories|Chargers|AutomobileChargers"/>
    <x v="0"/>
    <s v="Mobiles&amp;Accessories"/>
    <s v="MobileAccessories|Chargers|AutomobileChargers"/>
    <n v="349"/>
    <n v="1299"/>
    <n v="73.133179368745189"/>
    <n v="0.73"/>
    <n v="4"/>
    <n v="14283"/>
    <n v="4"/>
    <n v="4"/>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n v="18553617"/>
    <n v="18553617"/>
    <s v="No"/>
    <n v="217"/>
    <x v="0"/>
    <s v="71–80%"/>
  </r>
  <r>
    <s v="B07WG8PDCW"/>
    <s v="B08TDJ5BVF"/>
    <s v="E-Cosmos 5V 1.2W Portable Flexible Usb Led Light (Colours May Vary, Small, Ec-Pof1)"/>
    <s v="E-COSMOS 5V 1.2W Portable Flexible USB LED Light (Colours May Vary, Small, EC-POF1)"/>
    <s v="Electronics|Mobiles&amp;Accessories|MobileAccessories|Chargers|AutomobileChargers"/>
    <x v="0"/>
    <s v="Mobiles&amp;Accessories"/>
    <s v="MobileAccessories|Chargers|AutomobileChargers"/>
    <n v="349"/>
    <n v="1299"/>
    <n v="73.133179368745189"/>
    <n v="0.73"/>
    <n v="4"/>
    <n v="14282"/>
    <n v="4"/>
    <n v="4"/>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n v="18552318"/>
    <n v="18552318"/>
    <s v="Yes"/>
    <n v="217"/>
    <x v="1"/>
    <s v="71–80%"/>
  </r>
  <r>
    <s v="B08H21B6V7"/>
    <s v="B09XB1R2F3"/>
    <s v="Portable Lint Remover Pet Fur Remover Clothes Fuzz Remover Pet Hairball Quick Epilator Shaver Removing Dust Pet Hair From Clothing Furniture Perfect For Clothing,Furniture,Couch,Carpet (Standard)"/>
    <s v="Portable Lint Remover Pet Fur Remover Clothes Fuzz Remover Pet Hairball Quick Epilator Shaver Removing Dust Pet Hair from Clothing Furniture Perfect for Clothing,Furniture,Couch,Carpet (Standard)"/>
    <s v="Electronics|Mobiles&amp;Accessories|Smartphones&amp;BasicMobiles|BasicMobiles"/>
    <x v="0"/>
    <s v="Mobiles&amp;Accessories"/>
    <s v="Smartphones&amp;BasicMobiles|BasicMobiles"/>
    <n v="2599"/>
    <n v="2999"/>
    <n v="13.337779259753251"/>
    <n v="0.13"/>
    <n v="3.9"/>
    <n v="14266"/>
    <n v="3.9"/>
    <n v="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n v="42783734"/>
    <n v="42783734"/>
    <s v="Yes"/>
    <n v="217"/>
    <x v="1"/>
    <s v="11–20%"/>
  </r>
  <r>
    <s v="B079S811J3"/>
    <s v="B0B3D39RKV"/>
    <s v="Oneplus Nord 2T 5G (Jade Fog, 12Gb Ram, 256Gb Storage)"/>
    <s v="OnePlus Nord 2T 5G (Jade Fog, 12GB RAM, 256GB Storage)"/>
    <s v="Computers&amp;Accessories|Accessories&amp;Peripherals|PCGamingPeripherals|Headsets"/>
    <x v="2"/>
    <s v="Accessories&amp;Peripherals"/>
    <s v="PCGamingPeripherals|Headsets"/>
    <n v="1990"/>
    <n v="2999"/>
    <n v="33.644548182727576"/>
    <n v="0.34"/>
    <n v="4.3"/>
    <n v="14237"/>
    <n v="4.3"/>
    <n v="4"/>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n v="42696763"/>
    <n v="42696763"/>
    <s v="No"/>
    <n v="217"/>
    <x v="0"/>
    <s v="31–40%"/>
  </r>
  <r>
    <s v="B07PFJ5W31"/>
    <s v="B01M5967SY"/>
    <s v="Tizum High Speed Hdmi Cable Aura -Gold Plated-High Speed Data 10.2Gbps, 3D, 4K, Hd 1080P (10 Ft/ 3 M)"/>
    <s v="TIZUM High Speed HDMI Cable Aura -Gold Plated-High Speed Data 10.2Gbps, 3D, 4K, HD 1080P (10 Ft/ 3 M)"/>
    <s v="Electronics|Mobiles&amp;Accessories|MobileAccessories|Cables&amp;Adapters|OTGAdapters"/>
    <x v="0"/>
    <s v="Mobiles&amp;Accessories"/>
    <s v="MobileAccessories|Cables&amp;Adapters|OTGAdapters"/>
    <n v="139"/>
    <n v="495"/>
    <n v="71.919191919191917"/>
    <n v="0.72"/>
    <n v="4.3"/>
    <n v="14185"/>
    <n v="4.3"/>
    <n v="4"/>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n v="7021575"/>
    <n v="7021575"/>
    <s v="No"/>
    <n v="216"/>
    <x v="0"/>
    <s v="71–80%"/>
  </r>
  <r>
    <s v="B07PFJ5VQD"/>
    <s v="B09HV71RL1"/>
    <s v="Wayona Type C To Lightning Mfi Certified 20W Fast Charging Nylon Braided Usb C Cable For Iphone 14 Pro, 14 Pro Max, 14, 14 Plus, 13, 13 Pro, 13 Pro Max, 13 Mini, 12, 12 Pro, 11, 11 Pro Max, Iphone 12 Mini (2M, Black)"/>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x v="2"/>
    <s v="Accessories&amp;Peripherals"/>
    <s v="Cables&amp;Accessories|Cables|USBCables"/>
    <n v="159"/>
    <n v="595"/>
    <n v="73.277310924369743"/>
    <n v="0.73"/>
    <n v="4.3"/>
    <n v="14184"/>
    <n v="4.3"/>
    <n v="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n v="8439480"/>
    <n v="8439480"/>
    <s v="Yes"/>
    <n v="216"/>
    <x v="2"/>
    <s v="71–80%"/>
  </r>
  <r>
    <s v="B07Y5FDPKV"/>
    <s v="B08QJJCY2Q"/>
    <s v="Tizum Mouse Pad/ Computer Mouse Mat With Anti-Slip Rubber Base | Smooth Mouse Control | Spill-Resistant Surface For Laptop, Notebook, Macbook, Gaming, Laser/ Optical Mouse, 9.4‚Äùx 7.9‚Äù, Multicolored"/>
    <s v="Tizum Mouse Pad/ Computer Mouse Mat with Anti-Slip Rubber Base | Smooth Mouse Control | Spill-Resistant Surface for Laptop, Notebook, MacBook, Gaming, Laser/ Optical Mouse, 9.4‚Äùx 7.9‚Äù, Multicolored"/>
    <s v="Home&amp;Kitchen|Kitchen&amp;HomeAppliances|SmallKitchenAppliances|HandBlenders"/>
    <x v="1"/>
    <s v="Kitchen&amp;HomeAppliances"/>
    <s v="SmallKitchenAppliances|HandBlenders"/>
    <n v="1745"/>
    <n v="2400"/>
    <n v="27.291666666666664"/>
    <n v="0.27"/>
    <n v="4.2"/>
    <n v="14160"/>
    <n v="4.2"/>
    <n v="4"/>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n v="33984000"/>
    <n v="33984000"/>
    <s v="Yes"/>
    <n v="216"/>
    <x v="2"/>
    <s v="21–30%"/>
  </r>
  <r>
    <s v="B00O24PUO6"/>
    <s v="B09C6HWG18"/>
    <s v="Duracell Type C To Type C 5A (100W) Braided Sync &amp; Fast Charging Cable, 3.9 Feet (1.2M). Usb C To C Cable, Supports Pd &amp; Qc 3.0 Charging, 5 Gbps Data Transmission ‚Äì Black"/>
    <s v="Duracell Type C To Type C 5A (100W) Braided Sync &amp; Fast Charging Cable, 3.9 Feet (1.2M). USB C to C Cable, Supports PD &amp; QC 3.0 Charging, 5 GBPS Data Transmission ‚Äì Black"/>
    <s v="Home&amp;Kitchen|Heating,Cooling&amp;AirQuality|RoomHeaters|FanHeaters"/>
    <x v="1"/>
    <s v="Heating,Cooling&amp;AirQuality"/>
    <s v="RoomHeaters|FanHeaters"/>
    <n v="1464"/>
    <n v="1650"/>
    <n v="11.272727272727273"/>
    <n v="0.11"/>
    <n v="4.0999999999999996"/>
    <n v="14120"/>
    <n v="4.0999999999999996"/>
    <n v="4"/>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n v="23298000"/>
    <n v="23298000"/>
    <s v="No"/>
    <n v="216"/>
    <x v="0"/>
    <s v="11–20%"/>
  </r>
  <r>
    <s v="B08CFJBZRK"/>
    <s v="B0BMZ6SY89"/>
    <s v="!!Haneul!!1000 Watt/2000-Watt Room Heater!! Fan Heater!!Pure White!!Hn-2500!!Made In India!!Thermoset!!"/>
    <s v="!!HANEUL!!1000 Watt/2000-Watt Room Heater!! Fan Heater!!Pure White!!HN-2500!!Made in India!!Thermoset!!"/>
    <s v="Home&amp;Kitchen|Kitchen&amp;HomeAppliances|SmallKitchenAppliances|MixerGrinders"/>
    <x v="1"/>
    <s v="Kitchen&amp;HomeAppliances"/>
    <s v="SmallKitchenAppliances|MixerGrinders"/>
    <n v="3249"/>
    <n v="6295"/>
    <n v="48.387609213661634"/>
    <n v="0.48"/>
    <n v="3.8"/>
    <n v="14062"/>
    <n v="3.8"/>
    <n v="4"/>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n v="88520290"/>
    <n v="88520290"/>
    <s v="No"/>
    <n v="215"/>
    <x v="0"/>
    <s v="41–50%"/>
  </r>
  <r>
    <s v="B07YR26BJ3"/>
    <s v="B07SRM58TP"/>
    <s v="Agaro Regal 800 Watts Handheld Vacuum Cleaner, Lightweight &amp; Durable Body, Small/Mini Size ( Black)"/>
    <s v="AGARO Regal 800 Watts Handheld Vacuum Cleaner, Lightweight &amp; Durable Body, Small/Mini Size ( Black)"/>
    <s v="Home&amp;Kitchen|Kitchen&amp;HomeAppliances|SmallKitchenAppliances|Kettles&amp;HotWaterDispensers|Kettle&amp;ToasterSets"/>
    <x v="1"/>
    <s v="Kitchen&amp;HomeAppliances"/>
    <s v="SmallKitchenAppliances|Kettles&amp;HotWaterDispensers|Kettle&amp;ToasterSets"/>
    <n v="1199"/>
    <n v="2000"/>
    <n v="40.050000000000004"/>
    <n v="0.4"/>
    <n v="4"/>
    <n v="14030"/>
    <n v="4"/>
    <n v="4"/>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n v="28060000"/>
    <n v="28060000"/>
    <s v="No"/>
    <n v="216"/>
    <x v="0"/>
    <s v="41–50%"/>
  </r>
  <r>
    <s v="B00BN5SNF0"/>
    <s v="B07SPVMSC6"/>
    <s v="Bajaj Frore 1200 Mm Ceiling Fan (Brown)"/>
    <s v="Bajaj Frore 1200 mm Ceiling Fan (Brown)"/>
    <s v="Electronics|GeneralPurposeBatteries&amp;BatteryChargers|RechargeableBatteries"/>
    <x v="0"/>
    <s v="GeneralPurposeBatteries&amp;BatteryChargers"/>
    <s v="RechargeableBatteries"/>
    <n v="250"/>
    <n v="250"/>
    <n v="0"/>
    <n v="0"/>
    <n v="3.9"/>
    <n v="13971"/>
    <n v="3.9"/>
    <n v="4"/>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n v="3492750"/>
    <n v="3492750"/>
    <s v="No"/>
    <n v="217"/>
    <x v="0"/>
    <s v="0–10%"/>
  </r>
  <r>
    <s v="B07222HQKP"/>
    <s v="B08FN6WGDQ"/>
    <s v="Samsung Galaxy Buds Live Bluetooth Truly Wireless In Ear Earbuds With Mic, Upto 21 Hours Playtime, Mystic Black"/>
    <s v="Samsung Galaxy Buds Live Bluetooth Truly Wireless in Ear Earbuds with Mic, Upto 21 Hours Playtime, Mystic Black"/>
    <s v="Computers&amp;Accessories|ExternalDevices&amp;DataStorage|ExternalHardDisks"/>
    <x v="2"/>
    <s v="ExternalDevices&amp;DataStorage"/>
    <s v="ExternalHardDisks"/>
    <n v="657"/>
    <n v="999"/>
    <n v="34.234234234234236"/>
    <n v="0.34"/>
    <n v="4.3"/>
    <n v="13944"/>
    <n v="4.3"/>
    <n v="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n v="13930056"/>
    <n v="13930056"/>
    <s v="No"/>
    <n v="218"/>
    <x v="1"/>
    <s v="31–40%"/>
  </r>
  <r>
    <s v="B0BF57RN3K"/>
    <s v="B0B3DV7S9B"/>
    <s v="En Ligne Adjustable Cell Phone Stand, Foldable Portable Phone Stand Phone Holder For Desk, Desktop Tablet Stand Compatible With Mobile Phone/Ipad/Tablet (Black)"/>
    <s v="EN LIGNE Adjustable Cell Phone Stand, Foldable Portable Phone Stand Phone Holder for Desk, Desktop Tablet Stand Compatible with Mobile Phone/iPad/Tablet (Black)"/>
    <s v="Electronics|WearableTechnology|SmartWatches"/>
    <x v="0"/>
    <s v="WearableTechnology"/>
    <s v="SmartWatches"/>
    <n v="1799"/>
    <n v="19999"/>
    <n v="91.004550227511373"/>
    <n v="0.91"/>
    <n v="4.2"/>
    <n v="13937"/>
    <n v="4.2"/>
    <n v="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n v="278726063"/>
    <n v="278726063"/>
    <s v="No"/>
    <n v="218"/>
    <x v="0"/>
    <s v="91–100%"/>
  </r>
  <r>
    <s v="B0BF54972T"/>
    <s v="B0B5V47VK4"/>
    <s v="Oneplus 10T 5G (Moonstone Black, 8Gb Ram, 128Gb Storage)"/>
    <s v="OnePlus 10T 5G (Moonstone Black, 8GB RAM, 128GB Storage)"/>
    <s v="Electronics|WearableTechnology|SmartWatches"/>
    <x v="0"/>
    <s v="WearableTechnology"/>
    <s v="SmartWatches"/>
    <n v="1799"/>
    <n v="19999"/>
    <n v="91.004550227511373"/>
    <n v="0.91"/>
    <n v="4.2"/>
    <n v="13937"/>
    <n v="4.2"/>
    <n v="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n v="278726063"/>
    <n v="278726063"/>
    <s v="Yes"/>
    <n v="219"/>
    <x v="0"/>
    <s v="91–100%"/>
  </r>
  <r>
    <s v="B0BF563HB4"/>
    <s v="B09BNXQ6BR"/>
    <s v="Noise Colorfit Ultra Se Smart Watch With 1.75&quot;(4.3Cm) Hd Display, Aluminium Alloy Body, 60 Sports Modes, Spo2, Lightweight, Stock Market Info, Calls &amp; Sms Reply (Vintage Brown)"/>
    <s v="Noise ColorFit Ultra SE Smart Watch with 1.75&quot;(4.3cm) HD Display, Aluminium Alloy Body, 60 Sports Modes, Spo2, Lightweight, Stock Market Info, Calls &amp; SMS Reply (Vintage Brown)"/>
    <s v="Electronics|WearableTechnology|SmartWatches"/>
    <x v="0"/>
    <s v="WearableTechnology"/>
    <s v="SmartWatches"/>
    <n v="1799"/>
    <n v="19999"/>
    <n v="91.004550227511373"/>
    <n v="0.91"/>
    <n v="4.2"/>
    <n v="13937"/>
    <n v="4.2"/>
    <n v="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n v="278726063"/>
    <n v="278726063"/>
    <s v="Yes"/>
    <n v="219"/>
    <x v="0"/>
    <s v="91–100%"/>
  </r>
  <r>
    <s v="B0BF4YBLPX"/>
    <s v="B08L5FM4JC"/>
    <s v="Sandisk Ultra Microsd Uhs-I Card 64Gb, 120Mb/S R"/>
    <s v="SanDisk Ultra microSD UHS-I Card 64GB, 120MB/s R"/>
    <s v="Electronics|WearableTechnology|SmartWatches"/>
    <x v="0"/>
    <s v="WearableTechnology"/>
    <s v="SmartWatches"/>
    <n v="1799"/>
    <n v="19999"/>
    <n v="91.004550227511373"/>
    <n v="0.91"/>
    <n v="4.2"/>
    <n v="13937"/>
    <n v="4.2"/>
    <n v="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n v="278726063"/>
    <n v="278726063"/>
    <s v="Yes"/>
    <n v="219"/>
    <x v="0"/>
    <s v="91–100%"/>
  </r>
  <r>
    <s v="B0BF54LXW6"/>
    <s v="B0B54Y2SNX"/>
    <s v="Iphone Original 20W C Type Fast Pd Charger Compatible With I-Phone13/13 Mini/13Pro/13 Pro Max I-Phone 12/12 Pro/12Mini/12 Pro Max, I-Phone11/11 Pro/11 Pro Max 2020 (Only Adapter)"/>
    <s v="iPhone Original 20W C Type Fast PD Charger Compatible with I-Phone13/13 mini/13pro/13 pro Max I-Phone 12/12 Pro/12mini/12 Pro Max, I-Phone11/11 Pro/11 Pro Max 2020 (Only Adapter)"/>
    <s v="Electronics|WearableTechnology|SmartWatches"/>
    <x v="0"/>
    <s v="WearableTechnology"/>
    <s v="SmartWatches"/>
    <n v="1799"/>
    <n v="19999"/>
    <n v="91.004550227511373"/>
    <n v="0.91"/>
    <n v="4.2"/>
    <n v="13937"/>
    <n v="4.2"/>
    <n v="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n v="278726063"/>
    <n v="278726063"/>
    <s v="Yes"/>
    <n v="218"/>
    <x v="0"/>
    <s v="91–100%"/>
  </r>
  <r>
    <s v="B00Y4ORQ46"/>
    <s v="B07VQGVL68"/>
    <s v="Glun Multipurpose Portable Electronic Digital Weighing Scale Weight Machine (10 Kg - With Back Light)"/>
    <s v="Glun Multipurpose Portable Electronic Digital Weighing Scale Weight Machine (10 Kg - with Back Light)"/>
    <s v="Electronics|Headphones,Earbuds&amp;Accessories|Headphones|On-Ear"/>
    <x v="0"/>
    <s v="Headphones,Earbuds&amp;Accessories"/>
    <s v="Headphones|On-Ear"/>
    <n v="745"/>
    <n v="795"/>
    <n v="6.2893081761006293"/>
    <n v="0.06"/>
    <n v="4"/>
    <n v="13797"/>
    <n v="4"/>
    <n v="4"/>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n v="10968615"/>
    <n v="10968615"/>
    <s v="Yes"/>
    <n v="217"/>
    <x v="0"/>
    <s v="0–10%"/>
  </r>
  <r>
    <s v="B00URH5E34"/>
    <s v="B07Y1RCCW5"/>
    <s v="Zigma Winotek Winotek Sun Instant Water Geyser, Water Heater, Portable Water Heater, Geysers Made Of First Class Abs Plastic, Automatic Reset Model, Ae10-3 W (Yellow)"/>
    <s v="ZIGMA WinoteK WinoteK Sun Instant Water Geyser, Water Heater, Portable Water Heater, Geysers Made of First Class ABS Plastic, automatic Reset Model, AE10-3 W (Yellow)"/>
    <s v="Computers&amp;Accessories|Accessories&amp;Peripherals|USBGadgets|Lamps"/>
    <x v="2"/>
    <s v="Accessories&amp;Peripherals"/>
    <s v="USBGadgets|Lamps"/>
    <n v="39"/>
    <n v="39"/>
    <n v="0"/>
    <n v="0"/>
    <n v="3.6"/>
    <n v="13572"/>
    <n v="3.6"/>
    <n v="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n v="529308"/>
    <n v="529308"/>
    <s v="No"/>
    <n v="216"/>
    <x v="0"/>
    <s v="0–10%"/>
  </r>
  <r>
    <s v="B0765B3TH7"/>
    <s v="B082T6V3DT"/>
    <s v="Amazonbasics New Release Nylon Usb-A To Lightning Cable Cord, Fast Charging Mfi Certified Charger For Apple Iphone, Ipad (6-Ft, Rose Gold)"/>
    <s v="AmazonBasics New Release Nylon USB-A to Lightning Cable Cord, Fast Charging MFi Certified Charger for Apple iPhone, iPad (6-Ft, Rose Gold)"/>
    <s v="Computers&amp;Accessories|Accessories&amp;Peripherals|HardDiskBags"/>
    <x v="2"/>
    <s v="Accessories&amp;Peripherals"/>
    <s v="HardDiskBags"/>
    <n v="199"/>
    <n v="599"/>
    <n v="66.777963272120203"/>
    <n v="0.67"/>
    <n v="4.5"/>
    <n v="13568"/>
    <n v="4.5"/>
    <n v="5"/>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n v="8127232"/>
    <n v="8127232"/>
    <s v="No"/>
    <n v="216"/>
    <x v="2"/>
    <s v="61–70%"/>
  </r>
  <r>
    <s v="B07XLCFSSN"/>
    <s v="B09QGZFBPM"/>
    <s v="Wayona Type C To Type C Long Fast Charging Cable Type C Charger Cord Compatible With Samsung S22 S20 S20 Fe 2022 S22 Ultra S21 Ultra A70 A51 A53 A33 A73 M51 M31 M33 M53 (Grey, 2M, 65W, 6Ft)"/>
    <s v="Wayona Type C To Type C Long Fast Charging Cable Type C Charger Cord Compatible With Samsung S22 S20 S20 Fe 2022 S22 Ultra S21 Ultra A70 A51 A53 A33 A73 M51 M31 M33 M53 (Grey, 2M, 65W, 6Ft)"/>
    <s v="Computers&amp;Accessories|Accessories&amp;Peripherals|Cables&amp;Accessories|Cables|USBCables"/>
    <x v="2"/>
    <s v="Accessories&amp;Peripherals"/>
    <s v="Cables&amp;Accessories|Cables|USBCables"/>
    <n v="899"/>
    <n v="1900"/>
    <n v="52.684210526315788"/>
    <n v="0.53"/>
    <n v="4.4000000000000004"/>
    <n v="13552"/>
    <n v="4.4000000000000004"/>
    <n v="4"/>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n v="25748800"/>
    <n v="25748800"/>
    <s v="Yes"/>
    <n v="217"/>
    <x v="2"/>
    <s v="51–60%"/>
  </r>
  <r>
    <s v="B0B8SRZ5SV"/>
    <s v="B09KH58JZR"/>
    <s v="Portronics Konnect L Por-1403 Fast Charging 3A Type-C Cable 1.2 Meter With Charge &amp; Sync Function For All Type-C Devices (White)"/>
    <s v="Portronics Konnect L POR-1403 Fast Charging 3A Type-C Cable 1.2 Meter with Charge &amp; Sync Function for All Type-C Devices (White)"/>
    <s v="Computers&amp;Accessories|Accessories&amp;Peripherals|Cables&amp;Accessories|Cables|USBCables"/>
    <x v="2"/>
    <s v="Accessories&amp;Peripherals"/>
    <s v="Cables&amp;Accessories|Cables|USBCables"/>
    <n v="949"/>
    <n v="1999"/>
    <n v="52.526263131565784"/>
    <n v="0.53"/>
    <n v="4.4000000000000004"/>
    <n v="13552"/>
    <n v="4.4000000000000004"/>
    <n v="4"/>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n v="27090448"/>
    <n v="27090448"/>
    <s v="Yes"/>
    <n v="218"/>
    <x v="0"/>
    <s v="51–60%"/>
  </r>
  <r>
    <s v="B0B8SSC5D9"/>
    <s v="B09DDCQFMT"/>
    <s v="Electvision Remote Control Compatible With Amazon Fire Tv Stick (Pairing Manual Will Be Back Side Remote Control)(P)"/>
    <s v="Electvision Remote Control Compatible with Amazon Fire tv Stick (Pairing Manual Will be Back Side Remote Control)(P)"/>
    <s v="Computers&amp;Accessories|Accessories&amp;Peripherals|Cables&amp;Accessories|Cables|USBCables"/>
    <x v="2"/>
    <s v="Accessories&amp;Peripherals"/>
    <s v="Cables&amp;Accessories|Cables|USBCables"/>
    <n v="949"/>
    <n v="1999"/>
    <n v="52.526263131565784"/>
    <n v="0.53"/>
    <n v="4.4000000000000004"/>
    <n v="13552"/>
    <n v="4.4000000000000004"/>
    <n v="4"/>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n v="27090448"/>
    <n v="27090448"/>
    <s v="Yes"/>
    <n v="217"/>
    <x v="0"/>
    <s v="51–60%"/>
  </r>
  <r>
    <s v="B07XLCFSSN"/>
    <s v="B08RX8G496"/>
    <s v="Lripl Mi Remote Control With Netflix &amp; Prime Video Button Compatible For Mi 4X Led Android Smart Tv 4A Remote Control (32&quot;/43&quot;) With Voice Command (Pairing Required)"/>
    <s v="LRIPL Mi Remote Control with Netflix &amp; Prime Video Button Compatible for Mi 4X LED Android Smart TV 4A Remote Control (32&quot;/43&quot;) with Voice Command (Pairing Required)"/>
    <s v="Computers&amp;Accessories|Accessories&amp;Peripherals|Cables&amp;Accessories|Cables|USBCables"/>
    <x v="2"/>
    <s v="Accessories&amp;Peripherals"/>
    <s v="Cables&amp;Accessories|Cables|USBCables"/>
    <n v="899"/>
    <n v="1900"/>
    <n v="52.684210526315788"/>
    <n v="0.53"/>
    <n v="4.4000000000000004"/>
    <n v="13552"/>
    <n v="4.4000000000000004"/>
    <n v="4"/>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n v="25748800"/>
    <n v="25748800"/>
    <s v="Yes"/>
    <n v="217"/>
    <x v="0"/>
    <s v="51–60%"/>
  </r>
  <r>
    <s v="B07XLCFSSN"/>
    <s v="B09L8DT7D6"/>
    <s v="Sony Tv - Remote Compatible For Sony Led Remote Control Works With Sony Led Tv By Trend Trail Speed Tech &amp; Remote Hi Remote &amp; Reo India Only"/>
    <s v="Sony TV - Remote Compatible for Sony LED Remote Control Works with Sony LED TV by Trend Trail Speed tech &amp; Remote hi Remote &amp; REO India only"/>
    <s v="Computers&amp;Accessories|Accessories&amp;Peripherals|Cables&amp;Accessories|Cables|USBCables"/>
    <x v="2"/>
    <s v="Accessories&amp;Peripherals"/>
    <s v="Cables&amp;Accessories|Cables|USBCables"/>
    <n v="899"/>
    <n v="1900"/>
    <n v="52.684210526315788"/>
    <n v="0.53"/>
    <n v="4.4000000000000004"/>
    <n v="13552"/>
    <n v="4.4000000000000004"/>
    <n v="4"/>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n v="25748800"/>
    <n v="25748800"/>
    <s v="Yes"/>
    <n v="216"/>
    <x v="0"/>
    <s v="51–60%"/>
  </r>
  <r>
    <s v="B078HRR1XV"/>
    <s v="B00GE55L22"/>
    <s v="Storite Usb 3.0 Cable A To Micro B High Speed Upto 5 Gbps Data Transfer Cable For Portable External Hard Drive - (20Cm), Black"/>
    <s v="Storite USB 3.0 Cable A to Micro B high Speed Upto 5 Gbps Data Transfer Cable for Portable External Hard Drive - (20cm), Black"/>
    <s v="Computers&amp;Accessories|Accessories&amp;Peripherals|Keyboards,Mice&amp;InputDevices|GraphicTablets"/>
    <x v="2"/>
    <s v="Accessories&amp;Peripherals"/>
    <s v="Keyboards,Mice&amp;InputDevices|GraphicTablets"/>
    <n v="3303"/>
    <n v="4699"/>
    <n v="29.708448606086403"/>
    <n v="0.3"/>
    <n v="4.4000000000000004"/>
    <n v="13544"/>
    <n v="4.4000000000000004"/>
    <n v="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n v="63643256"/>
    <n v="63643256"/>
    <s v="Yes"/>
    <n v="215"/>
    <x v="0"/>
    <s v="21–30%"/>
  </r>
  <r>
    <s v="B00935MD1C"/>
    <s v="B07TC9F7PN"/>
    <s v="Racold Eterno Pro 25L Vertical 5 Star Storage Water Heater (Geyser) With Free Standard Installation And Free Installation Pipes"/>
    <s v="Racold Eterno Pro 25L Vertical 5 Star Storage Water Heater (Geyser) with free Standard Installation and free Installation Pipes"/>
    <s v="Home&amp;Kitchen|Kitchen&amp;HomeAppliances|SmallKitchenAppliances|Rice&amp;PastaCookers"/>
    <x v="1"/>
    <s v="Kitchen&amp;HomeAppliances"/>
    <s v="SmallKitchenAppliances|Rice&amp;PastaCookers"/>
    <n v="2719"/>
    <n v="3945"/>
    <n v="31.077313054499367"/>
    <n v="0.31"/>
    <n v="3.7"/>
    <n v="13406"/>
    <n v="3.7"/>
    <n v="4"/>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n v="52886670"/>
    <n v="52886670"/>
    <s v="No"/>
    <n v="215"/>
    <x v="0"/>
    <s v="31–40%"/>
  </r>
  <r>
    <s v="B08CF3D7QR"/>
    <s v="B08DCVRW98"/>
    <s v="Sonivision Sa-D10 Sa-D100 Sa-D40 Home Theater Systems Remote Compatible With Sony Rm-Anu156"/>
    <s v="SoniVision SA-D10 SA-D100 SA-D40 Home Theater Systems Remote Compatible with Sony RM-ANU156"/>
    <s v="Computers&amp;Accessories|Accessories&amp;Peripherals|Cables&amp;Accessories|Cables|USBCables"/>
    <x v="2"/>
    <s v="Accessories&amp;Peripherals"/>
    <s v="Cables&amp;Accessories|Cables|USBCables"/>
    <n v="154"/>
    <n v="339"/>
    <n v="54.572271386430685"/>
    <n v="0.55000000000000004"/>
    <n v="4.3"/>
    <n v="13391"/>
    <n v="4.3"/>
    <n v="4"/>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n v="4539549"/>
    <n v="4539549"/>
    <s v="No"/>
    <n v="214"/>
    <x v="0"/>
    <s v="51–60%"/>
  </r>
  <r>
    <s v="B08CF3D7QR"/>
    <s v="B08H5L8V1L"/>
    <s v="Synqe Usb Type C Fast Charging Cable 2M Charger Cord Data Cable Compatible With Samsung Galaxy M51,Galaxy M31S, S10E S10 S9 S20 Plus, Note10 9 8,M40 A50 A70, Redmi Note 9, Moto G7, Poco F1 (2M, Grey)"/>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x v="2"/>
    <s v="Accessories&amp;Peripherals"/>
    <s v="Cables&amp;Accessories|Cables|USBCables"/>
    <n v="154"/>
    <n v="339"/>
    <n v="54.572271386430685"/>
    <n v="0.55000000000000004"/>
    <n v="4.3"/>
    <n v="13391"/>
    <n v="4.3"/>
    <n v="4"/>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n v="4539549"/>
    <n v="4539549"/>
    <s v="Yes"/>
    <n v="214"/>
    <x v="2"/>
    <s v="51–60%"/>
  </r>
  <r>
    <s v="B08CF3D7QR"/>
    <s v="B09V12K8NT"/>
    <s v="Boat Wave Lite Smartwatch With 1.69&quot; Hd Display, Sleek Metal Body, Hr &amp; Spo2 Level Monitor, 140+ Watch Faces, Activity Tracker, Multiple Sports Modes, Ip68 &amp; 7 Days Battery Life(Active Black)"/>
    <s v="boAt Wave Lite Smartwatch with 1.69&quot; HD Display, Sleek Metal Body, HR &amp; SpO2 Level Monitor, 140+ Watch Faces, Activity Tracker, Multiple Sports Modes, IP68 &amp; 7 Days Battery Life(Active Black)"/>
    <s v="Computers&amp;Accessories|Accessories&amp;Peripherals|Cables&amp;Accessories|Cables|USBCables"/>
    <x v="2"/>
    <s v="Accessories&amp;Peripherals"/>
    <s v="Cables&amp;Accessories|Cables|USBCables"/>
    <n v="154"/>
    <n v="339"/>
    <n v="54.572271386430685"/>
    <n v="0.55000000000000004"/>
    <n v="4.3"/>
    <n v="13391"/>
    <n v="4.3"/>
    <n v="4"/>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n v="4539549"/>
    <n v="4539549"/>
    <s v="Yes"/>
    <n v="214"/>
    <x v="2"/>
    <s v="51–60%"/>
  </r>
  <r>
    <s v="B00H47GVGY"/>
    <s v="B00K57MR22"/>
    <s v="Sujata Dynamix Dx Mixer Grinder, 900W, 3 Jars (White)"/>
    <s v="Sujata Dynamix DX Mixer Grinder, 900W, 3 Jars (White)"/>
    <s v="Home&amp;Kitchen|Heating,Cooling&amp;AirQuality|RoomHeaters|ElectricHeaters"/>
    <x v="1"/>
    <s v="Heating,Cooling&amp;AirQuality"/>
    <s v="RoomHeaters|ElectricHeaters"/>
    <n v="1199"/>
    <n v="1695"/>
    <n v="29.262536873156343"/>
    <n v="0.28999999999999998"/>
    <n v="3.6"/>
    <n v="13300"/>
    <n v="3.6"/>
    <n v="4"/>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n v="22543500"/>
    <n v="22543500"/>
    <s v="Yes"/>
    <n v="214"/>
    <x v="2"/>
    <s v="21–30%"/>
  </r>
  <r>
    <s v="B086X18Q71"/>
    <s v="B09T2S8X9C"/>
    <s v="Redmi Note 11 Pro + 5G (Stealth Black, 8Gb Ram, 256Gb Storage) | 67W Turbo Charge | 120Hz Super Amoled Display | Additional Exchange Offers | Charger Included"/>
    <s v="Redmi Note 11 Pro + 5G (Stealth Black, 8GB RAM, 256GB Storage) | 67W Turbo Charge | 120Hz Super AMOLED Display | Additional Exchange Offers | Charger Included"/>
    <s v="Home&amp;Kitchen|Kitchen&amp;HomeAppliances|SewingMachines&amp;Accessories|Sewing&amp;EmbroideryMachines"/>
    <x v="1"/>
    <s v="Kitchen&amp;HomeAppliances"/>
    <s v="SewingMachines&amp;Accessories|Sewing&amp;EmbroideryMachines"/>
    <n v="9799"/>
    <n v="12150"/>
    <n v="19.349794238683128"/>
    <n v="0.19"/>
    <n v="4.3"/>
    <n v="13251"/>
    <n v="4.3"/>
    <n v="4"/>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n v="160999650"/>
    <n v="160999650"/>
    <s v="No"/>
    <n v="214"/>
    <x v="0"/>
    <s v="11–20%"/>
  </r>
  <r>
    <s v="B00H3H03Q4"/>
    <s v="B08Y1TFSP6"/>
    <s v="Ptron Solero Tb301 3A Type-C Data And Fast Charging Cable, Made In India, 480Mbps Data Sync, Strong And Durable 1.5-Meter Nylon Braided Usb Cable For Type-C Devices For Charging Adapter (Black)"/>
    <s v="pTron Solero TB301 3A Type-C Data and Fast Charging Cable, Made in India, 480Mbps Data Sync, Strong and Durable 1.5-Meter Nylon Braided USB Cable for Type-C Devices for Charging Adapter (Black)"/>
    <s v="Home&amp;Kitchen|Kitchen&amp;HomeAppliances|WaterPurifiers&amp;Accessories|WaterCartridges"/>
    <x v="1"/>
    <s v="Kitchen&amp;HomeAppliances"/>
    <s v="WaterPurifiers&amp;Accessories|WaterCartridges"/>
    <n v="1130"/>
    <n v="1130"/>
    <n v="0"/>
    <n v="0"/>
    <n v="4.2"/>
    <n v="13250"/>
    <n v="4.2"/>
    <n v="4"/>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n v="14972500"/>
    <n v="14972500"/>
    <s v="No"/>
    <n v="214"/>
    <x v="0"/>
    <s v="0–10%"/>
  </r>
  <r>
    <s v="B09RMQYHLH"/>
    <s v="B08BQ947H3"/>
    <s v="Liramark Webcam Cover Slide, Ultra Thin Laptop Camera Cover Slide Blocker For Computer Macbook Pro Imac Pc Tablet (Pack Of 3)"/>
    <s v="LIRAMARK Webcam Cover Slide, Ultra Thin Laptop Camera Cover Slide Blocker for Computer MacBook Pro iMac PC Tablet (Pack of 3)"/>
    <s v="Electronics|Mobiles&amp;Accessories|Smartphones&amp;BasicMobiles|Smartphones"/>
    <x v="0"/>
    <s v="Mobiles&amp;Accessories"/>
    <s v="Smartphones&amp;BasicMobiles|Smartphones"/>
    <n v="12999"/>
    <n v="15999"/>
    <n v="18.751171948246764"/>
    <n v="0.19"/>
    <n v="4.2"/>
    <n v="13246"/>
    <n v="4.2"/>
    <n v="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n v="211922754"/>
    <n v="211922754"/>
    <s v="No"/>
    <n v="215"/>
    <x v="0"/>
    <s v="11–20%"/>
  </r>
  <r>
    <s v="B07T9FV9YP"/>
    <s v="B00ABMASXG"/>
    <s v="Bajaj Immersion Rod Water Heater 1500 Watts, Silver"/>
    <s v="Bajaj Immersion Rod Water Heater 1500 Watts, Silver"/>
    <s v="Computers&amp;Accessories|Accessories&amp;Peripherals|PCGamingPeripherals|Headsets"/>
    <x v="2"/>
    <s v="Accessories&amp;Peripherals"/>
    <s v="PCGamingPeripherals|Headsets"/>
    <n v="749"/>
    <n v="1799"/>
    <n v="58.365758754863819"/>
    <n v="0.57999999999999996"/>
    <n v="4"/>
    <n v="13199"/>
    <n v="4"/>
    <n v="4"/>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n v="23745001"/>
    <n v="23745001"/>
    <s v="No"/>
    <n v="215"/>
    <x v="0"/>
    <s v="51–60%"/>
  </r>
  <r>
    <s v="B00HZIOGXW"/>
    <s v="B078HRR1XV"/>
    <s v="Wacom One By Ctl-472/K0-Cx Digital Drawing Graphics Pen Tablet (Red &amp; Black) Small (6-Inch X 3.5-Inch)(15X8Cm) | Battery Free Cordless Pen With 2048 Pressure Level"/>
    <s v="Wacom One by CTL-472/K0-CX Digital Drawing Graphics Pen Tablet (Red &amp; Black) Small (6-inch x 3.5-inch)(15x8cm) | Battery Free Cordless Pen with 2048 Pressure Level"/>
    <s v="Home&amp;Kitchen|Heating,Cooling&amp;AirQuality|WaterHeaters&amp;Geysers|ImmersionRods"/>
    <x v="1"/>
    <s v="Heating,Cooling&amp;AirQuality"/>
    <s v="WaterHeaters&amp;Geysers|ImmersionRods"/>
    <n v="610"/>
    <n v="825"/>
    <n v="26.060606060606062"/>
    <n v="0.26"/>
    <n v="4.0999999999999996"/>
    <n v="13165"/>
    <n v="4.0999999999999996"/>
    <n v="4"/>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n v="10861125"/>
    <n v="10861125"/>
    <s v="Yes"/>
    <n v="216"/>
    <x v="0"/>
    <s v="21–30%"/>
  </r>
  <r>
    <s v="B07RX42D3D"/>
    <s v="B07NKNBTT3"/>
    <s v="Pick Ur Needs¬Æ Lint Remover For Clothes High Range Rechargeable Lint Shaver For All Types Of Clothes, Fabrics, Blanket With 1 Extra Blade Multicolor (Rechargeable)"/>
    <s v="Pick Ur Needs¬Æ Lint Remover for Clothes High Range Rechargeable Lint Shaver for All Types of Clothes, Fabrics, Blanket with 1 Extra Blade Multicolor (Rechargeable)"/>
    <s v="Home&amp;Kitchen|Kitchen&amp;HomeAppliances|SmallKitchenAppliances|SandwichMakers"/>
    <x v="1"/>
    <s v="Kitchen&amp;HomeAppliances"/>
    <s v="SmallKitchenAppliances|SandwichMakers"/>
    <n v="260"/>
    <n v="350"/>
    <n v="25.714285714285712"/>
    <n v="0.26"/>
    <n v="3.9"/>
    <n v="13127"/>
    <n v="3.9"/>
    <n v="4"/>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n v="4594450"/>
    <n v="4594450"/>
    <s v="No"/>
    <n v="217"/>
    <x v="0"/>
    <s v="21–30%"/>
  </r>
  <r>
    <s v="B07JNVF678"/>
    <s v="B07WGPKMP5"/>
    <s v="Iqoo Z6 44W By Vivo (Raven Black, 6Gb Ram, 128Gb Storage) | 6.44&quot; Fhd+ Amoled Display | 50% Charge In Just 27 Mins | In-Display Fingerprint Scanning"/>
    <s v="iQOO Z6 44W by vivo (Raven Black, 6GB RAM, 128GB Storage) | 6.44&quot; FHD+ AMOLED Display | 50% Charge in just 27 mins | in-Display Fingerprint Scanning"/>
    <s v="Computers&amp;Accessories|Accessories&amp;Peripherals|Cables&amp;Accessories|Cables|USBCables"/>
    <x v="2"/>
    <s v="Accessories&amp;Peripherals"/>
    <s v="Cables&amp;Accessories|Cables|USBCables"/>
    <n v="349"/>
    <n v="999"/>
    <n v="65.06506506506507"/>
    <n v="0.65"/>
    <n v="4.2"/>
    <n v="13120"/>
    <n v="4.2"/>
    <n v="4"/>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n v="13106880"/>
    <n v="13106880"/>
    <s v="No"/>
    <n v="216"/>
    <x v="1"/>
    <s v="61–70%"/>
  </r>
  <r>
    <s v="B07JPJJZ2H"/>
    <s v="B07WFPMGQQ"/>
    <s v="Iqoo Z6 Pro 5G By Vivo (Legion Sky, 6Gb Ram, 128Gb Storage) | Snapdragon 778G 5G | 66W Flashcharge | 1300 Nits Peak Brightness | Hdr10+"/>
    <s v="iQOO Z6 Pro 5G by vivo (Legion Sky, 6GB RAM, 128GB Storage) | Snapdragon 778G 5G | 66W FlashCharge | 1300 nits Peak Brightness | HDR10+"/>
    <s v="Computers&amp;Accessories|Accessories&amp;Peripherals|Cables&amp;Accessories|Cables|USBCables"/>
    <x v="2"/>
    <s v="Accessories&amp;Peripherals"/>
    <s v="Cables&amp;Accessories|Cables|USBCables"/>
    <n v="399"/>
    <n v="1299"/>
    <n v="69.284064665127019"/>
    <n v="0.69"/>
    <n v="4.2"/>
    <n v="13120"/>
    <n v="4.2"/>
    <n v="4"/>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n v="17042880"/>
    <n v="17042880"/>
    <s v="Yes"/>
    <n v="216"/>
    <x v="1"/>
    <s v="61–70%"/>
  </r>
  <r>
    <s v="B08FY4FG5X"/>
    <s v="B08GJ57MKL"/>
    <s v="Coway Professional Air Purifier For Home, Longest Filter Life 8500 Hrs, Green True Hepa Filter, Traps 99.99% Virus &amp; Pm 0.1 Particles, Warranty 7 Years (Airmega 150 (Ap-1019C))"/>
    <s v="Coway Professional Air Purifier for Home, Longest Filter Life 8500 Hrs, Green True HEPA Filter, Traps 99.99% Virus &amp; PM 0.1 Particles, Warranty 7 Years (AirMega 150 (AP-1019C))"/>
    <s v="Electronics|Headphones,Earbuds&amp;Accessories|Headphones|Over-Ear"/>
    <x v="0"/>
    <s v="Headphones,Earbuds&amp;Accessories"/>
    <s v="Headphones|Over-Ear"/>
    <n v="649"/>
    <n v="2499"/>
    <n v="74.0296118447379"/>
    <n v="0.74"/>
    <n v="3.9"/>
    <n v="13049"/>
    <n v="3.9"/>
    <n v="4"/>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n v="32609451"/>
    <n v="32609451"/>
    <s v="Yes"/>
    <n v="216"/>
    <x v="1"/>
    <s v="71–80%"/>
  </r>
  <r>
    <s v="B08WRBG3XW"/>
    <s v="B085DTN6R2"/>
    <s v="Portronics Konnect Cl 20W Por-1067 Type-C To 8 Pin Usb 1.2M Cable With Power Delivery &amp; 3A Quick Charge Support, Nylon Braided For All Type-C And 8 Pin Devices, Green"/>
    <s v="Portronics Konnect CL 20W POR-1067 Type-C to 8 Pin USB 1.2M Cable with Power Delivery &amp; 3A Quick Charge Support, Nylon Braided for All Type-C and 8 Pin Devices, Green"/>
    <s v="Computers&amp;Accessories|Accessories&amp;Peripherals|Cables&amp;Accessories|Cables|USBCables"/>
    <x v="2"/>
    <s v="Accessories&amp;Peripherals"/>
    <s v="Cables&amp;Accessories|Cables|USBCables"/>
    <n v="199"/>
    <n v="499"/>
    <n v="60.120240480961925"/>
    <n v="0.6"/>
    <n v="4.0999999999999996"/>
    <n v="13045"/>
    <n v="4.0999999999999996"/>
    <n v="4"/>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n v="6509455"/>
    <n v="6509455"/>
    <s v="Yes"/>
    <n v="216"/>
    <x v="0"/>
    <s v="61–70%"/>
  </r>
  <r>
    <s v="B08WRBG3XW"/>
    <s v="B07Z1X6VFC"/>
    <s v="Aircase Protective Laptop Bag Sleeve Fits Upto 13.3&quot; Laptop/ Macbook, Wrinkle Free, Padded, Waterproof Light Neoprene Case Cover Pouch, For Men &amp; Women, Black- 6 Months Warranty"/>
    <s v="AirCase Protective Laptop Bag Sleeve fits Upto 13.3&quot; Laptop/ MacBook, Wrinkle Free, Padded, Waterproof Light Neoprene case Cover Pouch, for Men &amp; Women, Black- 6 Months Warranty"/>
    <s v="Computers&amp;Accessories|Accessories&amp;Peripherals|Cables&amp;Accessories|Cables|USBCables"/>
    <x v="2"/>
    <s v="Accessories&amp;Peripherals"/>
    <s v="Cables&amp;Accessories|Cables|USBCables"/>
    <n v="199"/>
    <n v="499"/>
    <n v="60.120240480961925"/>
    <n v="0.6"/>
    <n v="4.0999999999999996"/>
    <n v="13045"/>
    <n v="4.0999999999999996"/>
    <n v="4"/>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n v="6509455"/>
    <n v="6509455"/>
    <s v="Yes"/>
    <n v="215"/>
    <x v="2"/>
    <s v="61–70%"/>
  </r>
  <r>
    <s v="B01MY839VW"/>
    <s v="B09MQSCJQ1"/>
    <s v="Boat Xtend Smartwatch With Alexa Built-In, 1.69‚Äù Hd Display, Multiple Watch Faces, Stress Monitor, Heart &amp; Spo2 Monitoring, 14 Sports Modes, Sleep Monitor, 5 Atm &amp; 7 Days Battery(Charcoal Black)"/>
    <s v="boAt Xtend Smartwatch with Alexa Built-in, 1.69‚Äù HD Display, Multiple Watch Faces, Stress Monitor, Heart &amp; SpO2 Monitoring, 14 Sports Modes, Sleep Monitor, 5 ATM &amp; 7 Days Battery(Charcoal Black)"/>
    <s v="Home&amp;Kitchen|Kitchen&amp;HomeAppliances|Vacuum,Cleaning&amp;Ironing|Irons,Steamers&amp;Accessories|Irons|DryIrons"/>
    <x v="1"/>
    <s v="Kitchen&amp;HomeAppliances"/>
    <s v="Vacuum,Cleaning&amp;Ironing|Irons,Steamers&amp;Accessories|Irons|DryIrons"/>
    <n v="549"/>
    <n v="1090"/>
    <n v="49.633027522935777"/>
    <n v="0.5"/>
    <n v="4.2"/>
    <n v="13029"/>
    <n v="4.2"/>
    <n v="4"/>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n v="14201610"/>
    <n v="14201610"/>
    <s v="Yes"/>
    <n v="215"/>
    <x v="2"/>
    <s v="41–50%"/>
  </r>
  <r>
    <s v="B00O2R38C4"/>
    <s v="B00P93X6EK"/>
    <s v="Classmate Soft Cover 6 Subject Spiral Binding Notebook, Unruled, 300 Pages"/>
    <s v="Classmate Soft Cover 6 Subject Spiral Binding Notebook, Unruled, 300 Pages"/>
    <s v="Home&amp;Kitchen|Heating,Cooling&amp;AirQuality|Fans|ExhaustFans"/>
    <x v="1"/>
    <s v="Heating,Cooling&amp;AirQuality"/>
    <s v="Fans|ExhaustFans"/>
    <n v="999"/>
    <n v="1490"/>
    <n v="32.95302013422819"/>
    <n v="0.33"/>
    <n v="4.0999999999999996"/>
    <n v="12999"/>
    <n v="4.0999999999999996"/>
    <n v="4"/>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n v="19368510"/>
    <n v="19368510"/>
    <s v="No"/>
    <n v="215"/>
    <x v="0"/>
    <s v="31–40%"/>
  </r>
  <r>
    <s v="B09ND94ZRG"/>
    <s v="B09MFR93KS"/>
    <s v="Bajaj Rex Dlx 750 W 4 Jars Mixer Grinder, White And Blue"/>
    <s v="Bajaj Rex DLX 750 W 4 Jars Mixer Grinder, White and Blue"/>
    <s v="Electronics|Headphones,Earbuds&amp;Accessories|Headphones|In-Ear"/>
    <x v="0"/>
    <s v="Headphones,Earbuds&amp;Accessories"/>
    <s v="Headphones|In-Ear"/>
    <n v="1099"/>
    <n v="5999"/>
    <n v="81.680280046674454"/>
    <n v="0.82"/>
    <n v="3.5"/>
    <n v="12966"/>
    <n v="3.5"/>
    <n v="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n v="77783034"/>
    <n v="77783034"/>
    <s v="No"/>
    <n v="214"/>
    <x v="0"/>
    <s v="81–90%"/>
  </r>
  <r>
    <s v="B08MCD9JFY"/>
    <s v="B01M265AAK"/>
    <s v="Morphy Richards Aristo 2000 Watts Ptc Room Heater (White)"/>
    <s v="Morphy Richards Aristo 2000 Watts PTC Room Heater (White)"/>
    <s v="Electronics|Cameras&amp;Photography|Flashes|Macro&amp;RinglightFlashes"/>
    <x v="0"/>
    <s v="Cameras&amp;Photography"/>
    <s v="Flashes|Macro&amp;RinglightFlashes"/>
    <n v="799"/>
    <n v="1999"/>
    <n v="60.030015007503756"/>
    <n v="0.6"/>
    <n v="3.8"/>
    <n v="12958"/>
    <n v="3.8"/>
    <n v="4"/>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n v="25903042"/>
    <n v="25903042"/>
    <s v="Yes"/>
    <n v="214"/>
    <x v="0"/>
    <s v="61–70%"/>
  </r>
  <r>
    <s v="B078HG2ZPS"/>
    <s v="B078HG2ZPS"/>
    <s v="Butterfly Smart Wet Grinder, 2L (White) With Coconut Scrapper Attachment, Output - 150 W, Input 260 W"/>
    <s v="Butterfly Smart Wet Grinder, 2L (White) with Coconut Scrapper Attachment, Output - 150 W, Input 260 W"/>
    <s v="Home&amp;Kitchen|Kitchen&amp;HomeAppliances|SmallKitchenAppliances|Mills&amp;Grinders|WetGrinders"/>
    <x v="1"/>
    <s v="Kitchen&amp;HomeAppliances"/>
    <s v="SmallKitchenAppliances|Mills&amp;Grinders|WetGrinders"/>
    <n v="3657.66"/>
    <n v="5156"/>
    <n v="29.060124127230413"/>
    <n v="0.28999999999999998"/>
    <n v="3.9"/>
    <n v="12837"/>
    <n v="3.9"/>
    <n v="4"/>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n v="66187572"/>
    <n v="66187572"/>
    <s v="Yes"/>
    <n v="215"/>
    <x v="0"/>
    <s v="21–30%"/>
  </r>
  <r>
    <s v="B01D5H8ZI8"/>
    <s v="B07924P3C5"/>
    <s v="Storite High Speed Micro Usb 3.0 Cable A To Micro B For External &amp; Desktop Hard Drives 45Cm"/>
    <s v="Storite High Speed Micro USB 3.0 Cable A to Micro B for External &amp; Desktop Hard Drives 45cm"/>
    <s v="Electronics|HomeTheater,TV&amp;Video|Accessories|Cables|HDMICables"/>
    <x v="0"/>
    <s v="HomeTheater,TV&amp;Video"/>
    <s v="Accessories|Cables|HDMICables"/>
    <n v="229"/>
    <n v="595"/>
    <n v="61.512605042016808"/>
    <n v="0.62"/>
    <n v="4.3"/>
    <n v="12835"/>
    <n v="4.3"/>
    <n v="4"/>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n v="7636825"/>
    <n v="7636825"/>
    <s v="No"/>
    <n v="214"/>
    <x v="0"/>
    <s v="61–70%"/>
  </r>
  <r>
    <s v="B09XB8GFBQ"/>
    <s v="B01GGKYKQM"/>
    <s v="Amazon Basics Usb Type-C To Usb-A 2.0 Male Fast Charging Cable For Laptop - 3 Feet (0.9 Meters), Black"/>
    <s v="Amazon Basics USB Type-C to USB-A 2.0 Male Fast Charging Cable for Laptop - 3 Feet (0.9 Meters), Black"/>
    <s v="Electronics|Mobiles&amp;Accessories|Smartphones&amp;BasicMobiles|Smartphones"/>
    <x v="0"/>
    <s v="Mobiles&amp;Accessories"/>
    <s v="Smartphones&amp;BasicMobiles|Smartphones"/>
    <n v="8999"/>
    <n v="11999"/>
    <n v="25.002083506958911"/>
    <n v="0.25"/>
    <n v="4"/>
    <n v="12796"/>
    <n v="4"/>
    <n v="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n v="153539204"/>
    <n v="153539204"/>
    <s v="Yes"/>
    <n v="213"/>
    <x v="1"/>
    <s v="21–30%"/>
  </r>
  <r>
    <s v="B09XB7DPW1"/>
    <s v="B0BHVPTM2C"/>
    <s v="Hb Plus Folding Height Adjustable Aluminum Foldable Portable Adjustment Desktop Laptop Holder Riser Stand"/>
    <s v="HB Plus Folding Height Adjustable Aluminum Foldable Portable Adjustment Desktop Laptop Holder Riser Stand"/>
    <s v="Electronics|Mobiles&amp;Accessories|Smartphones&amp;BasicMobiles|Smartphones"/>
    <x v="0"/>
    <s v="Mobiles&amp;Accessories"/>
    <s v="Smartphones&amp;BasicMobiles|Smartphones"/>
    <n v="8999"/>
    <n v="11999"/>
    <n v="25.002083506958911"/>
    <n v="0.25"/>
    <n v="4"/>
    <n v="12796"/>
    <n v="4"/>
    <n v="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n v="153539204"/>
    <n v="153539204"/>
    <s v="No"/>
    <n v="213"/>
    <x v="0"/>
    <s v="21–30%"/>
  </r>
  <r>
    <s v="B09XB7SRQ5"/>
    <s v="B01NBX5RSB"/>
    <s v="Hp 65W Ac Laptops Charger Adapter 4.5Mm For Hp Pavilion Black (Without Power Cable)"/>
    <s v="HP 65W AC Laptops Charger Adapter 4.5mm for HP Pavilion Black (Without Power Cable)"/>
    <s v="Electronics|Mobiles&amp;Accessories|Smartphones&amp;BasicMobiles|Smartphones"/>
    <x v="0"/>
    <s v="Mobiles&amp;Accessories"/>
    <s v="Smartphones&amp;BasicMobiles|Smartphones"/>
    <n v="8999"/>
    <n v="11999"/>
    <n v="25.002083506958911"/>
    <n v="0.25"/>
    <n v="4"/>
    <n v="12796"/>
    <n v="4"/>
    <n v="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n v="153539204"/>
    <n v="153539204"/>
    <s v="No"/>
    <n v="213"/>
    <x v="0"/>
    <s v="21–30%"/>
  </r>
  <r>
    <s v="B07W9KYT62"/>
    <s v="B07DC4RZPY"/>
    <s v="Amazon Basics Usb A To Lightning Mfi Certified Charging Cable (White, 1.2 Meter)"/>
    <s v="Amazon Basics USB A to Lightning MFi Certified Charging Cable (White, 1.2 meter)"/>
    <s v="Computers&amp;Accessories|NetworkingDevices|Routers"/>
    <x v="2"/>
    <s v="NetworkingDevices"/>
    <s v="Routers"/>
    <n v="2499"/>
    <n v="3999"/>
    <n v="37.509377344336087"/>
    <n v="0.38"/>
    <n v="4.4000000000000004"/>
    <n v="12679"/>
    <n v="4.4000000000000004"/>
    <n v="4"/>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n v="50703321"/>
    <n v="50703321"/>
    <s v="No"/>
    <n v="214"/>
    <x v="0"/>
    <s v="31–40%"/>
  </r>
  <r>
    <s v="B09Y5MP7C4"/>
    <s v="B083M7WPZD"/>
    <s v="Agaro 33398 Rapid 1000-Watt, 10-Litre Wet &amp; Dry Vacuum Cleaner, With Blower Function (Red &amp; Black)"/>
    <s v="AGARO 33398 Rapid 1000-Watt, 10-Litre Wet &amp; Dry Vacuum Cleaner, with Blower Function (Red &amp; Black)"/>
    <s v="Electronics|Headphones,Earbuds&amp;Accessories|Headphones|In-Ear"/>
    <x v="0"/>
    <s v="Headphones,Earbuds&amp;Accessories"/>
    <s v="Headphones|In-Ear"/>
    <n v="1299"/>
    <n v="3499"/>
    <n v="62.875107173478142"/>
    <n v="0.63"/>
    <n v="3.9"/>
    <n v="12452"/>
    <n v="3.9"/>
    <n v="4"/>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n v="43569548"/>
    <n v="43569548"/>
    <s v="No"/>
    <n v="215"/>
    <x v="0"/>
    <s v="61–70%"/>
  </r>
  <r>
    <s v="B01MQ2A86A"/>
    <s v="B0B6F7LX4C"/>
    <s v="Mi 80 Cm (32 Inches) 5A Series Hd Ready Smart Android Led Tv L32M7-5Ain (Black)"/>
    <s v="MI 80 cm (32 inches) 5A Series HD Ready Smart Android LED TV L32M7-5AIN (Black)"/>
    <s v="Computers&amp;Accessories|Accessories&amp;Peripherals|Keyboards,Mice&amp;InputDevices|Mice"/>
    <x v="2"/>
    <s v="Accessories&amp;Peripherals"/>
    <s v="Keyboards,Mice&amp;InputDevices|Mice"/>
    <n v="1295"/>
    <n v="1645"/>
    <n v="21.276595744680851"/>
    <n v="0.21"/>
    <n v="4.5999999999999996"/>
    <n v="12375"/>
    <n v="4.5999999999999996"/>
    <n v="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n v="20356875"/>
    <n v="20356875"/>
    <s v="Yes"/>
    <n v="215"/>
    <x v="0"/>
    <s v="21–30%"/>
  </r>
  <r>
    <s v="B01EJ5MM5M"/>
    <s v="B09WF4Q7B3"/>
    <s v="Wipro Vesta 1380W Cordless Steam Iron Quick Heat Up With 20Gm/ Min Steam Burst, Scratch Resistant Ceramic Soleplate ,Vertical And Horizontal Ironing, Steam Burst Of Upto .8G/ Shot"/>
    <s v="Wipro Vesta 1380W Cordless Steam Iron Quick heat up with 20gm/ min Steam Burst, Scratch resistant Ceramic soleplate ,Vertical and Horizontal Ironing, Steam burst of upto .8g/ shot"/>
    <s v="Computers&amp;Accessories|Printers,Inks&amp;Accessories|Printers|InkjetPrinters"/>
    <x v="2"/>
    <s v="Printers,Inks&amp;Accessories"/>
    <s v="Printers|InkjetPrinters"/>
    <n v="3498"/>
    <n v="3875"/>
    <n v="9.7290322580645157"/>
    <n v="0.1"/>
    <n v="3.4"/>
    <n v="12185"/>
    <n v="3.4"/>
    <n v="3"/>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n v="47216875"/>
    <n v="47216875"/>
    <s v="No"/>
    <n v="216"/>
    <x v="0"/>
    <s v="0–10%"/>
  </r>
  <r>
    <s v="B00AXHBBXU"/>
    <s v="B07YTNKVJQ"/>
    <s v="Mi Xiaomi Usb Type C Hypercharge Cable 6A 100Cm Sturdy And Durable Black Supports 120W Hypercharging"/>
    <s v="MI Xiaomi USB Type C HYperCharge Cable 6A 100cm Sturdy and Durable Black Supports 120W HyperCharging"/>
    <s v="OfficeProducts|OfficeElectronics|Calculators|Scientific"/>
    <x v="5"/>
    <s v="OfficeElectronics"/>
    <s v="Calculators|Scientific"/>
    <n v="522"/>
    <n v="550"/>
    <n v="5.0909090909090908"/>
    <n v="0.05"/>
    <n v="4.4000000000000004"/>
    <n v="12179"/>
    <n v="4.4000000000000004"/>
    <n v="4"/>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n v="6698450"/>
    <n v="6698450"/>
    <s v="No"/>
    <n v="216"/>
    <x v="0"/>
    <s v="0–10%"/>
  </r>
  <r>
    <s v="B01M4GGIVU"/>
    <s v="B01F25X6RQ"/>
    <s v="Samsung Ehs64 Ehs64Avfwecinu Hands-Free Wired In Ear Earphones With Mic With Remote Note (White)"/>
    <s v="Samsung Ehs64 Ehs64Avfwecinu Hands-Free Wired In Ear Earphones With Mic With Remote Note (White)"/>
    <s v="Electronics|HomeTheater,TV&amp;Video|Accessories|Cables|HDMICables"/>
    <x v="0"/>
    <s v="HomeTheater,TV&amp;Video"/>
    <s v="Accessories|Cables|HDMICables"/>
    <n v="199"/>
    <n v="699"/>
    <n v="71.530758226037193"/>
    <n v="0.72"/>
    <n v="4.2"/>
    <n v="12153"/>
    <n v="4.2"/>
    <n v="4"/>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n v="8494947"/>
    <n v="8494947"/>
    <s v="No"/>
    <n v="217"/>
    <x v="0"/>
    <s v="71–80%"/>
  </r>
  <r>
    <s v="B01M5967SY"/>
    <s v="B0B8ZWNR5T"/>
    <s v="Striff 12 Pieces Highly Flexible Silicone Micro Usb Protector, Mouse Cable Protector, Suit For All Cell Phones, Computers And Chargers (Black)"/>
    <s v="STRIFF 12 Pieces Highly Flexible Silicone Micro USB Protector, Mouse Cable Protector, Suit for All Cell Phones, Computers and Chargers (Black)"/>
    <s v="Electronics|HomeTheater,TV&amp;Video|Accessories|Cables|HDMICables"/>
    <x v="0"/>
    <s v="HomeTheater,TV&amp;Video"/>
    <s v="Accessories|Cables|HDMICables"/>
    <n v="379"/>
    <n v="999"/>
    <n v="62.062062062062061"/>
    <n v="0.62"/>
    <n v="4.2"/>
    <n v="12153"/>
    <n v="4.2"/>
    <n v="4"/>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n v="12140847"/>
    <n v="12140847"/>
    <s v="Yes"/>
    <n v="217"/>
    <x v="2"/>
    <s v="61–70%"/>
  </r>
  <r>
    <s v="B01M4GGIVU"/>
    <s v="B071Z8M4KX"/>
    <s v="Boat Bassheads 100 In-Ear Wired Headphones With Mic (Black)"/>
    <s v="boAt BassHeads 100 in-Ear Wired Headphones with Mic (Black)"/>
    <s v="Electronics|HomeTheater,TV&amp;Video|Accessories|Cables|HDMICables"/>
    <x v="0"/>
    <s v="HomeTheater,TV&amp;Video"/>
    <s v="Accessories|Cables|HDMICables"/>
    <n v="199"/>
    <n v="699"/>
    <n v="71.530758226037193"/>
    <n v="0.72"/>
    <n v="4.2"/>
    <n v="12153"/>
    <n v="4.2"/>
    <n v="4"/>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n v="8494947"/>
    <n v="8494947"/>
    <s v="Yes"/>
    <n v="217"/>
    <x v="1"/>
    <s v="71–80%"/>
  </r>
  <r>
    <s v="B07KRCW6LZ"/>
    <s v="B0B65P827P"/>
    <s v="Zebronics Cu3100V Fast Charging Type C Cable With Qc 18W Support, 3A Max Capacity, 1 Meter Braided Cable, Data Transfer And Superior Durability (Braided Black )"/>
    <s v="Zebronics CU3100V Fast charging Type C cable with QC 18W support, 3A max capacity, 1 meter braided cable, Data transfer and Superior durability (Braided Black )"/>
    <s v="Computers&amp;Accessories|NetworkingDevices|NetworkAdapters|WirelessUSBAdapters"/>
    <x v="2"/>
    <s v="NetworkingDevices"/>
    <s v="NetworkAdapters|WirelessUSBAdapters"/>
    <n v="999"/>
    <n v="1599"/>
    <n v="37.523452157598499"/>
    <n v="0.38"/>
    <n v="4.3"/>
    <n v="12093"/>
    <n v="4.3"/>
    <n v="4"/>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n v="19336707"/>
    <n v="19336707"/>
    <s v="Yes"/>
    <n v="216"/>
    <x v="2"/>
    <s v="31–40%"/>
  </r>
  <r>
    <s v="B07KRCW6LZ"/>
    <s v="B08VF8V79P"/>
    <s v="Samsung Original 25W Usb Travel Lightning Adapter For Cellular Phones, Black"/>
    <s v="Samsung Original 25W USB Travel Lightning Adapter for Cellular Phones, Black"/>
    <s v="Computers&amp;Accessories|NetworkingDevices|NetworkAdapters|WirelessUSBAdapters"/>
    <x v="2"/>
    <s v="NetworkingDevices"/>
    <s v="NetworkAdapters|WirelessUSBAdapters"/>
    <n v="999"/>
    <n v="1599"/>
    <n v="37.523452157598499"/>
    <n v="0.38"/>
    <n v="4.3"/>
    <n v="12093"/>
    <n v="4.3"/>
    <n v="4"/>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n v="19336707"/>
    <n v="19336707"/>
    <s v="No"/>
    <n v="215"/>
    <x v="0"/>
    <s v="31–40%"/>
  </r>
  <r>
    <s v="B006LW0WDQ"/>
    <s v="B0B16KD737"/>
    <s v="Vw 80 Cm (32 Inches) Playwall Frameless Series Hd Ready Android Smart Led Tv Vw3251 (Black)"/>
    <s v="VW 80 cm (32 inches) Playwall Frameless Series HD Ready Android Smart LED TV VW3251 (Black)"/>
    <s v="Electronics|HomeTheater,TV&amp;Video|Accessories|Cables|SpeakerCables"/>
    <x v="0"/>
    <s v="HomeTheater,TV&amp;Video"/>
    <s v="Accessories|Cables|SpeakerCables"/>
    <n v="399"/>
    <n v="795"/>
    <n v="49.811320754716981"/>
    <n v="0.5"/>
    <n v="4.4000000000000004"/>
    <n v="12091"/>
    <n v="4.4000000000000004"/>
    <n v="4"/>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n v="9612345"/>
    <n v="9612345"/>
    <s v="No"/>
    <n v="214"/>
    <x v="0"/>
    <s v="41–50%"/>
  </r>
  <r>
    <s v="B08DPLCM6T"/>
    <s v="B0718ZN31Q"/>
    <s v="Rts‚Ñ¢ High Speed 3D Full Hd 1080P Support (10 Meters) Hdmi Male To Hdmi Male Cable Tv Lead 1.4V For All Hdmi Devices- Black (10M - 30 Feet)"/>
    <s v="Rts‚Ñ¢ High Speed 3D Full HD 1080p Support (10 Meters) HDMI Male to HDMI Male Cable TV Lead 1.4V for All Hdmi Devices- Black (10M - 30 FEET)"/>
    <s v="Electronics|HomeTheater,TV&amp;Video|Televisions|SmartTelevisions"/>
    <x v="0"/>
    <s v="HomeTheater,TV&amp;Video"/>
    <s v="Televisions|SmartTelevisions"/>
    <n v="13490"/>
    <n v="21990"/>
    <n v="38.65393360618463"/>
    <n v="0.39"/>
    <n v="4.3"/>
    <n v="11976"/>
    <n v="4.3"/>
    <n v="4"/>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n v="263352240"/>
    <n v="263352240"/>
    <s v="No"/>
    <n v="214"/>
    <x v="1"/>
    <s v="31–40%"/>
  </r>
  <r>
    <s v="B08DPLCM6T"/>
    <s v="B08HVL8QN3"/>
    <s v="Mi 10000Mah Li-Polymer, Micro-Usb And Type C Input Port, Power Bank 3I With 18W Fast Charging (Midnight Black)"/>
    <s v="Mi 10000mAH Li-Polymer, Micro-USB and Type C Input Port, Power Bank 3i with 18W Fast Charging (Midnight Black)"/>
    <s v="Electronics|HomeTheater,TV&amp;Video|Televisions|SmartTelevisions"/>
    <x v="0"/>
    <s v="HomeTheater,TV&amp;Video"/>
    <s v="Televisions|SmartTelevisions"/>
    <n v="13490"/>
    <n v="21990"/>
    <n v="38.65393360618463"/>
    <n v="0.39"/>
    <n v="4.3"/>
    <n v="11976"/>
    <n v="4.3"/>
    <n v="4"/>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n v="263352240"/>
    <n v="263352240"/>
    <s v="No"/>
    <n v="215"/>
    <x v="0"/>
    <s v="31–40%"/>
  </r>
  <r>
    <s v="B01892MIPA"/>
    <s v="B083RCTXLL"/>
    <s v="Hp X200 Wireless Mouse With 2.4 Ghz Wireless Connectivity, Adjustable Dpi Up To 1600, Ambidextrous Design, And 18-Month Long Battery Life. 3-Years Warranty (6Vy95Aa)"/>
    <s v="HP X200 Wireless Mouse with 2.4 GHz Wireless connectivity, Adjustable DPI up to 1600, ambidextrous Design, and 18-Month Long Battery Life. 3-Years Warranty (6VY95AA)"/>
    <s v="Home&amp;Kitchen|Heating,Cooling&amp;AirQuality|WaterHeaters&amp;Geysers|StorageWaterHeaters"/>
    <x v="1"/>
    <s v="Heating,Cooling&amp;AirQuality"/>
    <s v="WaterHeaters&amp;Geysers|StorageWaterHeaters"/>
    <n v="7349"/>
    <n v="10900"/>
    <n v="32.577981651376149"/>
    <n v="0.33"/>
    <n v="4.2"/>
    <n v="11957"/>
    <n v="4.2"/>
    <n v="4"/>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n v="130331300"/>
    <n v="130331300"/>
    <s v="No"/>
    <n v="216"/>
    <x v="0"/>
    <s v="31–40%"/>
  </r>
  <r>
    <s v="B07H3N8RJH"/>
    <s v="B077T3BG5L"/>
    <s v="Zebronics Zeb-Km2100 Multimedia Usb Keyboard Comes With 114 Keys Including 12 Dedicated Multimedia Keys &amp; With Rupee Key"/>
    <s v="Zebronics ZEB-KM2100 Multimedia USB Keyboard Comes with 114 Keys Including 12 Dedicated Multimedia Keys &amp; with Rupee Key"/>
    <s v="Home&amp;Kitchen|Kitchen&amp;HomeAppliances|Vacuum,Cleaning&amp;Ironing|Vacuums&amp;FloorCare|Vacuums|CanisterVacuums"/>
    <x v="1"/>
    <s v="Kitchen&amp;HomeAppliances"/>
    <s v="Vacuum,Cleaning&amp;Ironing|Vacuums&amp;FloorCare|Vacuums|CanisterVacuums"/>
    <n v="3799"/>
    <n v="6000"/>
    <n v="36.683333333333337"/>
    <n v="0.37"/>
    <n v="4.2"/>
    <n v="11935"/>
    <n v="4.2"/>
    <n v="4"/>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n v="71610000"/>
    <n v="71610000"/>
    <s v="No"/>
    <n v="217"/>
    <x v="0"/>
    <s v="31–40%"/>
  </r>
  <r>
    <s v="B078JDNZJ8"/>
    <s v="B09V2PZDX8"/>
    <s v="Nokia 105 Single Sim, Keypad Mobile Phone With Wireless Fm Radio | Blue"/>
    <s v="Nokia 105 Single SIM, Keypad Mobile Phone with Wireless FM Radio | Blue"/>
    <s v="Home&amp;Kitchen|Heating,Cooling&amp;AirQuality|WaterHeaters&amp;Geysers|InstantWaterHeaters"/>
    <x v="1"/>
    <s v="Heating,Cooling&amp;AirQuality"/>
    <s v="WaterHeaters&amp;Geysers|InstantWaterHeaters"/>
    <n v="3600"/>
    <n v="6190"/>
    <n v="41.841680129240707"/>
    <n v="0.42"/>
    <n v="4.3"/>
    <n v="11924"/>
    <n v="4.3"/>
    <n v="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n v="73809560"/>
    <n v="73809560"/>
    <s v="No"/>
    <n v="218"/>
    <x v="0"/>
    <s v="41–50%"/>
  </r>
  <r>
    <s v="B0188KPKB2"/>
    <s v="B07H8W9PB6"/>
    <s v="Klam Lcd Writing Tablet Screenwriting Toys Board Smart Digital E-Note Pad 8.5 Inch Light Weight Magic Slate For Drawing Playing Noting By Kids And Adults Best Birthday Gift Girls Boys, Multicolor"/>
    <s v="KLAM LCD Writing Tablet Screenwriting Toys Board Smart Digital E-Note Pad 8.5 Inch Light Weight Magic Slate for Drawing Playing Noting by Kids and Adults Best Birthday Gift Girls Boys, Multicolor"/>
    <s v="Home&amp;Kitchen|Kitchen&amp;HomeAppliances|SmallKitchenAppliances|MixerGrinders"/>
    <x v="1"/>
    <s v="Kitchen&amp;HomeAppliances"/>
    <s v="SmallKitchenAppliances|MixerGrinders"/>
    <n v="3599"/>
    <n v="9455"/>
    <n v="61.935483870967744"/>
    <n v="0.62"/>
    <n v="4.0999999999999996"/>
    <n v="11828"/>
    <n v="4.0999999999999996"/>
    <n v="4"/>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n v="111833740"/>
    <n v="111833740"/>
    <s v="No"/>
    <n v="219"/>
    <x v="0"/>
    <s v="61–70%"/>
  </r>
  <r>
    <s v="B08YDFX7Y1"/>
    <s v="B0B59K1C8F"/>
    <s v="Wolpin 1 Lint Roller With 60 Sheets Remove Clothes Lint Dog Hair Dust (19 X 13 Cm) Orange"/>
    <s v="Wolpin 1 Lint Roller with 60 Sheets Remove Clothes Lint Dog Hair Dust (19 x 13 cm) Orange"/>
    <s v="Computers&amp;Accessories|Accessories&amp;Peripherals|Keyboards,Mice&amp;InputDevices|Mice"/>
    <x v="2"/>
    <s v="Accessories&amp;Peripherals"/>
    <s v="Keyboards,Mice&amp;InputDevices|Mice"/>
    <n v="299"/>
    <n v="449"/>
    <n v="33.4075723830735"/>
    <n v="0.33"/>
    <n v="3.5"/>
    <n v="11827"/>
    <n v="3.5"/>
    <n v="4"/>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n v="5310323"/>
    <n v="5310323"/>
    <s v="Yes"/>
    <n v="219"/>
    <x v="0"/>
    <s v="31–40%"/>
  </r>
  <r>
    <s v="B015ZXUDD0"/>
    <s v="B08D77XZX5"/>
    <s v="Ptron Tangentbeat In-Ear Bluetooth 5.0 Wireless Headphones With Mic, Enhanced Bass, 10Mm Drivers, Clear Calls, Snug-Fit, Fast Charging, Magnetic Buds, Voice Assistant &amp; Ipx4 Wireless Neckband (Black)"/>
    <s v="PTron Tangentbeat in-Ear Bluetooth 5.0 Wireless Headphones with Mic, Enhanced Bass, 10mm Drivers, Clear Calls, Snug-Fit, Fast Charging, Magnetic Buds, Voice Assistant &amp; IPX4 Wireless Neckband (Black)"/>
    <s v="Electronics|GeneralPurposeBatteries&amp;BatteryChargers|RechargeableBatteries"/>
    <x v="0"/>
    <s v="GeneralPurposeBatteries&amp;BatteryChargers"/>
    <s v="RechargeableBatteries"/>
    <n v="479"/>
    <n v="599"/>
    <n v="20.033388981636062"/>
    <n v="0.2"/>
    <n v="4.3"/>
    <n v="11687"/>
    <n v="4.3"/>
    <n v="4"/>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n v="7000513"/>
    <n v="7000513"/>
    <s v="No"/>
    <n v="220"/>
    <x v="1"/>
    <s v="21–30%"/>
  </r>
  <r>
    <s v="B07MKMFKPG"/>
    <s v="B08XMG618K"/>
    <s v="Time Office Scanner Replacement Cable For Startek Fm220U (Type C) Ivory"/>
    <s v="Time Office Scanner Replacement Cable for Startek FM220U (Type C) Ivory"/>
    <s v="Home&amp;Kitchen|Kitchen&amp;HomeAppliances|SmallKitchenAppliances|MixerGrinders"/>
    <x v="1"/>
    <s v="Kitchen&amp;HomeAppliances"/>
    <s v="SmallKitchenAppliances|MixerGrinders"/>
    <n v="6999"/>
    <n v="10590"/>
    <n v="33.909348441926348"/>
    <n v="0.34"/>
    <n v="4.4000000000000004"/>
    <n v="11499"/>
    <n v="4.4000000000000004"/>
    <n v="4"/>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n v="121774410"/>
    <n v="121774410"/>
    <s v="No"/>
    <n v="220"/>
    <x v="1"/>
    <s v="31–40%"/>
  </r>
  <r>
    <s v="B009DA69W6"/>
    <s v="B09XHXXCFH"/>
    <s v="Agaro Regal Electric Rice Cooker, 3L Ceramic Inner Bowl, Cooks Up To 600 Gms Raw Rice, Ss Steamer, Preset Cooking Functions, Preset Timer, Keep Warm Function, Led Display, Black"/>
    <s v="AGARO Regal Electric Rice Cooker, 3L Ceramic Inner Bowl, Cooks Up to 600 Gms Raw Rice, SS Steamer, Preset Cooking Functions, Preset Timer, Keep Warm Function, LED Display, Black"/>
    <s v="Home&amp;Kitchen|Kitchen&amp;HomeAppliances|WaterPurifiers&amp;Accessories|WaterFilters&amp;Purifiers"/>
    <x v="1"/>
    <s v="Kitchen&amp;HomeAppliances"/>
    <s v="WaterPurifiers&amp;Accessories|WaterFilters&amp;Purifiers"/>
    <n v="1699"/>
    <n v="1900"/>
    <n v="10.578947368421053"/>
    <n v="0.11"/>
    <n v="3.6"/>
    <n v="11456"/>
    <n v="3.6"/>
    <n v="4"/>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n v="21766400"/>
    <n v="21766400"/>
    <s v="No"/>
    <n v="220"/>
    <x v="0"/>
    <s v="11–20%"/>
  </r>
  <r>
    <s v="B0116MIKKC"/>
    <s v="B09JPC82QC"/>
    <s v="Mi 108 Cm (43 Inches) Full Hd Android Led Tv 4C | L43M6-Inc (Black)"/>
    <s v="Mi 108 cm (43 inches) Full HD Android LED TV 4C | L43M6-INC (Black)"/>
    <s v="Electronics|Mobiles&amp;Accessories|MobileAccessories|Chargers|WallChargers"/>
    <x v="0"/>
    <s v="Mobiles&amp;Accessories"/>
    <s v="MobileAccessories|Chargers|WallChargers"/>
    <n v="99"/>
    <n v="171"/>
    <n v="42.105263157894733"/>
    <n v="0.42"/>
    <n v="4.5"/>
    <n v="11339"/>
    <n v="4.5"/>
    <n v="5"/>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n v="1938969"/>
    <n v="1938969"/>
    <s v="No"/>
    <n v="221"/>
    <x v="0"/>
    <s v="41–50%"/>
  </r>
  <r>
    <s v="B07Z1YVP72"/>
    <s v="B09ZQK9X8G"/>
    <s v="Noise Colorfit Pro 4 Advanced Bluetooth Calling Smart Watch With 1.72&quot; Truview Display, Fully-Functional Digital Crown, 311 Ppi, 60Hz Refresh Rate, 500 Nits Brightness (Charcoal Black)"/>
    <s v="Noise ColorFit Pro 4 Advanced Bluetooth Calling Smart Watch with 1.72&quot; TruView Display, Fully-Functional Digital Crown, 311 PPI, 60Hz Refresh Rate, 500 NITS Brightness (Charcoal Black)"/>
    <s v="Computers&amp;Accessories|Accessories&amp;Peripherals|LaptopAccessories|Bags&amp;Sleeves|LaptopSleeves&amp;Slipcases"/>
    <x v="2"/>
    <s v="Accessories&amp;Peripherals"/>
    <s v="LaptopAccessories|Bags&amp;Sleeves|LaptopSleeves&amp;Slipcases"/>
    <n v="449"/>
    <n v="999"/>
    <n v="55.055055055055057"/>
    <n v="0.55000000000000004"/>
    <n v="4.3"/>
    <n v="11330"/>
    <n v="4.3"/>
    <n v="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n v="11318670"/>
    <n v="11318670"/>
    <s v="No"/>
    <n v="221"/>
    <x v="2"/>
    <s v="51–60%"/>
  </r>
  <r>
    <s v="B07FL3WRX5"/>
    <s v="B00LP9RFSU"/>
    <s v="Eureka Forbes Aquasure Amrit Twin Cartridge (Pack Of 2), White"/>
    <s v="Eureka Forbes Aquasure Amrit Twin Cartridge (Pack of 2), White"/>
    <s v="Home&amp;Kitchen|Kitchen&amp;HomeAppliances|SmallKitchenAppliances|JuicerMixerGrinders"/>
    <x v="1"/>
    <s v="Kitchen&amp;HomeAppliances"/>
    <s v="SmallKitchenAppliances|JuicerMixerGrinders"/>
    <n v="3299"/>
    <n v="6500"/>
    <n v="49.246153846153845"/>
    <n v="0.49"/>
    <n v="3.7"/>
    <n v="11217"/>
    <n v="3.7"/>
    <n v="4"/>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n v="72910500"/>
    <n v="72910500"/>
    <s v="Yes"/>
    <n v="222"/>
    <x v="1"/>
    <s v="41–50%"/>
  </r>
  <r>
    <s v="B08KHM9VBJ"/>
    <s v="B099FDW2ZF"/>
    <s v="Maharaja Whiteline Nano Carbon Neo, 500 Watts Room Heater (Black, White), Standard (5200100986)"/>
    <s v="Maharaja Whiteline Nano Carbon Neo, 500 Watts Room Heater (Black, White), Standard (5200100986)"/>
    <s v="Computers&amp;Accessories|NetworkingDevices|DataCards&amp;Dongles"/>
    <x v="2"/>
    <s v="NetworkingDevices"/>
    <s v="DataCards&amp;Dongles"/>
    <n v="2099"/>
    <n v="3250"/>
    <n v="35.415384615384617"/>
    <n v="0.35"/>
    <n v="3.8"/>
    <n v="11213"/>
    <n v="3.8"/>
    <n v="4"/>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n v="36442250"/>
    <n v="36442250"/>
    <s v="No"/>
    <n v="222"/>
    <x v="0"/>
    <s v="31–40%"/>
  </r>
  <r>
    <s v="B096NTB9XT"/>
    <s v="B009P2LITG"/>
    <s v="Bajaj Majesty Rx11 2000 Watts Heat Convector Room Heater (White, Isi Approved)"/>
    <s v="Bajaj Majesty RX11 2000 Watts Heat Convector Room Heater (White, ISI Approved)"/>
    <s v="Home&amp;Kitchen|Kitchen&amp;HomeAppliances|WaterPurifiers&amp;Accessories|WaterFilters&amp;Purifiers"/>
    <x v="1"/>
    <s v="Kitchen&amp;HomeAppliances"/>
    <s v="WaterPurifiers&amp;Accessories|WaterFilters&amp;Purifiers"/>
    <n v="15999"/>
    <n v="24500"/>
    <n v="34.697959183673468"/>
    <n v="0.35"/>
    <n v="4"/>
    <n v="11206"/>
    <n v="4"/>
    <n v="4"/>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n v="274547000"/>
    <n v="274547000"/>
    <s v="No"/>
    <n v="221"/>
    <x v="0"/>
    <s v="31–40%"/>
  </r>
  <r>
    <s v="B09NBZ36F7"/>
    <s v="B085HY1DGR"/>
    <s v="Sounce Spiral Charger Cable Protector Data Cable Saver Charging Cord Protective Cable Cover Headphone Macbook Laptop Earphone Cell Phone Set Of 3 (Cable Protector (12 Units))"/>
    <s v="Sounce Spiral Charger Cable Protector Data Cable Saver Charging Cord Protective Cable Cover Headphone MacBook Laptop Earphone Cell Phone Set of 3 (Cable Protector (12 Units))"/>
    <s v="Home&amp;Kitchen|Kitchen&amp;HomeAppliances|SmallKitchenAppliances|InductionCooktop"/>
    <x v="1"/>
    <s v="Kitchen&amp;HomeAppliances"/>
    <s v="SmallKitchenAppliances|InductionCooktop"/>
    <n v="2089"/>
    <n v="4000"/>
    <n v="47.774999999999999"/>
    <n v="0.48"/>
    <n v="4.2"/>
    <n v="11199"/>
    <n v="4.2"/>
    <n v="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n v="44796000"/>
    <n v="44796000"/>
    <s v="No"/>
    <n v="221"/>
    <x v="0"/>
    <s v="41–50%"/>
  </r>
  <r>
    <s v="B0747VDH9L"/>
    <s v="B08RHPDNVV"/>
    <s v="7Seven¬Æ Compatible Tata Sky Remote Control Replacement Of Original Dth Sd Hd Tata Play Set Top Box Remote - Ir Learning Universal Remote For Any Brand Tv - Pairing Must"/>
    <s v="7SEVEN¬Æ Compatible Tata Sky Remote Control Replacement of Original dth SD HD tata Play Set top Box Remote - IR Learning Universal Remote for Any Brand TV - Pairing Must"/>
    <s v="Home&amp;Kitchen|Kitchen&amp;HomeAppliances|SmallKitchenAppliances|HandBlenders"/>
    <x v="1"/>
    <s v="Kitchen&amp;HomeAppliances"/>
    <s v="SmallKitchenAppliances|HandBlenders"/>
    <n v="2742"/>
    <n v="3995"/>
    <n v="31.364205256570717"/>
    <n v="0.31"/>
    <n v="4.4000000000000004"/>
    <n v="11148"/>
    <n v="4.4000000000000004"/>
    <n v="4"/>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n v="44536260"/>
    <n v="44536260"/>
    <s v="No"/>
    <n v="222"/>
    <x v="0"/>
    <s v="31–40%"/>
  </r>
  <r>
    <s v="B09MKG4ZCM"/>
    <s v="B00YMJ0OI8"/>
    <s v="Prestige Pic 20 1600 Watt Induction Cooktop With Push Button (Black)"/>
    <s v="Prestige PIC 20 1600 Watt Induction Cooktop with Push button (Black)"/>
    <s v="Computers&amp;Accessories|NetworkingDevices|Routers"/>
    <x v="2"/>
    <s v="NetworkingDevices"/>
    <s v="Routers"/>
    <n v="1565"/>
    <n v="2999"/>
    <n v="47.815938646215407"/>
    <n v="0.48"/>
    <n v="4"/>
    <n v="11113"/>
    <n v="4"/>
    <n v="4"/>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n v="33327887"/>
    <n v="33327887"/>
    <s v="No"/>
    <n v="222"/>
    <x v="0"/>
    <s v="41–50%"/>
  </r>
  <r>
    <s v="B086394NY5"/>
    <s v="B07WJV6P1R"/>
    <s v="Iqoo Z6 Lite 5G By Vivo (Stellar Green, 6Gb Ram, 128Gb Storage) | World'S First Snapdragon 4 Gen 1 | 120Hz Refresh Rate | 5000Mah Battery | Travel Adapter To Be Purchased Separately"/>
    <s v="iQOO Z6 Lite 5G by vivo (Stellar Green, 6GB RAM, 128GB Storage) | World's First Snapdragon 4 Gen 1 | 120Hz Refresh Rate | 5000mAh Battery | Travel Adapter to be Purchased Separately"/>
    <s v="Computers&amp;Accessories|Accessories&amp;Peripherals|LaptopAccessories"/>
    <x v="2"/>
    <s v="Accessories&amp;Peripherals"/>
    <s v="LaptopAccessories"/>
    <n v="1399"/>
    <n v="2490"/>
    <n v="43.815261044176708"/>
    <n v="0.44"/>
    <n v="4.3"/>
    <n v="11074"/>
    <n v="4.3"/>
    <n v="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n v="27574260"/>
    <n v="27574260"/>
    <s v="No"/>
    <n v="223"/>
    <x v="0"/>
    <s v="41–50%"/>
  </r>
  <r>
    <s v="B09WRMNJ9G"/>
    <s v="B07WHS7MZ1"/>
    <s v="Iqoo 9 Se 5G (Sunset Sierra, 8Gb Ram, 128Gb Storage) | Qualcomm Snapdragon 888 | 66W Flash Charge"/>
    <s v="iQOO 9 SE 5G (Sunset Sierra, 8GB RAM, 128GB Storage) | Qualcomm Snapdragon 888 | 66W Flash Charge"/>
    <s v="Electronics|Mobiles&amp;Accessories|Smartphones&amp;BasicMobiles|Smartphones"/>
    <x v="0"/>
    <s v="Mobiles&amp;Accessories"/>
    <s v="Smartphones&amp;BasicMobiles|Smartphones"/>
    <n v="34999"/>
    <n v="38999"/>
    <n v="10.256673248032001"/>
    <n v="0.1"/>
    <n v="4.2"/>
    <n v="11029"/>
    <n v="4.2"/>
    <n v="4"/>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n v="430119971"/>
    <n v="430119971"/>
    <s v="No"/>
    <n v="224"/>
    <x v="0"/>
    <s v="11–20%"/>
  </r>
  <r>
    <s v="B09PL79D2X"/>
    <s v="B09X5HD5T1"/>
    <s v="Ikea Little Loved Corner Produkt Milk-Frother, Coffee/Tea Frother, Handheld Milk Wand Mixer Frother, Black"/>
    <s v="Ikea Little Loved Corner PRODUKT Milk-frother, Coffee/Tea Frother, Handheld Milk Wand Mixer Frother, Black"/>
    <s v="Electronics|Headphones,Earbuds&amp;Accessories|Headphones|In-Ear"/>
    <x v="0"/>
    <s v="Headphones,Earbuds&amp;Accessories"/>
    <s v="Headphones|In-Ear"/>
    <n v="1598"/>
    <n v="2990"/>
    <n v="46.555183946488292"/>
    <n v="0.47"/>
    <n v="3.8"/>
    <n v="11015"/>
    <n v="3.8"/>
    <n v="4"/>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n v="32934850"/>
    <n v="32934850"/>
    <s v="No"/>
    <n v="225"/>
    <x v="0"/>
    <s v="41–50%"/>
  </r>
  <r>
    <s v="B07Z53L5QL"/>
    <s v="B08ZN4B121"/>
    <s v="Wecool Bluetooth Extendable Selfie Sticks With Wireless Remote And Tripod Stand, 3-In-1 Multifunctional Selfie Stick With Tripod Stand Compatible With Iphone/Oneplus/Samsung/Oppo/Vivo And All Phones"/>
    <s v="WeCool Bluetooth Extendable Selfie Sticks with Wireless Remote and Tripod Stand, 3-in-1 Multifunctional Selfie Stick with Tripod Stand Compatible with iPhone/OnePlus/Samsung/Oppo/Vivo and All Phones"/>
    <s v="Computers&amp;Accessories|Accessories&amp;Peripherals|TabletAccessories|Bags,Cases&amp;Sleeves|Cases"/>
    <x v="2"/>
    <s v="Accessories&amp;Peripherals"/>
    <s v="TabletAccessories|Bags,Cases&amp;Sleeves|Cases"/>
    <n v="549"/>
    <n v="1499"/>
    <n v="63.375583722481657"/>
    <n v="0.63"/>
    <n v="4.3"/>
    <n v="11006"/>
    <n v="4.3"/>
    <n v="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n v="16497994"/>
    <n v="16497994"/>
    <s v="No"/>
    <n v="226"/>
    <x v="0"/>
    <s v="61–70%"/>
  </r>
  <r>
    <s v="B07TXCY3YK"/>
    <s v="B00S9BSJC8"/>
    <s v="Philips Viva Collection Hr1832/00 1.5-Litre400-Watt Juicer (Ink Black)"/>
    <s v="Philips Viva Collection HR1832/00 1.5-Litre400-Watt Juicer (Ink Black)"/>
    <s v="Home&amp;Kitchen|Kitchen&amp;HomeAppliances|SmallKitchenAppliances|MixerGrinders"/>
    <x v="1"/>
    <s v="Kitchen&amp;HomeAppliances"/>
    <s v="SmallKitchenAppliances|MixerGrinders"/>
    <n v="2237.81"/>
    <n v="3899"/>
    <n v="42.605539882021034"/>
    <n v="0.43"/>
    <n v="3.9"/>
    <n v="11004"/>
    <n v="3.9"/>
    <n v="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n v="42904596"/>
    <n v="42904596"/>
    <s v="Yes"/>
    <n v="227"/>
    <x v="0"/>
    <s v="41–50%"/>
  </r>
  <r>
    <s v="B09P22HXH6"/>
    <s v="B017NC2IPM"/>
    <s v="Resonate Routerups Cru12V2A | Zero Drop | Ups For Wifi Router | Mini Ups | Up To 4 Hours Powerbackup | Battery Replacement Program | Router Ups Compatible With 12V &lt;2A Routers, Ftth, Modem, Set Top Box, Alexa, Mini Camera"/>
    <s v="RESONATE RouterUPS CRU12V2A | Zero Drop | UPS for WiFi Router | Mini UPS | Up to 4 Hours PowerBackup | Battery Replacement Program | Router UPS Compatible with 12V &lt;2A Routers, FTTH, Modem, Set Top Box, Alexa, Mini Camera"/>
    <s v="Computers&amp;Accessories|Accessories&amp;Peripherals|Audio&amp;VideoAccessories|Webcams&amp;VoIPEquipment|Webcams"/>
    <x v="2"/>
    <s v="Accessories&amp;Peripherals"/>
    <s v="Audio&amp;VideoAccessories|Webcams&amp;VoIPEquipment|Webcams"/>
    <n v="1890"/>
    <n v="5490"/>
    <n v="65.573770491803273"/>
    <n v="0.66"/>
    <n v="4.0999999999999996"/>
    <n v="10976"/>
    <n v="4.0999999999999996"/>
    <n v="4"/>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n v="60258240"/>
    <n v="60258240"/>
    <s v="No"/>
    <n v="228"/>
    <x v="0"/>
    <s v="61–70%"/>
  </r>
  <r>
    <s v="B085194JFL"/>
    <s v="B08ZHYNTM1"/>
    <s v="Havells Festiva 1200Mm Dust Resistant Ceiling Fan (Gold Mist)"/>
    <s v="Havells Festiva 1200mm Dust Resistant Ceiling Fan (Gold Mist)"/>
    <s v="Electronics|HomeTheater,TV&amp;Video|Accessories|Cables|HDMICables"/>
    <x v="0"/>
    <s v="HomeTheater,TV&amp;Video"/>
    <s v="Accessories|Cables|HDMICables"/>
    <n v="279"/>
    <n v="499"/>
    <n v="44.08817635270541"/>
    <n v="0.44"/>
    <n v="3.7"/>
    <n v="10962"/>
    <n v="3.7"/>
    <n v="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n v="5470038"/>
    <n v="5470038"/>
    <s v="Yes"/>
    <n v="228"/>
    <x v="0"/>
    <s v="41–50%"/>
  </r>
  <r>
    <s v="B085194JFL"/>
    <s v="B075K76YW1"/>
    <s v="Inalsa Hand Blender| Hand Mixer|Beater - Easy Mix, Powerful 250 Watt Motor | Variable 7 Speed Control | 1 Year Warranty | (White/Red)"/>
    <s v="Inalsa Hand Blender| Hand Mixer|Beater - Easy Mix, Powerful 250 Watt Motor | Variable 7 Speed Control | 1 Year Warranty | (White/Red)"/>
    <s v="Electronics|HomeTheater,TV&amp;Video|Accessories|Cables|HDMICables"/>
    <x v="0"/>
    <s v="HomeTheater,TV&amp;Video"/>
    <s v="Accessories|Cables|HDMICables"/>
    <n v="279"/>
    <n v="499"/>
    <n v="44.08817635270541"/>
    <n v="0.44"/>
    <n v="3.7"/>
    <n v="10962"/>
    <n v="3.7"/>
    <n v="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n v="5470038"/>
    <n v="5470038"/>
    <s v="No"/>
    <n v="229"/>
    <x v="1"/>
    <s v="41–50%"/>
  </r>
  <r>
    <s v="B00NH12R1O"/>
    <s v="B0B61HYR92"/>
    <s v="Lapster Usb 2.0 Mantra Cable, Mantra Mfs 100 Data Cable (Black)"/>
    <s v="Lapster usb 2.0 mantra cable, mantra mfs 100 data cable (black)"/>
    <s v="Computers&amp;Accessories|Accessories&amp;Peripherals|Cables&amp;Accessories|Cables|USBCables"/>
    <x v="2"/>
    <s v="Accessories&amp;Peripherals"/>
    <s v="Cables&amp;Accessories|Cables|USBCables"/>
    <n v="299"/>
    <n v="485"/>
    <n v="38.350515463917532"/>
    <n v="0.38"/>
    <n v="4.3"/>
    <n v="10911"/>
    <n v="4.3"/>
    <n v="4"/>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n v="5291835"/>
    <n v="5291835"/>
    <s v="No"/>
    <n v="229"/>
    <x v="1"/>
    <s v="31–40%"/>
  </r>
  <r>
    <s v="B00E9G8KOY"/>
    <s v="B0994GP1CX"/>
    <s v="Ls Lapster Quality Assured Universal Silicone 15.6&quot; Keyboard Protector Skin|| Keyboard Dust Cover|| Keyboard Skin For 15.6&quot; Laptop| 15.6&quot; Keyguard| (3.93 X 11.81 X 0.39 Inches)"/>
    <s v="LS LAPSTER Quality Assured Universal Silicone 15.6&quot; Keyboard Protector Skin|| Keyboard Dust Cover|| Keyboard Skin for 15.6&quot; Laptop| 15.6&quot; Keyguard| (3.93 x 11.81 x 0.39 inches)"/>
    <s v="Home&amp;Kitchen|Kitchen&amp;HomeAppliances|WaterPurifiers&amp;Accessories|WaterPurifierAccessories"/>
    <x v="1"/>
    <s v="Kitchen&amp;HomeAppliances"/>
    <s v="WaterPurifiers&amp;Accessories|WaterPurifierAccessories"/>
    <n v="600"/>
    <n v="600"/>
    <n v="0"/>
    <n v="0"/>
    <n v="4.0999999999999996"/>
    <n v="10907"/>
    <n v="4.0999999999999996"/>
    <n v="4"/>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n v="6544200"/>
    <n v="6544200"/>
    <s v="No"/>
    <n v="229"/>
    <x v="1"/>
    <s v="0–10%"/>
  </r>
  <r>
    <s v="B08BQ947H3"/>
    <s v="B08FD2VSD9"/>
    <s v="Tcl 108 Cm (43 Inches) 4K Ultra Hd Certified Android Smart Led Tv 43P615 (Black)"/>
    <s v="TCL 108 cm (43 inches) 4K Ultra HD Certified Android Smart LED TV 43P615 (Black)"/>
    <s v="Computers&amp;Accessories|Accessories&amp;Peripherals|LaptopAccessories|CameraPrivacyCovers"/>
    <x v="2"/>
    <s v="Accessories&amp;Peripherals"/>
    <s v="LaptopAccessories|CameraPrivacyCovers"/>
    <n v="149"/>
    <n v="149"/>
    <n v="0"/>
    <n v="0"/>
    <n v="4.3"/>
    <n v="10833"/>
    <n v="4.3"/>
    <n v="4"/>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n v="1614117"/>
    <n v="1614117"/>
    <s v="No"/>
    <n v="230"/>
    <x v="0"/>
    <s v="0–10%"/>
  </r>
  <r>
    <s v="B08BQ947H3"/>
    <s v="B0B5DDJNH4"/>
    <s v="Boat Wave Call Smart Watch, Smart Talk With Advanced Dedicated Bluetooth Calling Chip, 1.69‚Äù Hd Display With 550 Nits &amp; 70% Color Gamut, 150+ Watch Faces, Multi-Sport Modes, Hr, Spo2, Ip68(Mauve)"/>
    <s v="boAt Wave Call Smart Watch, Smart Talk with Advanced Dedicated Bluetooth Calling Chip, 1.69‚Äù HD Display with 550 NITS &amp; 70% Color Gamut, 150+ Watch Faces, Multi-Sport Modes, HR, SpO2, IP68(Mauve)"/>
    <s v="Computers&amp;Accessories|Accessories&amp;Peripherals|LaptopAccessories|CameraPrivacyCovers"/>
    <x v="2"/>
    <s v="Accessories&amp;Peripherals"/>
    <s v="LaptopAccessories|CameraPrivacyCovers"/>
    <n v="149"/>
    <n v="149"/>
    <n v="0"/>
    <n v="0"/>
    <n v="4.3"/>
    <n v="10833"/>
    <n v="4.3"/>
    <n v="4"/>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n v="1614117"/>
    <n v="1614117"/>
    <s v="No"/>
    <n v="230"/>
    <x v="2"/>
    <s v="0–10%"/>
  </r>
  <r>
    <s v="B07RZZ1QSW"/>
    <s v="B0B15GSPQW"/>
    <s v="Samsung 138 Cm (55 Inches) Crystal 4K Neo Series Ultra Hd Smart Led Tv Ua55Aue65Akxxl (Black)"/>
    <s v="Samsung 138 cm (55 inches) Crystal 4K Neo Series Ultra HD Smart LED TV UA55AUE65AKXXL (Black)"/>
    <s v="Electronics|Cameras&amp;Photography|Accessories|Tripods&amp;Monopods|Tabletop&amp;TravelTripods"/>
    <x v="0"/>
    <s v="Cameras&amp;Photography"/>
    <s v="Accessories|Tripods&amp;Monopods|Tabletop&amp;TravelTripods"/>
    <n v="326"/>
    <n v="799"/>
    <n v="59.19899874843555"/>
    <n v="0.59"/>
    <n v="4.4000000000000004"/>
    <n v="10773"/>
    <n v="4.4000000000000004"/>
    <n v="4"/>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n v="8607627"/>
    <n v="8607627"/>
    <s v="No"/>
    <n v="231"/>
    <x v="2"/>
    <s v="51–60%"/>
  </r>
  <r>
    <s v="B00NFD0ETQ"/>
    <s v="B082LSVT4B"/>
    <s v="Ambrane Unbreakable 60W / 3A Fast Charging 1.5M Braided Type C To Type C Cable For Smartphones, Tablets, Laptops &amp; Other Type C Devices, Pd Technology, 480Mbps Data Sync (Rctt15, Black)"/>
    <s v="Ambrane Unbreakable 60W / 3A Fast Charging 1.5m Braided Type C to Type C Cable for Smartphones, Tablets, Laptops &amp; Other Type C Devices, PD Technology, 480Mbps Data Sync (RCTT15, Black)"/>
    <s v="Computers&amp;Accessories|Accessories&amp;Peripherals|PCGamingPeripherals|GamingMice"/>
    <x v="2"/>
    <s v="Accessories&amp;Peripherals"/>
    <s v="PCGamingPeripherals|GamingMice"/>
    <n v="1995"/>
    <n v="2895"/>
    <n v="31.088082901554404"/>
    <n v="0.31"/>
    <n v="4.5999999999999996"/>
    <n v="10760"/>
    <n v="4.5999999999999996"/>
    <n v="5"/>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n v="31150200"/>
    <n v="31150200"/>
    <s v="Yes"/>
    <n v="232"/>
    <x v="1"/>
    <s v="31–40%"/>
  </r>
  <r>
    <s v="B0814ZY6FP"/>
    <s v="B07GWTWFS2"/>
    <s v="Kent 16025 Sandwich Grill 700W | Non-Toxic Ceramic Coating | Automatic Temperature Cut-Off With Led Indicator | Adjustable Height Control, Metallic Silver, Standard"/>
    <s v="KENT 16025 Sandwich Grill 700W | Non-Toxic Ceramic Coating | Automatic Temperature Cut-off with LED Indicator | Adjustable Height Control, Metallic Silver, Standard"/>
    <s v="Electronics|HomeAudio|Speakers|BluetoothSpeakers"/>
    <x v="0"/>
    <s v="HomeAudio"/>
    <s v="Speakers|BluetoothSpeakers"/>
    <n v="899"/>
    <n v="1199"/>
    <n v="25.020850708924101"/>
    <n v="0.25"/>
    <n v="3.8"/>
    <n v="10751"/>
    <n v="3.8"/>
    <n v="4"/>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n v="12890449"/>
    <n v="12890449"/>
    <s v="No"/>
    <n v="232"/>
    <x v="0"/>
    <s v="21–30%"/>
  </r>
  <r>
    <s v="B08FGNPQ9X"/>
    <s v="B08B6XWQ1C"/>
    <s v="Digitek¬Æ (Dtr-200Mt) (18 Cm) Portable &amp; Flexible Mini Tripod With Mobile Holder &amp; 360 Degree Ball Head, For Smart Phones, Compact Cameras, Gopro, Maximum Operating Height: 7.87 Inch, Maximum Load Upto: 1 Kgs"/>
    <s v="DIGITEK¬Æ (DTR-200MT) (18 CM) Portable &amp; Flexible Mini Tripod with Mobile Holder &amp; 360 Degree Ball Head, For Smart Phones, Compact Cameras, GoPro, Maximum Operating Height: 7.87 Inch, Maximum Load Upto: 1 kgs"/>
    <s v="Computers&amp;Accessories|NetworkingDevices|Routers"/>
    <x v="2"/>
    <s v="NetworkingDevices"/>
    <s v="Routers"/>
    <n v="1199"/>
    <n v="2999"/>
    <n v="60.020006668889621"/>
    <n v="0.6"/>
    <n v="4.0999999999999996"/>
    <n v="10725"/>
    <n v="4.0999999999999996"/>
    <n v="4"/>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n v="32164275"/>
    <n v="32164275"/>
    <s v="No"/>
    <n v="231"/>
    <x v="0"/>
    <s v="61–70%"/>
  </r>
  <r>
    <s v="B07JB2Y4SR"/>
    <s v="B07CWNJLPC"/>
    <s v="Amazonbasics Double Braided Nylon Usb Type-C To Type-C 2.0 Cable Smartphone (Dark Grey, 3 Feet)"/>
    <s v="AmazonBasics Double Braided Nylon USB Type-C to Type-C 2.0 Cable Smartphone (Dark Grey, 3 feet)"/>
    <s v="Home&amp;Kitchen|CraftMaterials|DrawingMaterials|DrawingMedia|Pens"/>
    <x v="1"/>
    <s v="CraftMaterials"/>
    <s v="DrawingMaterials|DrawingMedia|Pens"/>
    <n v="90"/>
    <n v="100"/>
    <n v="10"/>
    <n v="0.1"/>
    <n v="4.4000000000000004"/>
    <n v="10718"/>
    <n v="4.4000000000000004"/>
    <n v="4"/>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n v="1071800"/>
    <n v="1071800"/>
    <s v="Yes"/>
    <n v="231"/>
    <x v="0"/>
    <s v="0–10%"/>
  </r>
  <r>
    <s v="B0B5LVS732"/>
    <s v="B085194JFL"/>
    <s v="Tizum Hdmi To Vga Adapter Cable 1080P For Projector, Computer, Laptop, Tv, Projectors &amp; Tv"/>
    <s v="tizum HDMI to VGA Adapter Cable 1080P for Projector, Computer, Laptop, TV, Projectors &amp; TV"/>
    <s v="Electronics|WearableTechnology|SmartWatches"/>
    <x v="0"/>
    <s v="WearableTechnology"/>
    <s v="SmartWatches"/>
    <n v="1898"/>
    <n v="4999"/>
    <n v="62.032406481296256"/>
    <n v="0.62"/>
    <n v="4.0999999999999996"/>
    <n v="10689"/>
    <n v="4.0999999999999996"/>
    <n v="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n v="53434311"/>
    <n v="53434311"/>
    <s v="No"/>
    <n v="232"/>
    <x v="2"/>
    <s v="61–70%"/>
  </r>
  <r>
    <s v="B0B5LVS732"/>
    <s v="B07MSLTW8Z"/>
    <s v="Gizga Essentials Multi-Purpose Portable &amp; Foldable Wooden Desk For Bed Tray, Laptop Table, Study Table (Black)"/>
    <s v="Gizga Essentials Multi-Purpose Portable &amp; Foldable Wooden Desk for Bed Tray, Laptop Table, Study Table (Black)"/>
    <s v="Electronics|WearableTechnology|SmartWatches"/>
    <x v="0"/>
    <s v="WearableTechnology"/>
    <s v="SmartWatches"/>
    <n v="1999"/>
    <n v="4999"/>
    <n v="60.012002400480092"/>
    <n v="0.6"/>
    <n v="4.0999999999999996"/>
    <n v="10689"/>
    <n v="4.0999999999999996"/>
    <n v="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n v="53434311"/>
    <n v="53434311"/>
    <s v="Yes"/>
    <n v="231"/>
    <x v="0"/>
    <s v="61–70%"/>
  </r>
  <r>
    <s v="B07X2L5Z8C"/>
    <s v="B083342NKJ"/>
    <s v="Mi Braided Usb Type-C Cable For Charging Adapter (Red)"/>
    <s v="MI Braided USB Type-C Cable for Charging Adapter (Red)"/>
    <s v="Computers&amp;Accessories|Accessories&amp;Peripherals|Keyboards,Mice&amp;InputDevices|Mice"/>
    <x v="2"/>
    <s v="Accessories&amp;Peripherals"/>
    <s v="Keyboards,Mice&amp;InputDevices|Mice"/>
    <n v="1490"/>
    <n v="2295"/>
    <n v="35.076252723311548"/>
    <n v="0.35"/>
    <n v="4.5999999999999996"/>
    <n v="10652"/>
    <n v="4.5999999999999996"/>
    <n v="5"/>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n v="24446340"/>
    <n v="24446340"/>
    <s v="Yes"/>
    <n v="232"/>
    <x v="0"/>
    <s v="31–40%"/>
  </r>
  <r>
    <s v="B07GVGTSLN"/>
    <s v="B08K4RDQ71"/>
    <s v="Tukzer Capacitive Stylus Pen For Touch Screens Devices, Fine Point, Lightweight Metal Body With Magnetism Cover Cap For Smartphones/Tablets/Ipad/Ipad Pro/Iphone (White)"/>
    <s v="Tukzer Capacitive Stylus Pen for Touch Screens Devices, Fine Point, Lightweight Metal Body with Magnetism Cover Cap for Smartphones/Tablets/iPad/iPad Pro/iPhone (White)"/>
    <s v="Computers&amp;Accessories|Accessories&amp;Peripherals|Cables&amp;Accessories|Cables|USBCables"/>
    <x v="2"/>
    <s v="Accessories&amp;Peripherals"/>
    <s v="Cables&amp;Accessories|Cables|USBCables"/>
    <n v="325"/>
    <n v="1299"/>
    <n v="74.980754426481909"/>
    <n v="0.75"/>
    <n v="4.2"/>
    <n v="10576"/>
    <n v="4.2"/>
    <n v="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n v="13738224"/>
    <n v="13738224"/>
    <s v="No"/>
    <n v="231"/>
    <x v="0"/>
    <s v="71–80%"/>
  </r>
  <r>
    <s v="B07F1P8KNV"/>
    <s v="B08Y1SJVV5"/>
    <s v="Ptron Solero Mb301 3A Micro Usb Data &amp; Charging Cable, Made In India, 480Mbps Data Sync, Strong &amp; Durable 1.5-Meter Nylon Braided Usb Cable For Micro Usb Devices - (Black)"/>
    <s v="pTron Solero MB301 3A Micro USB Data &amp; Charging Cable, Made in India, 480Mbps Data Sync, Strong &amp; Durable 1.5-Meter Nylon Braided USB Cable for Micro USB Devices - (Black)"/>
    <s v="Computers&amp;Accessories|Accessories&amp;Peripherals|Cables&amp;Accessories|Cables|USBCables"/>
    <x v="2"/>
    <s v="Accessories&amp;Peripherals"/>
    <s v="Cables&amp;Accessories|Cables|USBCables"/>
    <n v="325"/>
    <n v="1099"/>
    <n v="70.427661510464063"/>
    <n v="0.7"/>
    <n v="4.2"/>
    <n v="10576"/>
    <n v="4.2"/>
    <n v="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n v="11623024"/>
    <n v="11623024"/>
    <s v="Yes"/>
    <n v="230"/>
    <x v="1"/>
    <s v="71–80%"/>
  </r>
  <r>
    <s v="B07GVGTSLN"/>
    <s v="B09T3H12GV"/>
    <s v="Dell Usb Wireless Keyboard And Mouse Set- Km3322W, Anti-Fade &amp; Spill-Resistant Keys, Up To 36 Month Battery Life, 3Y Advance Exchange Warranty, Black"/>
    <s v="Dell USB Wireless Keyboard and Mouse Set- KM3322W, Anti-Fade &amp; Spill-Resistant Keys, up to 36 Month Battery Life, 3Y Advance Exchange Warranty, Black"/>
    <s v="Computers&amp;Accessories|Accessories&amp;Peripherals|Cables&amp;Accessories|Cables|USBCables"/>
    <x v="2"/>
    <s v="Accessories&amp;Peripherals"/>
    <s v="Cables&amp;Accessories|Cables|USBCables"/>
    <n v="325"/>
    <n v="1299"/>
    <n v="74.980754426481909"/>
    <n v="0.75"/>
    <n v="4.2"/>
    <n v="10576"/>
    <n v="4.2"/>
    <n v="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n v="13738224"/>
    <n v="13738224"/>
    <s v="Yes"/>
    <n v="231"/>
    <x v="1"/>
    <s v="71–80%"/>
  </r>
  <r>
    <s v="B08LT9BMPP"/>
    <s v="B09CMP1SC8"/>
    <s v="Ambrane 2 In 1 Type-C &amp; Micro Usb Cable With 60W / 3A Fast Charging, 480 Mbps High Data, Pd Technology &amp; Quick Charge 3.0, Compatible With All Type-C &amp; Micro Usb Devices (Abdc-10, Black)"/>
    <s v="Ambrane 2 in 1 Type-C &amp; Micro USB Cable with 60W / 3A Fast Charging, 480 mbps High Data, PD Technology &amp; Quick Charge 3.0, Compatible with All Type-C &amp; Micro USB Devices (ABDC-10, Black)"/>
    <s v="Computers&amp;Accessories|Accessories&amp;Peripherals|PCGamingPeripherals|GamingMice"/>
    <x v="2"/>
    <s v="Accessories&amp;Peripherals"/>
    <s v="PCGamingPeripherals|GamingMice"/>
    <n v="1495"/>
    <n v="1995"/>
    <n v="25.062656641604008"/>
    <n v="0.25"/>
    <n v="4.5"/>
    <n v="10541"/>
    <n v="4.5"/>
    <n v="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n v="21029295"/>
    <n v="21029295"/>
    <s v="Yes"/>
    <n v="230"/>
    <x v="1"/>
    <s v="21–30%"/>
  </r>
  <r>
    <s v="B088Z1YWBC"/>
    <s v="B0BN2576GQ"/>
    <s v="C (Device) Lint Remover For Woolen Clothes, Electric Lint Remover, Best Lint Shaver For Clothes Pack Of 1"/>
    <s v="C (DEVICE) Lint Remover for Woolen Clothes, Electric Lint Remover, Best Lint Shaver for Clothes Pack of 1"/>
    <s v="Electronics|HomeTheater,TV&amp;Video|Projectors"/>
    <x v="0"/>
    <s v="HomeTheater,TV&amp;Video"/>
    <s v="Projectors"/>
    <n v="9490"/>
    <n v="15990"/>
    <n v="40.650406504065039"/>
    <n v="0.41"/>
    <n v="3.9"/>
    <n v="10480"/>
    <n v="3.9"/>
    <n v="4"/>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n v="167575200"/>
    <n v="167575200"/>
    <s v="No"/>
    <n v="229"/>
    <x v="0"/>
    <s v="41–50%"/>
  </r>
  <r>
    <s v="B0BHYJ8CVF"/>
    <s v="B08HQL67D6"/>
    <s v="Ofixo Multi-Purpose Laptop Table/Study Table/Bed Table/Foldable And Portable Wooden/Writing Desk (Wooden)"/>
    <s v="OFIXO Multi-Purpose Laptop Table/Study Table/Bed Table/Foldable and Portable Wooden/Writing Desk (Wooden)"/>
    <s v="Computers&amp;Accessories|Accessories&amp;Peripherals|Keyboards,Mice&amp;InputDevices|Keyboard&amp;MouseSets"/>
    <x v="2"/>
    <s v="Accessories&amp;Peripherals"/>
    <s v="Keyboards,Mice&amp;InputDevices|Keyboard&amp;MouseSets"/>
    <n v="1149"/>
    <n v="1499"/>
    <n v="23.348899266177451"/>
    <n v="0.23"/>
    <n v="4.0999999999999996"/>
    <n v="10443"/>
    <n v="4.0999999999999996"/>
    <n v="4"/>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n v="15654057"/>
    <n v="15654057"/>
    <s v="No"/>
    <n v="228"/>
    <x v="0"/>
    <s v="21–30%"/>
  </r>
  <r>
    <s v="B00JBNZPFM"/>
    <s v="B01M72LILF"/>
    <s v="Logitech M221 Wireless Mouse, Silent Buttons, 2.4 Ghz With Usb Mini Receiver, 1000 Dpi Optical Tracking, 18-Month Battery Life, Ambidextrous Pc / Mac / Laptop - Charcoal Grey"/>
    <s v="Logitech M221 Wireless Mouse, Silent Buttons, 2.4 GHz with USB Mini Receiver, 1000 DPI Optical Tracking, 18-Month Battery Life, Ambidextrous PC / Mac / Laptop - Charcoal Grey"/>
    <s v="Home&amp;Kitchen|Kitchen&amp;HomeAppliances|Vacuum,Cleaning&amp;Ironing|Vacuums&amp;FloorCare|Vacuums|Wet-DryVacuums"/>
    <x v="1"/>
    <s v="Kitchen&amp;HomeAppliances"/>
    <s v="Vacuum,Cleaning&amp;Ironing|Vacuums&amp;FloorCare|Vacuums|Wet-DryVacuums"/>
    <n v="6199"/>
    <n v="10999"/>
    <n v="43.640330939176287"/>
    <n v="0.44"/>
    <n v="4.2"/>
    <n v="10429"/>
    <n v="4.2"/>
    <n v="4"/>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n v="114708571"/>
    <n v="114708571"/>
    <s v="No"/>
    <n v="228"/>
    <x v="0"/>
    <s v="41–50%"/>
  </r>
  <r>
    <s v="B0B3X2BY3M"/>
    <s v="B01MY839VW"/>
    <s v="Orient Electric Fabrijoy Difj10Bp 1000-Watt Dry Iron, Non-Stick (White And Blue)"/>
    <s v="Orient Electric Fabrijoy DIFJ10BP 1000-Watt Dry Iron, Non-Stick (White and Blue)"/>
    <s v="Home&amp;Kitchen|Heating,Cooling&amp;AirQuality|WaterHeaters&amp;Geysers|InstantWaterHeaters"/>
    <x v="1"/>
    <s v="Heating,Cooling&amp;AirQuality"/>
    <s v="WaterHeaters&amp;Geysers|InstantWaterHeaters"/>
    <n v="3599"/>
    <n v="7299"/>
    <n v="50.691875599397171"/>
    <n v="0.51"/>
    <n v="4"/>
    <n v="10324"/>
    <n v="4"/>
    <n v="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n v="75354876"/>
    <n v="75354876"/>
    <s v="No"/>
    <n v="228"/>
    <x v="0"/>
    <s v="51–60%"/>
  </r>
  <r>
    <s v="B07JGCGNDG"/>
    <s v="B07X963JNS"/>
    <s v="Urbn 10000 Mah Lithium Power Bank Upr10K With 12 Watt Fast Charging, Blue"/>
    <s v="URBN 10000 mAh Lithium Power Bank UPR10K with 12 Watt Fast Charging, Blue"/>
    <s v="Home&amp;Kitchen|Heating,Cooling&amp;AirQuality|WaterHeaters&amp;Geysers|StorageWaterHeaters"/>
    <x v="1"/>
    <s v="Heating,Cooling&amp;AirQuality"/>
    <s v="WaterHeaters&amp;Geysers|StorageWaterHeaters"/>
    <n v="6800"/>
    <n v="11500"/>
    <n v="40.869565217391305"/>
    <n v="0.41"/>
    <n v="4.0999999999999996"/>
    <n v="10308"/>
    <n v="4.0999999999999996"/>
    <n v="4"/>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n v="118542000"/>
    <n v="118542000"/>
    <s v="Yes"/>
    <n v="229"/>
    <x v="0"/>
    <s v="41–50%"/>
  </r>
  <r>
    <s v="B083J64CBB"/>
    <s v="B08GSQXLJ2"/>
    <s v="Crompton Arno Neo 15-L 5 Star Rated Storage Water Heater (Geyser) With Advanced 3 Level Safety (Grey)"/>
    <s v="Crompton Arno Neo 15-L 5 Star Rated Storage Water Heater (Geyser) with Advanced 3 Level Safety (Grey)"/>
    <s v="Home&amp;Kitchen|HomeStorage&amp;Organization|LaundryOrganization|LaundryBaskets"/>
    <x v="1"/>
    <s v="HomeStorage&amp;Organization"/>
    <s v="LaundryOrganization|LaundryBaskets"/>
    <n v="199"/>
    <n v="499"/>
    <n v="60.120240480961925"/>
    <n v="0.6"/>
    <n v="4"/>
    <n v="10234"/>
    <n v="4"/>
    <n v="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n v="5106766"/>
    <n v="5106766"/>
    <s v="No"/>
    <n v="229"/>
    <x v="0"/>
    <s v="61–70%"/>
  </r>
  <r>
    <s v="B0B2X35B1K"/>
    <s v="B0B31FR4Y2"/>
    <s v="Boult Audio Omega With 30Db Anc+ Enc, 32H Playtime, 45Ms Latency Gaming Mode, Quad Mic Zen Enc, 3 Equalizer Modes, Anc, Type-C Fast Charging, Ipx5 True Wireless In Ear Bluetooth Earbuds (Black)"/>
    <s v="Boult Audio Omega with 30dB ANC+ ENC, 32H Playtime, 45ms Latency Gaming Mode, Quad Mic Zen ENC, 3 Equalizer Modes, ANC, Type-C Fast Charging, IPX5 True Wireless in Ear Bluetooth Earbuds (Black)"/>
    <s v="Electronics|WearableTechnology|SmartWatches"/>
    <x v="0"/>
    <s v="WearableTechnology"/>
    <s v="SmartWatches"/>
    <n v="3999"/>
    <n v="6999"/>
    <n v="42.863266180882981"/>
    <n v="0.43"/>
    <n v="4.0999999999999996"/>
    <n v="10229"/>
    <n v="4.0999999999999996"/>
    <n v="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n v="71592771"/>
    <n v="71592771"/>
    <s v="Yes"/>
    <n v="228"/>
    <x v="2"/>
    <s v="41–50%"/>
  </r>
  <r>
    <s v="B01IOZUHRS"/>
    <s v="B094QZLJQ6"/>
    <s v="Seagate One Touch 2Tb External Hdd With Password Protection ‚Äì Black, For Windows And Mac, With 3 Yr Data Recovery Services, And 4 Months Adobe Cc Photography (Stky2000400)"/>
    <s v="Seagate One Touch 2TB External HDD with Password Protection ‚Äì Black, for Windows and Mac, with 3 yr Data Recovery Services, and 4 Months Adobe CC Photography (STKY2000400)"/>
    <s v="Computers&amp;Accessories|Accessories&amp;Peripherals|LaptopAccessories|LaptopChargers&amp;PowerSupplies"/>
    <x v="2"/>
    <s v="Accessories&amp;Peripherals"/>
    <s v="LaptopAccessories|LaptopChargers&amp;PowerSupplies"/>
    <n v="179"/>
    <n v="499"/>
    <n v="64.128256513026045"/>
    <n v="0.64"/>
    <n v="4.0999999999999996"/>
    <n v="10174"/>
    <n v="4.0999999999999996"/>
    <n v="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n v="5076826"/>
    <n v="5076826"/>
    <s v="No"/>
    <n v="228"/>
    <x v="0"/>
    <s v="61–70%"/>
  </r>
  <r>
    <s v="B00LY1FN1K"/>
    <s v="B0B8SSC5D9"/>
    <s v="Amazonbasics Usb C To Lightning Aluminum With Nylon Braided Mfi Certified Charging Cable (Grey, 1.8 Meter)"/>
    <s v="AmazonBasics USB C to Lightning Aluminum with Nylon Braided MFi Certified Charging Cable (Grey, 1.8 meter)"/>
    <s v="Home&amp;Kitchen|CraftMaterials|PaintingMaterials|Paints"/>
    <x v="1"/>
    <s v="CraftMaterials"/>
    <s v="PaintingMaterials|Paints"/>
    <n v="200"/>
    <n v="230"/>
    <n v="13.043478260869565"/>
    <n v="0.13"/>
    <n v="4.4000000000000004"/>
    <n v="10170"/>
    <n v="4.4000000000000004"/>
    <n v="4"/>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n v="2339100"/>
    <n v="2339100"/>
    <s v="Yes"/>
    <n v="228"/>
    <x v="2"/>
    <s v="11–20%"/>
  </r>
  <r>
    <s v="B0141EZMAI"/>
    <s v="B097RN7BBK"/>
    <s v="Kitchen Kit Electric Kettle, 1.8L Stainless Steel Tea Kettle, Fast Boil Water Warmer With Auto Shut Off And Boil Dry Protection Tech"/>
    <s v="Kitchen Kit Electric Kettle, 1.8L Stainless Steel Tea Kettle, Fast Boil Water Warmer with Auto Shut Off and Boil Dry Protection Tech"/>
    <s v="Computers&amp;Accessories|NetworkingDevices|NetworkAdapters|WirelessUSBAdapters"/>
    <x v="2"/>
    <s v="NetworkingDevices"/>
    <s v="NetworkAdapters|WirelessUSBAdapters"/>
    <n v="269"/>
    <n v="800"/>
    <n v="66.375"/>
    <n v="0.66"/>
    <n v="3.6"/>
    <n v="10134"/>
    <n v="3.6"/>
    <n v="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n v="8107200"/>
    <n v="8107200"/>
    <s v="No"/>
    <n v="229"/>
    <x v="1"/>
    <s v="61–70%"/>
  </r>
  <r>
    <s v="B0141EZMAI"/>
    <s v="B0762HXMTF"/>
    <s v="Kent 11054 Alkaline Water Filter Pitcher 3.5 L | Chemical-Free Water With Balanced Ph Levels 8.0 To 9.5 | Solves Acidity Issue | Equipped With Carbon And Sediment Filter - Grey"/>
    <s v="KENT 11054 Alkaline Water Filter Pitcher 3.5 L | Chemical-Free Water with Balanced pH Levels 8.0 to 9.5 | Solves Acidity Issue | Equipped with Carbon and Sediment Filter - Grey"/>
    <s v="Computers&amp;Accessories|NetworkingDevices|NetworkAdapters|WirelessUSBAdapters"/>
    <x v="2"/>
    <s v="NetworkingDevices"/>
    <s v="NetworkAdapters|WirelessUSBAdapters"/>
    <n v="269"/>
    <n v="800"/>
    <n v="66.375"/>
    <n v="0.66"/>
    <n v="3.6"/>
    <n v="10134"/>
    <n v="3.6"/>
    <n v="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n v="8107200"/>
    <n v="8107200"/>
    <s v="Yes"/>
    <n v="229"/>
    <x v="1"/>
    <s v="61–70%"/>
  </r>
  <r>
    <s v="B07S7DCJKS"/>
    <s v="B09T39K9YL"/>
    <s v="Redmi Note 11 Pro + 5G (Stealth Black, 6Gb Ram, 128Gb Storage) | 67W Turbo Charge | 120Hz Super Amoled Display | Additional Exchange Offers | Charger Included"/>
    <s v="Redmi Note 11 Pro + 5G (Stealth Black, 6GB RAM, 128GB Storage) | 67W Turbo Charge | 120Hz Super AMOLED Display | Additional Exchange Offers | Charger Included"/>
    <s v="Computers&amp;Accessories|Accessories&amp;Peripherals|Keyboards,Mice&amp;InputDevices|Keyboard&amp;MiceAccessories|MousePads"/>
    <x v="2"/>
    <s v="Accessories&amp;Peripherals"/>
    <s v="Keyboards,Mice&amp;InputDevices|Keyboard&amp;MiceAccessories|MousePads"/>
    <n v="199"/>
    <n v="499"/>
    <n v="60.120240480961925"/>
    <n v="0.6"/>
    <n v="4.3"/>
    <n v="9998"/>
    <n v="4.3"/>
    <n v="4"/>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n v="4989002"/>
    <n v="4989002"/>
    <s v="Yes"/>
    <n v="229"/>
    <x v="1"/>
    <s v="61–70%"/>
  </r>
  <r>
    <s v="B07Z1X6VFC"/>
    <s v="B0B3RHX6B6"/>
    <s v="Ambrane Bcl-15 Lightning Cable For Smartphone (1.5M Black)"/>
    <s v="Ambrane BCL-15 Lightning Cable for Smartphone (1.5m Black)"/>
    <s v="Computers&amp;Accessories|Accessories&amp;Peripherals|LaptopAccessories|Bags&amp;Sleeves|LaptopSleeves&amp;Slipcases"/>
    <x v="2"/>
    <s v="Accessories&amp;Peripherals"/>
    <s v="LaptopAccessories|Bags&amp;Sleeves|LaptopSleeves&amp;Slipcases"/>
    <n v="449"/>
    <n v="999"/>
    <n v="55.055055055055057"/>
    <n v="0.55000000000000004"/>
    <n v="4.4000000000000004"/>
    <n v="9940"/>
    <n v="4.4000000000000004"/>
    <n v="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n v="9930060"/>
    <n v="9930060"/>
    <s v="Yes"/>
    <n v="228"/>
    <x v="2"/>
    <s v="51–60%"/>
  </r>
  <r>
    <s v="B07XJYYH7L"/>
    <s v="B015GX9Y0W"/>
    <s v="Lifelong Llwm105 750-Watt Belgian Waffle Maker For Home| Makes 2 Square Shape Waffles| Non-Stick Plates| Easy To Use¬†With Indicator Lights (1 Year Warranty, Black)"/>
    <s v="Lifelong LLWM105 750-Watt Belgian Waffle Maker for Home| Makes 2 Square Shape Waffles| Non-stick Plates| Easy to Use¬†with Indicator Lights (1 Year Warranty, Black)"/>
    <s v="Computers&amp;Accessories|Accessories&amp;Peripherals|Cables&amp;Accessories|Cables|USBCables"/>
    <x v="2"/>
    <s v="Accessories&amp;Peripherals"/>
    <s v="Cables&amp;Accessories|Cables|USBCables"/>
    <n v="333"/>
    <n v="999"/>
    <n v="66.666666666666657"/>
    <n v="0.67"/>
    <n v="3.3"/>
    <n v="9792"/>
    <n v="3.3"/>
    <n v="3"/>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n v="9782208"/>
    <n v="9782208"/>
    <s v="Yes"/>
    <n v="227"/>
    <x v="1"/>
    <s v="61–70%"/>
  </r>
  <r>
    <s v="B07XJYYH7L"/>
    <s v="B09H7JDJCW"/>
    <s v="Philips Drip Coffee Maker Hd7432/20, 0.6 L, Ideal For 2-7 Cups, Black, Medium"/>
    <s v="PHILIPS Drip Coffee Maker HD7432/20, 0.6 L, Ideal for 2-7 cups, Black, Medium"/>
    <s v="Computers&amp;Accessories|Accessories&amp;Peripherals|Cables&amp;Accessories|Cables|USBCables"/>
    <x v="2"/>
    <s v="Accessories&amp;Peripherals"/>
    <s v="Cables&amp;Accessories|Cables|USBCables"/>
    <n v="333"/>
    <n v="999"/>
    <n v="66.666666666666657"/>
    <n v="0.67"/>
    <n v="3.3"/>
    <n v="9792"/>
    <n v="3.3"/>
    <n v="3"/>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n v="9782208"/>
    <n v="9782208"/>
    <s v="Yes"/>
    <n v="227"/>
    <x v="1"/>
    <s v="61–70%"/>
  </r>
  <r>
    <s v="B0832W3B7Q"/>
    <s v="B086GVRP63"/>
    <s v="Amazon Basics 650 Watt Drip Coffee Maker With Borosilicate Carafe"/>
    <s v="Amazon Basics 650 Watt Drip Coffee Maker with Borosilicate Carafe"/>
    <s v="Home&amp;Kitchen|Kitchen&amp;HomeAppliances|SmallKitchenAppliances|InductionCooktop"/>
    <x v="1"/>
    <s v="Kitchen&amp;HomeAppliances"/>
    <s v="SmallKitchenAppliances|InductionCooktop"/>
    <n v="1799"/>
    <n v="3595"/>
    <n v="49.958275382475662"/>
    <n v="0.5"/>
    <n v="3.8"/>
    <n v="9791"/>
    <n v="3.8"/>
    <n v="4"/>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n v="35198645"/>
    <n v="35198645"/>
    <s v="Yes"/>
    <n v="227"/>
    <x v="1"/>
    <s v="41–50%"/>
  </r>
  <r>
    <s v="B009P2L7CO"/>
    <s v="B0B9LDCX89"/>
    <s v="Striff Mpad Mouse Mat 230X190X3Mm Gaming Mouse Pad, Non-Slip Rubber Base, Waterproof Surface, Premium-Textured, Compatible With Laser And Optical Mice(Universe Black)"/>
    <s v="STRIFF Mpad Mouse Mat 230X190X3mm Gaming Mouse Pad, Non-Slip Rubber Base, Waterproof Surface, Premium-Textured, Compatible with Laser and Optical Mice(Universe Black)"/>
    <s v="Home&amp;Kitchen|Kitchen&amp;HomeAppliances|Vacuum,Cleaning&amp;Ironing|Irons,Steamers&amp;Accessories|Irons|DryIrons"/>
    <x v="1"/>
    <s v="Kitchen&amp;HomeAppliances"/>
    <s v="Vacuum,Cleaning&amp;Ironing|Irons,Steamers&amp;Accessories|Irons|DryIrons"/>
    <n v="1099"/>
    <n v="1920"/>
    <n v="42.760416666666664"/>
    <n v="0.43"/>
    <n v="4.2"/>
    <n v="9772"/>
    <n v="4.2"/>
    <n v="4"/>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n v="18762240"/>
    <n v="18762240"/>
    <s v="No"/>
    <n v="227"/>
    <x v="0"/>
    <s v="41–50%"/>
  </r>
  <r>
    <s v="B07P1BR7L8"/>
    <s v="B09JSW16QD"/>
    <s v="Boat Ltg 550V3 Lightning Apple Mfi Certified Cable With Spaceship Grade Aluminium Housing,Stress Resistance, Rapid 2.4A Charging &amp; 480Mbps Data Sync, 1M Length &amp; 10000+ Bends Lifespan(Mercurial Black)"/>
    <s v="boAt LTG 550v3 Lightning Apple MFi Certified Cable with Spaceship Grade Aluminium Housing,Stress Resistance, Rapid 2.4A Charging &amp; 480mbps Data Sync, 1m Length &amp; 10000+ Bends Lifespan(Mercurial Black)"/>
    <s v="Home&amp;Kitchen|Kitchen&amp;HomeAppliances|SmallKitchenAppliances|OvenToasterGrills"/>
    <x v="1"/>
    <s v="Kitchen&amp;HomeAppliances"/>
    <s v="SmallKitchenAppliances|OvenToasterGrills"/>
    <n v="8599"/>
    <n v="8995"/>
    <n v="4.4024458032240137"/>
    <n v="0.04"/>
    <n v="4.4000000000000004"/>
    <n v="9734"/>
    <n v="4.4000000000000004"/>
    <n v="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n v="87557330"/>
    <n v="87557330"/>
    <s v="No"/>
    <n v="226"/>
    <x v="0"/>
    <s v="0–10%"/>
  </r>
  <r>
    <s v="B07Z1Z77ZZ"/>
    <s v="B094YFFSMY"/>
    <s v="Tygot Bluetooth Extendable Selfie Sticks With Wireless Remote And Tripod Stand, 3-In-1 Multifunctional Selfie Stick With Tripod Stand Compatible With Iphone/Oneplus/Samsung/Oppo/Vivo And All Phones"/>
    <s v="Tygot Bluetooth Extendable Selfie Sticks with Wireless Remote and Tripod Stand, 3-in-1 Multifunctional Selfie Stick with Tripod Stand Compatible with iPhone/OnePlus/Samsung/Oppo/Vivo and All Phones"/>
    <s v="Computers&amp;Accessories|Accessories&amp;Peripherals|LaptopAccessories|Bags&amp;Sleeves|LaptopSleeves&amp;Slipcases"/>
    <x v="2"/>
    <s v="Accessories&amp;Peripherals"/>
    <s v="LaptopAccessories|Bags&amp;Sleeves|LaptopSleeves&amp;Slipcases"/>
    <n v="449"/>
    <n v="999"/>
    <n v="55.055055055055057"/>
    <n v="0.55000000000000004"/>
    <n v="4.3"/>
    <n v="9701"/>
    <n v="4.3"/>
    <n v="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n v="9691299"/>
    <n v="9691299"/>
    <s v="No"/>
    <n v="227"/>
    <x v="0"/>
    <s v="51–60%"/>
  </r>
  <r>
    <s v="B083P71WKK"/>
    <s v="B0B4F52B5X"/>
    <s v="Samsung Galaxy M13 (Midnight Blue, 4Gb, 64Gb Storage) | 6000Mah Battery | Upto 8Gb Ram With Ram Plus"/>
    <s v="Samsung Galaxy M13 (Midnight Blue, 4GB, 64GB Storage) | 6000mAh Battery | Upto 8GB RAM with RAM Plus"/>
    <s v="Home&amp;Kitchen|Kitchen&amp;HomeAppliances|SmallKitchenAppliances|DigitalKitchenScales|DigitalScales"/>
    <x v="1"/>
    <s v="Kitchen&amp;HomeAppliances"/>
    <s v="SmallKitchenAppliances|DigitalKitchenScales|DigitalScales"/>
    <n v="799"/>
    <n v="1500"/>
    <n v="46.733333333333334"/>
    <n v="0.47"/>
    <n v="4.3"/>
    <n v="9695"/>
    <n v="4.3"/>
    <n v="4"/>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n v="14542500"/>
    <n v="14542500"/>
    <s v="Yes"/>
    <n v="228"/>
    <x v="1"/>
    <s v="41–50%"/>
  </r>
  <r>
    <s v="B01LYU3BZF"/>
    <s v="B08MTCKDYN"/>
    <s v="Gizga Essentials Spiral Cable Protector Cord Saver For Mac Charger, Iphone Charger, Wire Protector, Lightweight Durable Flexible Wire Winder For Charging Cables, Data Cables, Earphones, Pack Of 10"/>
    <s v="Gizga Essentials Spiral Cable Protector Cord Saver for Mac Charger, iPhone Charger, Wire Protector, Lightweight Durable Flexible Wire Winder for Charging Cables, Data Cables, Earphones, Pack of 10"/>
    <s v="Home&amp;Kitchen|Heating,Cooling&amp;AirQuality|Fans|CeilingFans"/>
    <x v="1"/>
    <s v="Heating,Cooling&amp;AirQuality"/>
    <s v="Fans|CeilingFans"/>
    <n v="2199"/>
    <n v="3190"/>
    <n v="31.065830721003135"/>
    <n v="0.31"/>
    <n v="4.3"/>
    <n v="9650"/>
    <n v="4.3"/>
    <n v="4"/>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n v="30783500"/>
    <n v="30783500"/>
    <s v="No"/>
    <n v="228"/>
    <x v="0"/>
    <s v="31–40%"/>
  </r>
  <r>
    <s v="B07PLHTTB4"/>
    <s v="B08SJVD8QD"/>
    <s v="Cardex Digital Kitchen Weighing Machine Multipurpose Electronic Weight Scale With Back Lite Lcd Display For Measuring Food, Cake, Vegetable, Fruit (Kitchen Scale)"/>
    <s v="CARDEX Digital Kitchen Weighing Machine Multipurpose Electronic Weight Scale With Back Lite LCD Display for Measuring Food, Cake, Vegetable, Fruit (KITCHEN SCALE)"/>
    <s v="Computers&amp;Accessories|Accessories&amp;Peripherals|Keyboards,Mice&amp;InputDevices|GraphicTablets"/>
    <x v="2"/>
    <s v="Accessories&amp;Peripherals"/>
    <s v="Keyboards,Mice&amp;InputDevices|GraphicTablets"/>
    <n v="100"/>
    <n v="499"/>
    <n v="79.959919839679358"/>
    <n v="0.8"/>
    <n v="3.5"/>
    <n v="9638"/>
    <n v="3.5"/>
    <n v="4"/>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n v="4809362"/>
    <n v="4809362"/>
    <s v="No"/>
    <n v="227"/>
    <x v="0"/>
    <s v="71–80%"/>
  </r>
  <r>
    <s v="B0B31BYXQQ"/>
    <s v="B08QW937WV"/>
    <s v="Homeistic Applience‚Ñ¢ Instant Electric Water Heater Faucet Tap For Kitchen And Bathroom Sink Digital Water Heating Tap With Shower Head Abs Body- Shock Proof (Pack Of 1. White)"/>
    <s v="Homeistic Applience‚Ñ¢ Instant Electric Water Heater Faucet Tap For Kitchen And Bathroom Sink Digital Water Heating Tap with Shower Head ABS Body- Shock Proof (Pack Of 1. White)"/>
    <s v="Electronics|Headphones,Earbuds&amp;Accessories|Headphones|In-Ear"/>
    <x v="0"/>
    <s v="Headphones,Earbuds&amp;Accessories"/>
    <s v="Headphones|In-Ear"/>
    <n v="1399"/>
    <n v="5499"/>
    <n v="74.559010729223502"/>
    <n v="0.75"/>
    <n v="3.9"/>
    <n v="9504"/>
    <n v="3.9"/>
    <n v="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n v="52262496"/>
    <n v="52262496"/>
    <s v="Yes"/>
    <n v="228"/>
    <x v="2"/>
    <s v="71–80%"/>
  </r>
  <r>
    <s v="B07WDK3ZS2"/>
    <s v="B09HCH3JZG"/>
    <s v="Bestor ¬Æ 8K Hdmi 2.1 Cable 48Gbps 9.80Ft/Ultra High Speed Hdmi Braided Cord For Roku Tv/Ps5/Hdtv/Blu-Ray Projector, Laptop, Television, Personal Computer, Xbox, Ps4, Ps5, Ps4 Pro (1 M, Grey)"/>
    <s v="Bestor ¬Æ 8K Hdmi 2.1 Cable 48Gbps 9.80Ft/Ultra High Speed Hdmi Braided Cord For Roku Tv/Ps5/Hdtv/Blu-Ray Projector, Laptop, Television, Personal Computer, Xbox, Ps4, Ps5, Ps4 Pro (1 M, Grey)"/>
    <s v="Electronics|Mobiles&amp;Accessories|Smartphones&amp;BasicMobiles|Smartphones"/>
    <x v="0"/>
    <s v="Mobiles&amp;Accessories"/>
    <s v="Smartphones&amp;BasicMobiles|Smartphones"/>
    <n v="20999"/>
    <n v="29990"/>
    <n v="29.979993331110371"/>
    <n v="0.3"/>
    <n v="4.3"/>
    <n v="9499"/>
    <n v="4.3"/>
    <n v="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n v="284875010"/>
    <n v="284875010"/>
    <s v="Yes"/>
    <n v="228"/>
    <x v="0"/>
    <s v="21–30%"/>
  </r>
  <r>
    <s v="B07WHSJXLF"/>
    <s v="B09YHLPQYT"/>
    <s v="Shopoflux Silicone Remote Cover For Mi Smart Tv And Mi Tv Stick/Mi Box S / 3S / Mi 4X / 4A Smart Led Tv (Black)"/>
    <s v="Shopoflux Silicone Remote Cover for Mi Smart TV and Mi TV Stick/MI Box S / 3S / MI 4X / 4A Smart LED TV (Black)"/>
    <s v="Electronics|Mobiles&amp;Accessories|Smartphones&amp;BasicMobiles|Smartphones"/>
    <x v="0"/>
    <s v="Mobiles&amp;Accessories"/>
    <s v="Smartphones&amp;BasicMobiles|Smartphones"/>
    <n v="20999"/>
    <n v="29990"/>
    <n v="29.979993331110371"/>
    <n v="0.3"/>
    <n v="4.3"/>
    <n v="9499"/>
    <n v="4.3"/>
    <n v="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n v="284875010"/>
    <n v="284875010"/>
    <s v="No"/>
    <n v="228"/>
    <x v="0"/>
    <s v="21–30%"/>
  </r>
  <r>
    <s v="B07WFPMGQQ"/>
    <s v="B08G1RW2Q3"/>
    <s v="Eynk Extra Long Micro Usb Fast Charging Usb Cable | Micro Usb Data Cable | Quick Fast Charging Cable | Charger Sync Cable | High Speed Transfer Android Smartphones V8 Cable (2.4 Amp, 3M,) (White)"/>
    <s v="EYNK Extra Long Micro USB Fast Charging USB Cable | Micro USB Data Cable | Quick Fast Charging Cable | Charger Sync Cable | High Speed Transfer Android Smartphones V8 Cable (2.4 Amp, 3m,) (White)"/>
    <s v="Electronics|Mobiles&amp;Accessories|Smartphones&amp;BasicMobiles|Smartphones"/>
    <x v="0"/>
    <s v="Mobiles&amp;Accessories"/>
    <s v="Smartphones&amp;BasicMobiles|Smartphones"/>
    <n v="19999"/>
    <n v="27990"/>
    <n v="28.549481957842087"/>
    <n v="0.28999999999999998"/>
    <n v="4.3"/>
    <n v="9499"/>
    <n v="4.3"/>
    <n v="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n v="265877010"/>
    <n v="265877010"/>
    <s v="No"/>
    <n v="228"/>
    <x v="0"/>
    <s v="21–30%"/>
  </r>
  <r>
    <s v="B00LY12TH6"/>
    <s v="B09VCHLSJF"/>
    <s v="Oneplus 108 Cm (43 Inches) Y Series 4K Ultra Hd Smart Android Led Tv 43Y1S Pro (Black)"/>
    <s v="OnePlus 108 cm (43 inches) Y Series 4K Ultra HD Smart Android LED TV 43Y1S Pro (Black)"/>
    <s v="Home&amp;Kitchen|CraftMaterials|PaintingMaterials"/>
    <x v="1"/>
    <s v="CraftMaterials"/>
    <s v="PaintingMaterials"/>
    <n v="230"/>
    <n v="230"/>
    <n v="0"/>
    <n v="0"/>
    <n v="4.5"/>
    <n v="9427"/>
    <n v="4.5"/>
    <n v="5"/>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n v="2168210"/>
    <n v="2168210"/>
    <s v="No"/>
    <n v="229"/>
    <x v="0"/>
    <s v="0–10%"/>
  </r>
  <r>
    <s v="B097JQ1J5G"/>
    <s v="B0BDZWMGZ1"/>
    <s v="Activa Easy Mix Nutri Mixer Grinder 500 Watt | Long Lasting Shock Proof Abs Body | Heavy Duty Motor With Nano - Grinding Technology"/>
    <s v="Activa Easy Mix Nutri Mixer Grinder 500 Watt | Long Lasting Shock Proof ABS Body | Heavy Duty Motor With Nano - Grinding Technology"/>
    <s v="Computers&amp;Accessories|Accessories&amp;Peripherals|USBHubs"/>
    <x v="2"/>
    <s v="Accessories&amp;Peripherals"/>
    <s v="USBHubs"/>
    <n v="179"/>
    <n v="499"/>
    <n v="64.128256513026045"/>
    <n v="0.64"/>
    <n v="3.4"/>
    <n v="9385"/>
    <n v="3.4"/>
    <n v="3"/>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n v="4683115"/>
    <n v="4683115"/>
    <s v="No"/>
    <n v="229"/>
    <x v="1"/>
    <s v="61–70%"/>
  </r>
  <r>
    <s v="B09NHVCHS9"/>
    <s v="B0BG62HMDJ"/>
    <s v="Cablet 2.5 Inch Sata Usb 3.0 Hdd/Ssd Portable External Enclosure For 7Mm And 9.5Mm, Tool-Free Design, Supports Uasp Max 6Tb"/>
    <s v="Cablet 2.5 Inch SATA USB 3.0 HDD/SSD Portable External Enclosure for 7mm and 9.5mm, Tool-Free Design, Supports UASP Max 6TB"/>
    <s v="Computers&amp;Accessories|Accessories&amp;Peripherals|Cables&amp;Accessories|Cables|USBCables"/>
    <x v="2"/>
    <s v="Accessories&amp;Peripherals"/>
    <s v="Cables&amp;Accessories|Cables|USBCables"/>
    <n v="59"/>
    <n v="199"/>
    <n v="70.35175879396985"/>
    <n v="0.7"/>
    <n v="4"/>
    <n v="9378"/>
    <n v="4"/>
    <n v="4"/>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n v="1866222"/>
    <n v="1866222"/>
    <s v="Yes"/>
    <n v="230"/>
    <x v="2"/>
    <s v="71–80%"/>
  </r>
  <r>
    <s v="B09NJN8L25"/>
    <s v="B0994GFWBH"/>
    <s v="Lapster 1.5 Mtr Usb 2.0 Type A Male To Usb A Male Cable For Computer And Laptop"/>
    <s v="Lapster 1.5 mtr USB 2.0 Type A Male to USB A Male Cable for computer and laptop"/>
    <s v="Computers&amp;Accessories|Accessories&amp;Peripherals|Cables&amp;Accessories|Cables|USBCables"/>
    <x v="2"/>
    <s v="Accessories&amp;Peripherals"/>
    <s v="Cables&amp;Accessories|Cables|USBCables"/>
    <n v="59"/>
    <n v="199"/>
    <n v="70.35175879396985"/>
    <n v="0.7"/>
    <n v="4"/>
    <n v="9378"/>
    <n v="4"/>
    <n v="4"/>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n v="1866222"/>
    <n v="1866222"/>
    <s v="Yes"/>
    <n v="231"/>
    <x v="2"/>
    <s v="71–80%"/>
  </r>
  <r>
    <s v="B09NKZXMWJ"/>
    <s v="B01GGKZ0V6"/>
    <s v="Amazonbasics Usb Type-C To Usb Type-C 2.0 Cable - 3 Feet Laptop (0.9 Meters) - White"/>
    <s v="AmazonBasics USB Type-C to USB Type-C 2.0 Cable - 3 Feet Laptop (0.9 Meters) - White"/>
    <s v="Computers&amp;Accessories|Accessories&amp;Peripherals|Cables&amp;Accessories|Cables|USBCables"/>
    <x v="2"/>
    <s v="Accessories&amp;Peripherals"/>
    <s v="Cables&amp;Accessories|Cables|USBCables"/>
    <n v="139"/>
    <n v="249"/>
    <n v="44.176706827309239"/>
    <n v="0.44"/>
    <n v="4"/>
    <n v="9378"/>
    <n v="4"/>
    <n v="4"/>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n v="2335122"/>
    <n v="2335122"/>
    <s v="Yes"/>
    <n v="231"/>
    <x v="2"/>
    <s v="41–50%"/>
  </r>
  <r>
    <s v="B0B3N8VG24"/>
    <s v="B00K32PEW4"/>
    <s v="Casio Mj-120D 150 Steps Check And Correct Desktop Calculator With Tax Keys, Black"/>
    <s v="Casio MJ-120D 150 Steps Check and Correct Desktop Calculator with Tax Keys, Black"/>
    <s v="Computers&amp;Accessories|Accessories&amp;Peripherals|Cables&amp;Accessories|Cables|USBCables"/>
    <x v="2"/>
    <s v="Accessories&amp;Peripherals"/>
    <s v="Cables&amp;Accessories|Cables|USBCables"/>
    <n v="88"/>
    <n v="299"/>
    <n v="70.568561872909697"/>
    <n v="0.71"/>
    <n v="4"/>
    <n v="9378"/>
    <n v="4"/>
    <n v="4"/>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n v="2804022"/>
    <n v="2804022"/>
    <s v="No"/>
    <n v="231"/>
    <x v="2"/>
    <s v="71–80%"/>
  </r>
  <r>
    <s v="B0B3MQXNFB"/>
    <s v="B09F9YQQ7B"/>
    <s v="Redmi 80 Cm (32 Inches) Android 11 Series Hd Ready Smart Led Tv | L32M6-Ra/L32M7-Ra (Black)"/>
    <s v="Redmi 80 cm (32 inches) Android 11 Series HD Ready Smart LED TV | L32M6-RA/L32M7-RA (Black)"/>
    <s v="Computers&amp;Accessories|Accessories&amp;Peripherals|Cables&amp;Accessories|Cables|USBCables"/>
    <x v="2"/>
    <s v="Accessories&amp;Peripherals"/>
    <s v="Cables&amp;Accessories|Cables|USBCables"/>
    <n v="57.89"/>
    <n v="199"/>
    <n v="70.909547738693476"/>
    <n v="0.71"/>
    <n v="4"/>
    <n v="9378"/>
    <n v="4"/>
    <n v="4"/>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n v="1866222"/>
    <n v="1866222"/>
    <s v="Yes"/>
    <n v="231"/>
    <x v="2"/>
    <s v="71–80%"/>
  </r>
  <r>
    <s v="B08P9RYPLR"/>
    <s v="B07LFWP97N"/>
    <s v="Gizga Essentials Laptop Bag Sleeve Case Cover Pouch With Handle For 14.1 Inch Laptop For Men &amp; Women, Padded Laptop Compartment, Premium Zipper Closure, Water Repellent Nylon Fabric, Grey"/>
    <s v="Gizga Essentials Laptop Bag Sleeve Case Cover Pouch with Handle for 14.1 Inch Laptop for Men &amp; Women, Padded Laptop Compartment, Premium Zipper Closure, Water Repellent Nylon Fabric, Grey"/>
    <s v="Computers&amp;Accessories|Accessories&amp;Peripherals|Cables&amp;Accessories|Cables|USBCables"/>
    <x v="2"/>
    <s v="Accessories&amp;Peripherals"/>
    <s v="Cables&amp;Accessories|Cables|USBCables"/>
    <n v="129"/>
    <n v="249"/>
    <n v="48.192771084337352"/>
    <n v="0.48"/>
    <n v="4"/>
    <n v="9378"/>
    <n v="4"/>
    <n v="4"/>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n v="2335122"/>
    <n v="2335122"/>
    <s v="Yes"/>
    <n v="232"/>
    <x v="2"/>
    <s v="41–50%"/>
  </r>
  <r>
    <s v="B08N1WL9XW"/>
    <s v="B07222HQKP"/>
    <s v="Orico 2.5&quot;(6.3Cm) Usb 3.0 Hdd Enclosure Case Cover For Sata Ssd Hdd | Sata Ssd Hdd Enclosure High Speed Usb 3.0 | Tool Free Installation | Black"/>
    <s v="Orico 2.5&quot;(6.3cm) USB 3.0 HDD Enclosure Case Cover for SATA SSD HDD | SATA SSD HDD Enclosure High Speed USB 3.0 | Tool Free Installation | Black"/>
    <s v="Computers&amp;Accessories|Accessories&amp;Peripherals|Cables&amp;Accessories|Cables|USBCables"/>
    <x v="2"/>
    <s v="Accessories&amp;Peripherals"/>
    <s v="Cables&amp;Accessories|Cables|USBCables"/>
    <n v="182"/>
    <n v="599"/>
    <n v="69.616026711185313"/>
    <n v="0.7"/>
    <n v="4"/>
    <n v="9378"/>
    <n v="4"/>
    <n v="4"/>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n v="5617422"/>
    <n v="5617422"/>
    <s v="No"/>
    <n v="232"/>
    <x v="2"/>
    <s v="61–70%"/>
  </r>
  <r>
    <s v="B09JS562TP"/>
    <s v="B00EYW1U68"/>
    <s v="Tp-Link Tl-Wa855Re 300 Mbps Wi-Fi Range Extender (White)"/>
    <s v="TP-Link TL-WA855RE 300 Mbps Wi-Fi Range Extender (White)"/>
    <s v="Electronics|Mobiles&amp;Accessories|Smartphones&amp;BasicMobiles|BasicMobiles"/>
    <x v="0"/>
    <s v="Mobiles&amp;Accessories"/>
    <s v="Smartphones&amp;BasicMobiles|BasicMobiles"/>
    <n v="1399"/>
    <n v="1630"/>
    <n v="14.171779141104293"/>
    <n v="0.14000000000000001"/>
    <n v="4"/>
    <n v="9378"/>
    <n v="4"/>
    <n v="4"/>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n v="15286140"/>
    <n v="15286140"/>
    <s v="Yes"/>
    <n v="232"/>
    <x v="2"/>
    <s v="11–20%"/>
  </r>
  <r>
    <s v="B09JS94MBV"/>
    <s v="B0B9BXKBC7"/>
    <s v="Wecool S5 Long Selfie Stick, With Large Reinforced Tripod Stand Up To 61 Inch / 156 Cms, Ultra Long Multi Function Bluetooth Selfie Stick With 1/4 Screw Compatible With Gopro, Camera, And Ring Light"/>
    <s v="WeCool S5 Long Selfie Stick, with Large Reinforced Tripod Stand up to 61 Inch / 156 Cms, Ultra Long Multi Function Bluetooth Selfie Stick with 1/4 Screw Compatible with Gopro, Camera, and Ring Light"/>
    <s v="Electronics|Mobiles&amp;Accessories|Smartphones&amp;BasicMobiles|BasicMobiles"/>
    <x v="0"/>
    <s v="Mobiles&amp;Accessories"/>
    <s v="Smartphones&amp;BasicMobiles|BasicMobiles"/>
    <n v="1399"/>
    <n v="1630"/>
    <n v="14.171779141104293"/>
    <n v="0.14000000000000001"/>
    <n v="4"/>
    <n v="9378"/>
    <n v="4"/>
    <n v="4"/>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n v="15286140"/>
    <n v="15286140"/>
    <s v="No"/>
    <n v="232"/>
    <x v="0"/>
    <s v="11–20%"/>
  </r>
  <r>
    <s v="B09NHVCHS9"/>
    <s v="B08Y7MXFMK"/>
    <s v="Offbeat¬Æ - Dash 2.4Ghz Wireless + Bluetooth 5.1 Mouse, Multi-Device Dual Mode Slim Rechargeable Silent Click Buttons Wireless Bluetooth Mouse, 3 Adjustable Dpi, Works On 2 Devices At The Same Time With A Switch Button For Windows/Mac/Android/Ipad/Smart Tv"/>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Cables&amp;Accessories|Cables|USBCables"/>
    <x v="2"/>
    <s v="Accessories&amp;Peripherals"/>
    <s v="Cables&amp;Accessories|Cables|USBCables"/>
    <n v="59"/>
    <n v="199"/>
    <n v="70.35175879396985"/>
    <n v="0.7"/>
    <n v="4"/>
    <n v="9377"/>
    <n v="4"/>
    <n v="4"/>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n v="1866023"/>
    <n v="1866023"/>
    <s v="No"/>
    <n v="231"/>
    <x v="0"/>
    <s v="71–80%"/>
  </r>
  <r>
    <s v="B09NL4DJ2Z"/>
    <s v="B086Q3QMFS"/>
    <s v="Classmate Drawing Book - Unruled, 40 Pages, 210 Mm X 297 Mm - Pack Of 4"/>
    <s v="Classmate Drawing Book - Unruled, 40 Pages, 210 mm x 297 mm - Pack Of 4"/>
    <s v="Computers&amp;Accessories|Accessories&amp;Peripherals|Cables&amp;Accessories|Cables|USBCables"/>
    <x v="2"/>
    <s v="Accessories&amp;Peripherals"/>
    <s v="Cables&amp;Accessories|Cables|USBCables"/>
    <n v="139"/>
    <n v="249"/>
    <n v="44.176706827309239"/>
    <n v="0.44"/>
    <n v="4"/>
    <n v="9377"/>
    <n v="4"/>
    <n v="4"/>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n v="2334873"/>
    <n v="2334873"/>
    <s v="Yes"/>
    <n v="232"/>
    <x v="2"/>
    <s v="41–50%"/>
  </r>
  <r>
    <s v="B09NHVCHS9"/>
    <s v="B01LWYDEQ7"/>
    <s v="Pigeon Polypropylene Mini Handy And Compact Chopper With 3 Blades For Effortlessly Chopping Vegetables And Fruits For Your Kitchen (12420, Green, 400 Ml)"/>
    <s v="Pigeon Polypropylene Mini Handy and Compact Chopper with 3 Blades for Effortlessly Chopping Vegetables and Fruits for Your Kitchen (12420, Green, 400 ml)"/>
    <s v="Computers&amp;Accessories|Accessories&amp;Peripherals|Cables&amp;Accessories|Cables|USBCables"/>
    <x v="2"/>
    <s v="Accessories&amp;Peripherals"/>
    <s v="Cables&amp;Accessories|Cables|USBCables"/>
    <n v="59"/>
    <n v="199"/>
    <n v="70.35175879396985"/>
    <n v="0.7"/>
    <n v="4"/>
    <n v="9377"/>
    <n v="4"/>
    <n v="4"/>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n v="1866023"/>
    <n v="1866023"/>
    <s v="No"/>
    <n v="233"/>
    <x v="2"/>
    <s v="71–80%"/>
  </r>
  <r>
    <s v="B07SPVMSC6"/>
    <s v="B07YNHCW6N"/>
    <s v="Robustrion Smart Trifold Hard Back Flip Stand Case Cover For Apple Ipad 10.2 Cover Ipad 9Th Generation Cover 2021 8Th Gen 2020 7Th Gen 2019 Generation Case - Black"/>
    <s v="Robustrion Smart Trifold Hard Back Flip Stand Case Cover for Apple iPad 10.2 Cover iPad 9th Generation Cover 2021 8th Gen 2020 7th Gen 2019 Generation Case - Black"/>
    <s v="Home&amp;Kitchen|Heating,Cooling&amp;AirQuality|Fans|CeilingFans"/>
    <x v="1"/>
    <s v="Heating,Cooling&amp;AirQuality"/>
    <s v="Fans|CeilingFans"/>
    <n v="1399"/>
    <n v="2660"/>
    <n v="47.406015037593988"/>
    <n v="0.47"/>
    <n v="4.0999999999999996"/>
    <n v="9349"/>
    <n v="4.0999999999999996"/>
    <n v="4"/>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n v="24868340"/>
    <n v="24868340"/>
    <s v="Yes"/>
    <n v="232"/>
    <x v="2"/>
    <s v="41–50%"/>
  </r>
  <r>
    <s v="B00UGZWM2I"/>
    <s v="B07JF9B592"/>
    <s v="Maono Au-400 Lavalier Auxiliary Omnidirectional Microphone (Black)"/>
    <s v="MAONO AU-400 Lavalier Auxiliary Omnidirectional Microphone (Black)"/>
    <s v="OfficeProducts|OfficePaperProducts|Paper|Stationery|Notebooks,WritingPads&amp;Diaries|Notepads&amp;MemoBooks"/>
    <x v="5"/>
    <s v="OfficePaperProducts"/>
    <s v="Paper|Stationery|Notebooks,WritingPads&amp;Diaries|Notepads&amp;MemoBooks"/>
    <n v="198"/>
    <n v="800"/>
    <n v="75.25"/>
    <n v="0.75"/>
    <n v="4.0999999999999996"/>
    <n v="9344"/>
    <n v="4.0999999999999996"/>
    <n v="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n v="7475200"/>
    <n v="7475200"/>
    <s v="No"/>
    <n v="233"/>
    <x v="0"/>
    <s v="71–80%"/>
  </r>
  <r>
    <s v="B07H1S7XW8"/>
    <s v="B098JYT4SY"/>
    <s v="Zebronics Zeb-Jaguar Wireless Mouse, 2.4Ghz With Usb Nano Receiver, High Precision Optical Tracking, 4 Buttons, Plug &amp; Play, Ambidextrous, For Pc/Mac/Laptop (Black+Grey)"/>
    <s v="Zebronics Zeb-Jaguar Wireless Mouse, 2.4GHz with USB Nano Receiver, High Precision Optical Tracking, 4 Buttons, Plug &amp; Play, Ambidextrous, for PC/Mac/Laptop (Black+Grey)"/>
    <s v="Electronics|Mobiles&amp;Accessories|MobileAccessories|Mounts|Shower&amp;WallMounts"/>
    <x v="0"/>
    <s v="Mobiles&amp;Accessories"/>
    <s v="MobileAccessories|Mounts|Shower&amp;WallMounts"/>
    <n v="89"/>
    <n v="499"/>
    <n v="82.164328657314627"/>
    <n v="0.82"/>
    <n v="4.0999999999999996"/>
    <n v="9340"/>
    <n v="4.0999999999999996"/>
    <n v="4"/>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n v="4660660"/>
    <n v="4660660"/>
    <s v="Yes"/>
    <n v="233"/>
    <x v="2"/>
    <s v="81–90%"/>
  </r>
  <r>
    <s v="B0073QGKAS"/>
    <s v="B09QS8V5N8"/>
    <s v="Redmi Note 11 (Space Black, 4Gb Ram, 64Gb Storage)|90Hz Fhd+ Amoled Display | Qualcomm¬Æ Snapdragon‚Ñ¢ 680-6Nm | 33W Charger Included"/>
    <s v="Redmi Note 11 (Space Black, 4GB RAM, 64GB Storage)|90Hz FHD+ AMOLED Display | Qualcomm¬Æ Snapdragon‚Ñ¢ 680-6nm | 33W Charger Included"/>
    <s v="Home&amp;Kitchen|Kitchen&amp;HomeAppliances|SmallKitchenAppliances|Pop-upToasters"/>
    <x v="1"/>
    <s v="Kitchen&amp;HomeAppliances"/>
    <s v="SmallKitchenAppliances|Pop-upToasters"/>
    <n v="1499"/>
    <n v="1499"/>
    <n v="0"/>
    <n v="0"/>
    <n v="4.3"/>
    <n v="9331"/>
    <n v="4.3"/>
    <n v="4"/>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n v="13987169"/>
    <n v="13987169"/>
    <s v="Yes"/>
    <n v="233"/>
    <x v="2"/>
    <s v="0–10%"/>
  </r>
  <r>
    <s v="B07JPX9CR7"/>
    <s v="B09C6H53KH"/>
    <s v="Duracell Type-C To Micro 1.2M Braided Sync &amp; Charge Cable, Usb C To Micro Fast Charge Compatible For Fast Data Transmission (Black)"/>
    <s v="Duracell Type-C To Micro 1.2M braided Sync &amp; Charge Cable, USB C to Micro Fast Charge Compatible for fast data transmission (Black)"/>
    <s v="Computers&amp;Accessories|Accessories&amp;Peripherals|Keyboards,Mice&amp;InputDevices|Mice"/>
    <x v="2"/>
    <s v="Accessories&amp;Peripherals"/>
    <s v="Keyboards,Mice&amp;InputDevices|Mice"/>
    <n v="569"/>
    <n v="1299"/>
    <n v="56.197074672825252"/>
    <n v="0.56000000000000005"/>
    <n v="4.4000000000000004"/>
    <n v="9275"/>
    <n v="4.4000000000000004"/>
    <n v="4"/>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n v="12048225"/>
    <n v="12048225"/>
    <s v="No"/>
    <n v="232"/>
    <x v="0"/>
    <s v="51–60%"/>
  </r>
  <r>
    <s v="B0123P3PWE"/>
    <s v="B08KRMK9LZ"/>
    <s v="Tukzer Stylus Pen, Ipad Pencil With Palm Rejection Tilt Sensor| 2Nd Gen For 2018-2022 Ipad 6/7/8/9Th Gen; Ipad 10.2&quot;, Pro 12.9/11&quot;, Mini 6/5Th, Air 5/4/3Rd, Precise For Writing/Drawing (3 Spare Tips)"/>
    <s v="Tukzer Stylus Pen, iPad Pencil with Palm Rejection Tilt Sensor| 2nd Gen for 2018-2022 iPad 6/7/8/9th Gen; iPad 10.2&quot;, Pro 12.9/11&quot;, Mini 6/5th, Air 5/4/3rd, Precise for Writing/Drawing (3 Spare Tips)"/>
    <s v="Home&amp;Kitchen|Heating,Cooling&amp;AirQuality|WaterHeaters&amp;Geysers|ImmersionRods"/>
    <x v="1"/>
    <s v="Heating,Cooling&amp;AirQuality"/>
    <s v="WaterHeaters&amp;Geysers|ImmersionRods"/>
    <n v="999"/>
    <n v="1075"/>
    <n v="7.0697674418604652"/>
    <n v="7.0000000000000007E-2"/>
    <n v="4.0999999999999996"/>
    <n v="9275"/>
    <n v="4.0999999999999996"/>
    <n v="4"/>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n v="9970625"/>
    <n v="9970625"/>
    <s v="Yes"/>
    <n v="231"/>
    <x v="0"/>
    <s v="0–10%"/>
  </r>
  <r>
    <s v="B09GFWJDY1"/>
    <s v="B09ZVJXN5L"/>
    <s v="Knyuc Mart Mini Electric Handy Room Heater Compact Plug-In, The Wall Outlet 400 Watts, Handy Air Warmer Blower Adjustable Timer Digital Display"/>
    <s v="KNYUC MART Mini Electric Handy Room Heater Compact Plug-in, The Wall Outlet 400 Watts, Handy Air Warmer Blower Adjustable Timer Digital Display"/>
    <s v="Electronics|Headphones,Earbuds&amp;Accessories|Headphones|In-Ear"/>
    <x v="0"/>
    <s v="Headphones,Earbuds&amp;Accessories"/>
    <s v="Headphones|In-Ear"/>
    <n v="499"/>
    <n v="1499"/>
    <n v="66.711140760507007"/>
    <n v="0.67"/>
    <n v="3.6"/>
    <n v="9169"/>
    <n v="3.6"/>
    <n v="4"/>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n v="13744331"/>
    <n v="13744331"/>
    <s v="No"/>
    <n v="232"/>
    <x v="0"/>
    <s v="61–70%"/>
  </r>
  <r>
    <s v="B08L879JSN"/>
    <s v="B0B4F4QZ1H"/>
    <s v="Samsung Galaxy M13 5G (Stardust Brown, 6Gb, 128Gb Storage) | 5000Mah Battery | Upto 12Gb Ram With Ram Plus"/>
    <s v="Samsung Galaxy M13 5G (Stardust Brown, 6GB, 128GB Storage) | 5000mAh Battery | Upto 12GB RAM with RAM Plus"/>
    <s v="Computers&amp;Accessories|Monitors"/>
    <x v="2"/>
    <e v="#VALUE!"/>
    <e v="#VALUE!"/>
    <n v="6299"/>
    <n v="13750"/>
    <n v="54.189090909090908"/>
    <n v="0.54"/>
    <n v="4.2"/>
    <n v="2014"/>
    <n v="4.2"/>
    <n v="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n v="27692500"/>
    <n v="27692500"/>
    <s v="Yes"/>
    <n v="232"/>
    <x v="1"/>
    <s v="51–60%"/>
  </r>
  <r>
    <s v="B09YV575RK"/>
    <s v="B07YR26BJ3"/>
    <s v="Kent 16052 Elegant Electric Glass Kettle 1.8L 2000 W | Blue Led Illumination | Borosilicate Glass Body | Boil Drying Protection | Used As Boiler | Milk | Tea | Water &amp; Soup | 1 Year Warranty"/>
    <s v="KENT 16052 Elegant Electric Glass Kettle 1.8L 2000 W | Blue LED Illumination | Borosilicate Glass Body | Boil Drying Protection | Used as Boiler | Milk | Tea | Water &amp; Soup | 1 Year Warranty"/>
    <s v="Electronics|WearableTechnology|SmartWatches"/>
    <x v="0"/>
    <s v="WearableTechnology"/>
    <s v="SmartWatches"/>
    <n v="2499"/>
    <n v="9999"/>
    <n v="75.00750075007501"/>
    <n v="0.75"/>
    <n v="4"/>
    <n v="9090"/>
    <n v="4"/>
    <n v="4"/>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n v="90890910"/>
    <n v="90890910"/>
    <s v="Yes"/>
    <n v="233"/>
    <x v="0"/>
    <s v="71–80%"/>
  </r>
  <r>
    <s v="B09SPTNG58"/>
    <s v="B09KPXTZXN"/>
    <s v="Rico Japanese Technology Rechargeable Wireless Electric Chopper With Replacement Warranty - Stainless Steel Blades, One Touch Operation, 10 Seconds Chopping, Mincing Vegetable, Meat - 250 Ml, 30 Watts"/>
    <s v="Rico Japanese Technology Rechargeable Wireless Electric Chopper with Replacement Warranty - Stainless Steel Blades, One Touch Operation, 10 Seconds Chopping, Mincing Vegetable, Meat - 250 ML, 30 Watts"/>
    <s v="Home&amp;Kitchen|Heating,Cooling&amp;AirQuality|Fans|CeilingFans"/>
    <x v="1"/>
    <s v="Heating,Cooling&amp;AirQuality"/>
    <s v="Fans|CeilingFans"/>
    <n v="1449"/>
    <n v="2349"/>
    <n v="38.314176245210732"/>
    <n v="0.38"/>
    <n v="3.9"/>
    <n v="9019"/>
    <n v="3.9"/>
    <n v="4"/>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n v="21185631"/>
    <n v="21185631"/>
    <s v="Yes"/>
    <n v="233"/>
    <x v="0"/>
    <s v="31–40%"/>
  </r>
  <r>
    <s v="B071R3LHFM"/>
    <s v="B00SMFPJG0"/>
    <s v="Kent Gold, Optima, Gold+ Spare Kit"/>
    <s v="Kent Gold, Optima, Gold+ Spare Kit"/>
    <s v="Home&amp;Kitchen|Kitchen&amp;HomeAppliances|SmallKitchenAppliances|MixerGrinders"/>
    <x v="1"/>
    <s v="Kitchen&amp;HomeAppliances"/>
    <s v="SmallKitchenAppliances|MixerGrinders"/>
    <n v="2899"/>
    <n v="5500"/>
    <n v="47.290909090909089"/>
    <n v="0.47"/>
    <n v="3.8"/>
    <n v="8958"/>
    <n v="3.8"/>
    <n v="4"/>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n v="49269000"/>
    <n v="49269000"/>
    <s v="No"/>
    <n v="233"/>
    <x v="0"/>
    <s v="41–50%"/>
  </r>
  <r>
    <s v="B08BJN4MP3"/>
    <s v="B0841KQR1Z"/>
    <s v="Crypo‚Ñ¢ Universal Remote Compatible With Tata Sky Universal Hd &amp; Sd Set Top Box (Also Works With All Tv)"/>
    <s v="Crypo‚Ñ¢ Universal Remote Compatible with Tata Sky Universal HD &amp; SD Set top Box (Also Works with All TV)"/>
    <s v="Home&amp;Kitchen|Kitchen&amp;HomeAppliances|WaterPurifiers&amp;Accessories|WaterFilters&amp;Purifiers"/>
    <x v="1"/>
    <s v="Kitchen&amp;HomeAppliances"/>
    <s v="WaterPurifiers&amp;Accessories|WaterFilters&amp;Purifiers"/>
    <n v="13999"/>
    <n v="24850"/>
    <n v="43.665995975855132"/>
    <n v="0.44"/>
    <n v="4.4000000000000004"/>
    <n v="8948"/>
    <n v="4.4000000000000004"/>
    <n v="4"/>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n v="222357800"/>
    <n v="222357800"/>
    <s v="No"/>
    <n v="232"/>
    <x v="0"/>
    <s v="41–50%"/>
  </r>
  <r>
    <s v="B00P93X0VO"/>
    <s v="B01DEWVZ2C"/>
    <s v="Jbl C100Si Wired In Ear Headphones With Mic, Jbl Pure Bass Sound, One Button Multi-Function Remote, Angled Buds For Comfort Fit (Black)"/>
    <s v="JBL C100SI Wired In Ear Headphones with Mic, JBL Pure Bass Sound, One Button Multi-function Remote, Angled Buds for Comfort fit (Black)"/>
    <s v="OfficeProducts|OfficePaperProducts|Paper|Stationery|Notebooks,WritingPads&amp;Diaries|WireboundNotebooks"/>
    <x v="5"/>
    <s v="OfficePaperProducts"/>
    <s v="Paper|Stationery|Notebooks,WritingPads&amp;Diaries|WireboundNotebooks"/>
    <n v="114"/>
    <n v="120"/>
    <n v="5"/>
    <n v="0.05"/>
    <n v="4.2"/>
    <n v="8938"/>
    <n v="4.2"/>
    <n v="4"/>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n v="1072560"/>
    <n v="1072560"/>
    <s v="No"/>
    <n v="233"/>
    <x v="0"/>
    <s v="0–10%"/>
  </r>
  <r>
    <s v="B08VFF6JQ8"/>
    <s v="B09X79PP8F"/>
    <s v="Mi 2-In-1 Usb Type C Cable (Micro Usb To Type C) 30Cm For Smartphone, Headphone, Laptop (White)"/>
    <s v="MI 2-in-1 USB Type C Cable (Micro USB to Type C) 30cm for Smartphone, Headphone, Laptop (White)"/>
    <s v="Electronics|Mobiles&amp;Accessories|MobileAccessories|Chargers|WallChargers"/>
    <x v="0"/>
    <s v="Mobiles&amp;Accessories"/>
    <s v="MobileAccessories|Chargers|WallChargers"/>
    <n v="1219"/>
    <n v="1699"/>
    <n v="28.251912889935255"/>
    <n v="0.28000000000000003"/>
    <n v="4.4000000000000004"/>
    <n v="8891"/>
    <n v="4.4000000000000004"/>
    <n v="4"/>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n v="15105809"/>
    <n v="15105809"/>
    <s v="No"/>
    <n v="234"/>
    <x v="2"/>
    <s v="21–30%"/>
  </r>
  <r>
    <s v="B09GP6FBZT"/>
    <s v="B084872DQY"/>
    <s v="Mi 80 Cm (32 Inches) Hd Ready Android Smart Led Tv 4A Pro | L32M5-Al (Black)"/>
    <s v="Mi 80 cm (32 inches) HD Ready Android Smart LED TV 4A PRO | L32M5-AL (Black)"/>
    <s v="Electronics|Mobiles&amp;Accessories|MobileAccessories|Maintenance,Upkeep&amp;Repairs|ScreenProtectors"/>
    <x v="0"/>
    <s v="Mobiles&amp;Accessories"/>
    <s v="MobileAccessories|Maintenance,Upkeep&amp;Repairs|ScreenProtectors"/>
    <n v="299"/>
    <n v="999"/>
    <n v="70.070070070070074"/>
    <n v="0.7"/>
    <n v="4.3"/>
    <n v="8891"/>
    <n v="4.3"/>
    <n v="4"/>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n v="8882109"/>
    <n v="8882109"/>
    <s v="No"/>
    <n v="235"/>
    <x v="0"/>
    <s v="71–80%"/>
  </r>
  <r>
    <s v="B07N2MGB3G"/>
    <s v="B08BQ947H3"/>
    <s v="Liramark Webcam Cover Slide, Ultra Thin Laptop Camera Cover Slide Blocker For Computer Macbook Pro Imac Pc Tablet (Pack Of 3)"/>
    <s v="LIRAMARK Webcam Cover Slide, Ultra Thin Laptop Camera Cover Slide Blocker for Computer MacBook Pro iMac PC Tablet (Pack of 3)"/>
    <s v="Home&amp;Kitchen|Kitchen&amp;HomeAppliances|SmallKitchenAppliances|OvenToasterGrills"/>
    <x v="1"/>
    <s v="Kitchen&amp;HomeAppliances"/>
    <s v="SmallKitchenAppliances|OvenToasterGrills"/>
    <n v="1699"/>
    <n v="1999"/>
    <n v="15.007503751875939"/>
    <n v="0.15"/>
    <n v="4.0999999999999996"/>
    <n v="8873"/>
    <n v="4.0999999999999996"/>
    <n v="4"/>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n v="17737127"/>
    <n v="17737127"/>
    <s v="Yes"/>
    <n v="235"/>
    <x v="1"/>
    <s v="11–20%"/>
  </r>
  <r>
    <s v="B097XJQZ8H"/>
    <s v="B00LM4X3XE"/>
    <s v="Parker Quink Ink Bottle (Black)"/>
    <s v="Parker Quink Ink Bottle (Black)"/>
    <s v="Home&amp;Kitchen|Kitchen&amp;HomeAppliances|SmallKitchenAppliances|MixerGrinders"/>
    <x v="1"/>
    <s v="Kitchen&amp;HomeAppliances"/>
    <s v="SmallKitchenAppliances|MixerGrinders"/>
    <n v="2464"/>
    <n v="6000"/>
    <n v="58.933333333333337"/>
    <n v="0.59"/>
    <n v="4.0999999999999996"/>
    <n v="8866"/>
    <n v="4.0999999999999996"/>
    <n v="4"/>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n v="53196000"/>
    <n v="53196000"/>
    <s v="No"/>
    <n v="236"/>
    <x v="0"/>
    <s v="51–60%"/>
  </r>
  <r>
    <s v="B09XJ5LD6L"/>
    <s v="B08Y5QJXSR"/>
    <s v="Atomberg Renesa 1200Mm Bldc Motor With Remote 3 Blade Energy Saving Ceiling Fan (Matt Black)"/>
    <s v="atomberg Renesa 1200mm BLDC Motor with Remote 3 Blade Energy Saving Ceiling Fan (Matt Black)"/>
    <s v="Electronics|Mobiles&amp;Accessories|Smartphones&amp;BasicMobiles|Smartphones"/>
    <x v="0"/>
    <s v="Mobiles&amp;Accessories"/>
    <s v="Smartphones&amp;BasicMobiles|Smartphones"/>
    <n v="23999"/>
    <n v="32999"/>
    <n v="27.273553744052847"/>
    <n v="0.27"/>
    <n v="3.9"/>
    <n v="8866"/>
    <n v="3.9"/>
    <n v="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n v="292569134"/>
    <n v="292569134"/>
    <s v="Yes"/>
    <n v="235"/>
    <x v="0"/>
    <s v="21–30%"/>
  </r>
  <r>
    <s v="B08W56G1K9"/>
    <s v="B0B2PQL5N3"/>
    <s v="Lapster Gel Mouse Pad With Wrist Rest , Gaming Mouse Pad With Lycra Cloth Nonslip For Laptop , Computer, , Home &amp; Office (Black)"/>
    <s v="Lapster Gel Mouse pad with Wrist Rest , Gaming Mouse Pad with Lycra Cloth Nonslip for Laptop , Computer, , Home &amp; Office (Black)"/>
    <s v="Computers&amp;Accessories|Accessories&amp;Peripherals|Cables&amp;Accessories|CableConnectionProtectors"/>
    <x v="2"/>
    <s v="Accessories&amp;Peripherals"/>
    <s v="Cables&amp;Accessories|CableConnectionProtectors"/>
    <n v="99"/>
    <n v="999"/>
    <n v="90.090090090090087"/>
    <n v="0.9"/>
    <n v="4.0999999999999996"/>
    <n v="8751"/>
    <n v="4.0999999999999996"/>
    <n v="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n v="8742249"/>
    <n v="8742249"/>
    <s v="No"/>
    <n v="235"/>
    <x v="0"/>
    <s v="91–100%"/>
  </r>
  <r>
    <s v="B01D5H90L4"/>
    <s v="B08Y55LPBF"/>
    <s v="Redmi 126 Cm (50 Inches) 4K Ultra Hd Android Smart Led Tv X50 | L50M6-Ra (Black)"/>
    <s v="Redmi 126 cm (50 inches) 4K Ultra HD Android Smart LED TV X50 | L50M6-RA (Black)"/>
    <s v="Electronics|HomeTheater,TV&amp;Video|Accessories|Cables|HDMICables"/>
    <x v="0"/>
    <s v="HomeTheater,TV&amp;Video"/>
    <s v="Accessories|Cables|HDMICables"/>
    <n v="299"/>
    <n v="700"/>
    <n v="57.285714285714285"/>
    <n v="0.56999999999999995"/>
    <n v="4.4000000000000004"/>
    <n v="8714"/>
    <n v="4.4000000000000004"/>
    <n v="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n v="6099800"/>
    <n v="6099800"/>
    <s v="Yes"/>
    <n v="234"/>
    <x v="2"/>
    <s v="51–60%"/>
  </r>
  <r>
    <s v="B07ZKD8T1Q"/>
    <s v="B09F9YQQ7B"/>
    <s v="Redmi 80 Cm (32 Inches) Android 11 Series Hd Ready Smart Led Tv | L32M6-Ra/L32M7-Ra (Black)"/>
    <s v="Redmi 80 cm (32 inches) Android 11 Series HD Ready Smart LED TV | L32M6-RA/L32M7-RA (Black)"/>
    <s v="Computers&amp;Accessories|NetworkingDevices|Routers"/>
    <x v="2"/>
    <s v="NetworkingDevices"/>
    <s v="Routers"/>
    <n v="1499"/>
    <n v="2999"/>
    <n v="50.016672224074689"/>
    <n v="0.5"/>
    <n v="4.5"/>
    <n v="8656"/>
    <n v="4.5"/>
    <n v="5"/>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n v="25959344"/>
    <n v="25959344"/>
    <s v="Yes"/>
    <n v="235"/>
    <x v="1"/>
    <s v="51–60%"/>
  </r>
  <r>
    <s v="B00LZLQ624"/>
    <s v="B07MKFNHKG"/>
    <s v="Vw 80 Cm (32 Inches) Frameless Series Hd Ready Led Tv Vw32A (Black)"/>
    <s v="VW 80 cm (32 inches) Frameless Series HD Ready LED TV VW32A (Black)"/>
    <s v="OfficeProducts|OfficePaperProducts|Paper|Stationery|Notebooks,WritingPads&amp;Diaries|WireboundNotebooks"/>
    <x v="5"/>
    <s v="OfficePaperProducts"/>
    <s v="Paper|Stationery|Notebooks,WritingPads&amp;Diaries|WireboundNotebooks"/>
    <n v="157"/>
    <n v="160"/>
    <n v="1.875"/>
    <n v="0.02"/>
    <n v="4.5"/>
    <n v="8618"/>
    <n v="4.5"/>
    <n v="5"/>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n v="1378880"/>
    <n v="1378880"/>
    <s v="Yes"/>
    <n v="234"/>
    <x v="0"/>
    <s v="0–10%"/>
  </r>
  <r>
    <s v="B07L5L4GTB"/>
    <s v="B088Z1YWBC"/>
    <s v="Egate I9 Pro-Max 1080P Native Full Hd Projector 4K Support | 3600 L (330 Ansi ) | 150&quot; (381 Cm) Large Screen | Vga, Av, Hdmi, Sd Card, Usb, Audio Out | (E03I31 / E04I32) Black"/>
    <s v="EGate i9 Pro-Max 1080p Native Full HD Projector 4k Support | 3600 L (330 ANSI ) | 150&quot; (381 cm) Large Screen | VGA, AV, HDMI, SD Card, USB, Audio Out | (E03i31 / E04i32) Black"/>
    <s v="Computers&amp;Accessories|Printers,Inks&amp;Accessories|Inks,Toners&amp;Cartridges|InkjetInkCartridges"/>
    <x v="2"/>
    <s v="Printers,Inks&amp;Accessories"/>
    <s v="Inks,Toners&amp;Cartridges|InkjetInkCartridges"/>
    <n v="309"/>
    <n v="404"/>
    <n v="23.514851485148512"/>
    <n v="0.24"/>
    <n v="4.4000000000000004"/>
    <n v="8614"/>
    <n v="4.4000000000000004"/>
    <n v="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n v="3480056"/>
    <n v="3480056"/>
    <s v="No"/>
    <n v="234"/>
    <x v="2"/>
    <s v="21–30%"/>
  </r>
  <r>
    <s v="B0752LL57V"/>
    <s v="B08CDKQ8T6"/>
    <s v="Portronics Konnect L 1.2Mtr, Fast Charging 3A Micro Usb Cable With Charge &amp; Sync Function (Grey)"/>
    <s v="Portronics Konnect L 1.2Mtr, Fast Charging 3A Micro USB Cable with Charge &amp; Sync Function (Grey)"/>
    <s v="OfficeProducts|OfficeElectronics|Calculators|Basic"/>
    <x v="5"/>
    <s v="OfficeElectronics"/>
    <s v="Calculators|Basic"/>
    <n v="440"/>
    <n v="440"/>
    <n v="0"/>
    <n v="0"/>
    <n v="4.5"/>
    <n v="8610"/>
    <n v="4.5"/>
    <n v="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n v="3788400"/>
    <n v="3788400"/>
    <s v="No"/>
    <n v="233"/>
    <x v="1"/>
    <s v="0–10%"/>
  </r>
  <r>
    <s v="B08VS3YLRK"/>
    <s v="B07Z3K96FR"/>
    <s v="Robustrion Tempered Glass Screen Protector For Ipad 10.2 Inch 9Th Gen Generation 2021 8Th Gen 2020 7Th Gen 2019"/>
    <s v="Robustrion Tempered Glass Screen Protector for iPad 10.2 inch 9th Gen Generation 2021 8th Gen 2020 7th Gen 2019"/>
    <s v="Electronics|Mobiles&amp;Accessories|MobileAccessories|Chargers|WallChargers"/>
    <x v="0"/>
    <s v="Mobiles&amp;Accessories"/>
    <s v="MobileAccessories|Chargers|WallChargers"/>
    <n v="529"/>
    <n v="1499"/>
    <n v="64.70980653769179"/>
    <n v="0.65"/>
    <n v="4.0999999999999996"/>
    <n v="8599"/>
    <n v="4.0999999999999996"/>
    <n v="4"/>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n v="12889901"/>
    <n v="12889901"/>
    <s v="No"/>
    <n v="234"/>
    <x v="1"/>
    <s v="61–70%"/>
  </r>
  <r>
    <s v="B0B8SSZ76F"/>
    <s v="B084DTMYWK"/>
    <s v="Myvn 30W Warp/20W Dash Charging Usb Type C Charger Cable Compatible For Cellular Phones Oneplus 8T 8 8Pro 7 Pro / 7T / 7T Pro Nord And Oneplus 3 / 3T / 5 / 5T / 6 / 6T / 7"/>
    <s v="Myvn 30W Warp/20W Dash Charging Usb Type C Charger Cable Compatible For Cellular Phones Oneplus 8T 8 8Pro 7 Pro / 7T / 7T Pro Nord And Oneplus 3 / 3T / 5 / 5T / 6 / 6T / 7"/>
    <s v="Computers&amp;Accessories|Accessories&amp;Peripherals|Cables&amp;Accessories|Cables|USBCables"/>
    <x v="2"/>
    <s v="Accessories&amp;Peripherals"/>
    <s v="Cables&amp;Accessories|Cables|USBCables"/>
    <n v="799"/>
    <n v="1999"/>
    <n v="60.030015007503756"/>
    <n v="0.6"/>
    <n v="4.2"/>
    <n v="8583"/>
    <n v="4.2"/>
    <n v="4"/>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n v="17157417"/>
    <n v="17157417"/>
    <s v="Yes"/>
    <n v="235"/>
    <x v="0"/>
    <s v="61–70%"/>
  </r>
  <r>
    <s v="B07GLNJC25"/>
    <s v="B09Y358DZQ"/>
    <s v="Pigeon Zest Mixer Grinder 3 Speed Control 750 Watt Powerful Copper Motor With 3 Stainless Steel Jars For Dry Grinding, Wet Grinding And Making Chutney And 3 Polycarbonate Lids - Blue"/>
    <s v="Pigeon Zest Mixer Grinder 3 Speed Control 750 Watt Powerful Copper Motor with 3 Stainless Steel Jars for Dry Grinding, Wet Grinding and Making Chutney and 3 Polycarbonate lids - Blue"/>
    <s v="Computers&amp;Accessories|Accessories&amp;Peripherals|USBHubs"/>
    <x v="2"/>
    <s v="Accessories&amp;Peripherals"/>
    <s v="USBHubs"/>
    <n v="330"/>
    <n v="499"/>
    <n v="33.867735470941881"/>
    <n v="0.34"/>
    <n v="3.7"/>
    <n v="8566"/>
    <n v="3.7"/>
    <n v="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n v="4274434"/>
    <n v="4274434"/>
    <s v="Yes"/>
    <n v="236"/>
    <x v="0"/>
    <s v="31–40%"/>
  </r>
  <r>
    <s v="B08D64C9FN"/>
    <s v="B09V12K8NT"/>
    <s v="Boat Wave Lite Smartwatch With 1.69&quot; Hd Display, Sleek Metal Body, Hr &amp; Spo2 Level Monitor, 140+ Watch Faces, Activity Tracker, Multiple Sports Modes, Ip68 &amp; 7 Days Battery Life(Active Black)"/>
    <s v="boAt Wave Lite Smartwatch with 1.69&quot; HD Display, Sleek Metal Body, HR &amp; SpO2 Level Monitor, 140+ Watch Faces, Activity Tracker, Multiple Sports Modes, IP68 &amp; 7 Days Battery Life(Active Black)"/>
    <s v="Computers&amp;Accessories|Accessories&amp;Peripherals|PCGamingPeripherals|GamingMice"/>
    <x v="2"/>
    <s v="Accessories&amp;Peripherals"/>
    <s v="PCGamingPeripherals|GamingMice"/>
    <n v="575"/>
    <n v="2799"/>
    <n v="79.456948910325124"/>
    <n v="0.79"/>
    <n v="4.2"/>
    <n v="8537"/>
    <n v="4.2"/>
    <n v="4"/>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n v="23895063"/>
    <n v="23895063"/>
    <s v="No"/>
    <n v="236"/>
    <x v="1"/>
    <s v="71–80%"/>
  </r>
  <r>
    <s v="B07WJXCTG9"/>
    <s v="B08JV91JTK"/>
    <s v="Jm Seller 180 W 2021 Edition Electric Beater High Speed Hand Mixer Egg Beater For Cake Making And Whipping Cream With 7 Speed Control (White) With Free Spatula And Oil Brush"/>
    <s v="JM SELLER 180 W 2021 Edition Electric Beater High Speed Hand Mixer Egg Beater for Cake Making and Whipping Cream with 7 Speed Control (White) with Free Spatula and Oil Brush"/>
    <s v="Home&amp;Kitchen|Kitchen&amp;HomeAppliances|SmallKitchenAppliances|Kettles&amp;HotWaterDispensers|ElectricKettles"/>
    <x v="1"/>
    <s v="Kitchen&amp;HomeAppliances"/>
    <s v="SmallKitchenAppliances|Kettles&amp;HotWaterDispensers|ElectricKettles"/>
    <n v="699"/>
    <n v="1345"/>
    <n v="48.029739776951672"/>
    <n v="0.48"/>
    <n v="3.9"/>
    <n v="8446"/>
    <n v="3.9"/>
    <n v="4"/>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n v="11359870"/>
    <n v="11359870"/>
    <s v="Yes"/>
    <n v="236"/>
    <x v="0"/>
    <s v="41–50%"/>
  </r>
  <r>
    <s v="B07GXPDLYQ"/>
    <s v="B0B97D658R"/>
    <s v="Larrito Wooden Cool Mist Humidifiers Essential Oil Diffuser Aroma Air Humidifier With Colorful Change For Car, Office, Babies, Humidifiers For Home, Air Humidifier For Room (Wooden Humidifire-A)"/>
    <s v="Larrito wooden Cool Mist Humidifiers Essential Oil Diffuser Aroma Air Humidifier with Colorful Change for Car, Office, Babies, humidifiers for home, air humidifier for room (WOODEN HUMIDIFIRE-A)"/>
    <s v="Home&amp;Kitchen|Kitchen&amp;HomeAppliances|SmallKitchenAppliances|HandBlenders"/>
    <x v="1"/>
    <s v="Kitchen&amp;HomeAppliances"/>
    <s v="SmallKitchenAppliances|HandBlenders"/>
    <n v="249"/>
    <n v="499"/>
    <n v="50.100200400801597"/>
    <n v="0.5"/>
    <n v="3.3"/>
    <n v="8427"/>
    <n v="3.3"/>
    <n v="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n v="4205073"/>
    <n v="4205073"/>
    <s v="No"/>
    <n v="237"/>
    <x v="0"/>
    <s v="51–60%"/>
  </r>
  <r>
    <s v="B07WHS7MZ1"/>
    <s v="B087JWLZ2K"/>
    <s v="Amazonbasics 108 Cm (43 Inches) 4K Ultra Hd Smart Led Fire Tv Ab43U20Ps (Black)"/>
    <s v="AmazonBasics 108 cm (43 inches) 4K Ultra HD Smart LED Fire TV AB43U20PS (Black)"/>
    <s v="Electronics|Mobiles&amp;Accessories|Smartphones&amp;BasicMobiles|Smartphones"/>
    <x v="0"/>
    <s v="Mobiles&amp;Accessories"/>
    <s v="Smartphones&amp;BasicMobiles|Smartphones"/>
    <n v="29990"/>
    <n v="39990"/>
    <n v="25.006251562890725"/>
    <n v="0.25"/>
    <n v="4.3"/>
    <n v="8399"/>
    <n v="4.3"/>
    <n v="4"/>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n v="335876010"/>
    <n v="335876010"/>
    <s v="Yes"/>
    <n v="236"/>
    <x v="1"/>
    <s v="21–30%"/>
  </r>
  <r>
    <s v="B08JW1GVS7"/>
    <s v="B09F5Z694W"/>
    <s v="Canon E4570 All-In-One Wi-Fi Ink Efficient Colour Printer With Fax/Adf/Duplex Printing (Black)- Smart Speaker Compatible, Standard"/>
    <s v="Canon E4570 All-in-One Wi-Fi Ink Efficient Colour Printer with FAX/ADF/Duplex Printing (Black)- Smart Speaker Compatible, Standard"/>
    <s v="Electronics|Mobiles&amp;Accessories|MobileAccessories|Chargers|PowerBanks"/>
    <x v="0"/>
    <s v="Mobiles&amp;Accessories"/>
    <s v="MobileAccessories|Chargers|PowerBanks"/>
    <n v="2179"/>
    <n v="3999"/>
    <n v="45.511377844461116"/>
    <n v="0.46"/>
    <n v="4"/>
    <n v="8380"/>
    <n v="4"/>
    <n v="4"/>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n v="33511620"/>
    <n v="33511620"/>
    <s v="No"/>
    <n v="237"/>
    <x v="0"/>
    <s v="41–50%"/>
  </r>
  <r>
    <s v="B00GZLB57U"/>
    <s v="B081NHWT6Z"/>
    <s v="Lohaya Television Remote Compatible With Samsung Smart Led/Lcd/Hd Tv Remote Control [ Compatible For All Samsung Tv Remote Control ]"/>
    <s v="LOHAYA Television Remote Compatible with Samsung Smart LED/LCD/HD TV Remote Control [ Compatible for All Samsung Tv Remote Control ]"/>
    <s v="Computers&amp;Accessories|Accessories&amp;Peripherals|Cables&amp;Accessories|Cables|EthernetCables"/>
    <x v="2"/>
    <s v="Accessories&amp;Peripherals"/>
    <s v="Cables&amp;Accessories|Cables|EthernetCables"/>
    <n v="238"/>
    <n v="699"/>
    <n v="65.951359084406292"/>
    <n v="0.66"/>
    <n v="4.4000000000000004"/>
    <n v="8372"/>
    <n v="4.4000000000000004"/>
    <n v="4"/>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n v="5852028"/>
    <n v="5852028"/>
    <s v="No"/>
    <n v="237"/>
    <x v="0"/>
    <s v="61–70%"/>
  </r>
  <r>
    <s v="B07HZ2QCGR"/>
    <s v="B00SH18114"/>
    <s v="Ikea 903.391.72 Polypropylene Plastic Solid Bevara Sealing Clip (Multicolour) - 30 Pack, Adjustable"/>
    <s v="Ikea 903.391.72 Polypropylene Plastic Solid Bevara Sealing Clip (Multicolour) - 30 Pack, Adjustable"/>
    <s v="Computers&amp;Accessories|Accessories&amp;Peripherals|Cables&amp;Accessories|Cables|USBCables"/>
    <x v="2"/>
    <s v="Accessories&amp;Peripherals"/>
    <s v="Cables&amp;Accessories|Cables|USBCables"/>
    <n v="350"/>
    <n v="599"/>
    <n v="41.569282136894827"/>
    <n v="0.42"/>
    <n v="3.9"/>
    <n v="8314"/>
    <n v="3.9"/>
    <n v="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n v="4980086"/>
    <n v="4980086"/>
    <s v="Yes"/>
    <n v="238"/>
    <x v="1"/>
    <s v="41–50%"/>
  </r>
  <r>
    <s v="B01JOFKL0A"/>
    <s v="B08G8H8DPL"/>
    <s v="Bajaj Rex 750W Mixer Grinder With Nutri Pro Feature, 4 Jars, White"/>
    <s v="Bajaj Rex 750W Mixer Grinder with Nutri Pro Feature, 4 Jars, White"/>
    <s v="Computers&amp;Accessories|Printers,Inks&amp;Accessories|Printers"/>
    <x v="2"/>
    <s v="Printers,Inks&amp;Accessories"/>
    <s v="Printers"/>
    <n v="5299"/>
    <n v="6355"/>
    <n v="16.616837136113297"/>
    <n v="0.17"/>
    <n v="3.9"/>
    <n v="8280"/>
    <n v="3.9"/>
    <n v="4"/>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n v="52619400"/>
    <n v="52619400"/>
    <s v="No"/>
    <n v="239"/>
    <x v="1"/>
    <s v="11–20%"/>
  </r>
  <r>
    <s v="B083RCTXLL"/>
    <s v="B07QCWY5XV"/>
    <s v="Mobilife Bluetooth Extendable Selfie Stick With Tripod Stand And Wireless Remote,3-In-1 Multifunctional Selfie Stick Tripod For Iphone Samsung Mi Realme Oppo Vivo Google More,Black"/>
    <s v="Mobilife Bluetooth Extendable Selfie Stick with Tripod Stand and Wireless Remote,3-in-1 Multifunctional Selfie Stick Tripod for iPhone Samsung Mi Realme Oppo Vivo Google More,Black"/>
    <s v="Computers&amp;Accessories|Accessories&amp;Peripherals|Keyboards,Mice&amp;InputDevices|Mice"/>
    <x v="2"/>
    <s v="Accessories&amp;Peripherals"/>
    <s v="Keyboards,Mice&amp;InputDevices|Mice"/>
    <n v="681"/>
    <n v="1199"/>
    <n v="43.202668890742288"/>
    <n v="0.43"/>
    <n v="4.2"/>
    <n v="8258"/>
    <n v="4.2"/>
    <n v="4"/>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n v="9901342"/>
    <n v="9901342"/>
    <s v="No"/>
    <n v="239"/>
    <x v="0"/>
    <s v="41–50%"/>
  </r>
  <r>
    <s v="B082T6V3DT"/>
    <s v="B084MZYBTV"/>
    <s v="Belkin Usb C To Usb-C Fast Charging Type C Cable, 60W Pd, 3.3 Feet (1 Meter) For Laptop, Personal Computer, Tablet, Smartphone - White, Usb-If Certified"/>
    <s v="Belkin USB C to USB-C Fast Charging Type C Cable, 60W PD, 3.3 feet (1 meter) for Laptop, Personal Computer, Tablet, Smartphone - White, USB-IF Certified"/>
    <s v="Computers&amp;Accessories|Accessories&amp;Peripherals|Cables&amp;Accessories|Cables|USBCables"/>
    <x v="2"/>
    <s v="Accessories&amp;Peripherals"/>
    <s v="Cables&amp;Accessories|Cables|USBCables"/>
    <n v="799"/>
    <n v="2100"/>
    <n v="61.952380952380949"/>
    <n v="0.62"/>
    <n v="4.3"/>
    <n v="8188"/>
    <n v="4.3"/>
    <n v="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n v="17194800"/>
    <n v="17194800"/>
    <s v="No"/>
    <n v="239"/>
    <x v="0"/>
    <s v="61–70%"/>
  </r>
  <r>
    <s v="B082T6V3DT"/>
    <s v="B095JPKPH3"/>
    <s v="Oneplus 163.8 Cm (65 Inches) U Series 4K Led Smart Android Tv 65U1S (Black)"/>
    <s v="OnePlus 163.8 cm (65 inches) U Series 4K LED Smart Android TV 65U1S (Black)"/>
    <s v="Computers&amp;Accessories|Accessories&amp;Peripherals|Cables&amp;Accessories|Cables|USBCables"/>
    <x v="2"/>
    <s v="Accessories&amp;Peripherals"/>
    <s v="Cables&amp;Accessories|Cables|USBCables"/>
    <n v="799"/>
    <n v="2100"/>
    <n v="61.952380952380949"/>
    <n v="0.62"/>
    <n v="4.3"/>
    <n v="8188"/>
    <n v="4.3"/>
    <n v="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n v="17194800"/>
    <n v="17194800"/>
    <s v="Yes"/>
    <n v="240"/>
    <x v="0"/>
    <s v="61–70%"/>
  </r>
  <r>
    <s v="B082T6V3DT"/>
    <s v="B08HDJ86NZ"/>
    <s v="Boat Deuce Usb 300 2 In 1 Type-C &amp; Micro Usb Stress Resistant, Tangle-Free, Sturdy Cable With 3A Fast Charging &amp; 480Mbps Data Transmission, 10000+ Bends Lifespan And Extended 1.5M Length(Martian Red)"/>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x v="2"/>
    <s v="Accessories&amp;Peripherals"/>
    <s v="Cables&amp;Accessories|Cables|USBCables"/>
    <n v="799"/>
    <n v="2100"/>
    <n v="61.952380952380949"/>
    <n v="0.62"/>
    <n v="4.3"/>
    <n v="8188"/>
    <n v="4.3"/>
    <n v="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n v="17194800"/>
    <n v="17194800"/>
    <s v="Yes"/>
    <n v="240"/>
    <x v="0"/>
    <s v="61–70%"/>
  </r>
  <r>
    <s v="B002PD61Y4"/>
    <s v="B09PL79D2X"/>
    <s v="Boat Airdopes 181 In-Ear True Wireless Earbuds With Enx  Tech, Beast  Mode(Low Latency Upto 60Ms) For Gaming, With Mic, Asap  Charge, 20H Playtime, Bluetooth V5.2, Ipx4 &amp; Iwp (Cool Grey)"/>
    <s v="boAt Airdopes 181 in-Ear True Wireless Earbuds with ENx  Tech, Beast  Mode(Low Latency Upto 60ms) for Gaming, with Mic, ASAP  Charge, 20H Playtime, Bluetooth v5.2, IPX4 &amp; IWP (Cool Grey)"/>
    <s v="Computers&amp;Accessories|NetworkingDevices|NetworkAdapters|WirelessUSBAdapters"/>
    <x v="2"/>
    <s v="NetworkingDevices"/>
    <s v="NetworkAdapters|WirelessUSBAdapters"/>
    <n v="507"/>
    <n v="1208"/>
    <n v="58.029801324503318"/>
    <n v="0.57999999999999996"/>
    <n v="4.0999999999999996"/>
    <n v="8131"/>
    <n v="4.0999999999999996"/>
    <n v="4"/>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n v="9822248"/>
    <n v="9822248"/>
    <s v="Yes"/>
    <n v="239"/>
    <x v="0"/>
    <s v="51–60%"/>
  </r>
  <r>
    <s v="B002PD61Y4"/>
    <s v="B00N1U7JXM"/>
    <s v="3M Post-It Sticky Note Cube, 200 Sheets (4 Colors X 50 Sheets) | 3&quot; X 3&quot; Size | For Notes, Reminders, Study, School And Organizing"/>
    <s v="3M Post-it Sticky Note Cube, 200 Sheets (4 Colors x 50 Sheets) | 3&quot; x 3&quot; Size | For notes, reminders, study, school and organizing"/>
    <s v="Computers&amp;Accessories|NetworkingDevices|NetworkAdapters|WirelessUSBAdapters"/>
    <x v="2"/>
    <s v="NetworkingDevices"/>
    <s v="NetworkAdapters|WirelessUSBAdapters"/>
    <n v="507"/>
    <n v="1208"/>
    <n v="58.029801324503318"/>
    <n v="0.57999999999999996"/>
    <n v="4.0999999999999996"/>
    <n v="8131"/>
    <n v="4.0999999999999996"/>
    <n v="4"/>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n v="9822248"/>
    <n v="9822248"/>
    <s v="Yes"/>
    <n v="238"/>
    <x v="0"/>
    <s v="51–60%"/>
  </r>
  <r>
    <s v="B07SLNG3LW"/>
    <s v="B0B84KSH3X"/>
    <s v="Wipro Vesta 1200 Watt Gd203 Heavyweight Automatic Dry Iron| Quick Heat Up| Anti Bacterial German Weilburger Double Coated Black Soleplate |2 Years Warranty"/>
    <s v="Wipro Vesta 1200 Watt GD203 Heavyweight Automatic Dry Iron| Quick Heat Up| Anti bacterial German Weilburger Double Coated Black Soleplate |2 Years Warranty"/>
    <s v="Home&amp;Kitchen|Kitchen&amp;HomeAppliances|Vacuum,Cleaning&amp;Ironing|Vacuums&amp;FloorCare|Vacuums|Wet-DryVacuums"/>
    <x v="1"/>
    <s v="Kitchen&amp;HomeAppliances"/>
    <s v="Vacuum,Cleaning&amp;Ironing|Vacuums&amp;FloorCare|Vacuums|Wet-DryVacuums"/>
    <n v="3859"/>
    <n v="10295"/>
    <n v="62.515784361340451"/>
    <n v="0.63"/>
    <n v="3.9"/>
    <n v="8095"/>
    <n v="3.9"/>
    <n v="4"/>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n v="83338025"/>
    <n v="83338025"/>
    <s v="Yes"/>
    <n v="238"/>
    <x v="0"/>
    <s v="61–70%"/>
  </r>
  <r>
    <s v="B07QDSN9V6"/>
    <s v="B07L9FW9GF"/>
    <s v="Zebronics Zeb-Power Wired Usb Mouse, 3-Button, 1200 Dpi Optical Sensor, Plug &amp; Play, For Windows/Mac"/>
    <s v="Zebronics Zeb-Power Wired USB Mouse, 3-Button, 1200 DPI Optical Sensor, Plug &amp; Play, for Windows/Mac"/>
    <s v="Home&amp;Kitchen|Kitchen&amp;HomeAppliances|SmallKitchenAppliances|Kettles&amp;HotWaterDispensers|ElectricKettles"/>
    <x v="1"/>
    <s v="Kitchen&amp;HomeAppliances"/>
    <s v="SmallKitchenAppliances|Kettles&amp;HotWaterDispensers|ElectricKettles"/>
    <n v="699"/>
    <n v="1595"/>
    <n v="56.175548589341695"/>
    <n v="0.56000000000000005"/>
    <n v="4.0999999999999996"/>
    <n v="8090"/>
    <n v="4.0999999999999996"/>
    <n v="4"/>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n v="12903550"/>
    <n v="12903550"/>
    <s v="Yes"/>
    <n v="238"/>
    <x v="0"/>
    <s v="51–60%"/>
  </r>
  <r>
    <s v="B01DGVKBC6"/>
    <s v="B0B3MQXNFB"/>
    <s v="Flix (Beetel Flow Usb To Micro Usb Pvc Data Sync &amp; 12W(2.4A) Fast Charging Cable,Made In India,480Mbps Data Sync,Solid Cable,1 Meter Long Cable For All Andriod &amp; Micro Usb Devices (Black)(Xcd-Fpm01)"/>
    <s v="FLiX (Beetel Flow USB to Micro USB PVC Data Sync &amp; 12W(2.4A) Fast Charging Cable,Made in India,480Mbps Data Sync,Solid Cable,1 Meter Long cable for all Andriod &amp; Micro USB Devices (Black)(XCD-FPM01)"/>
    <s v="Computers&amp;Accessories|Accessories&amp;Peripherals|Cables&amp;Accessories|Cables|EthernetCables"/>
    <x v="2"/>
    <s v="Accessories&amp;Peripherals"/>
    <s v="Cables&amp;Accessories|Cables|EthernetCables"/>
    <n v="287"/>
    <n v="499"/>
    <n v="42.484969939879761"/>
    <n v="0.42"/>
    <n v="4.4000000000000004"/>
    <n v="8076"/>
    <n v="4.4000000000000004"/>
    <n v="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n v="4029924"/>
    <n v="4029924"/>
    <s v="Yes"/>
    <n v="238"/>
    <x v="0"/>
    <s v="41–50%"/>
  </r>
  <r>
    <s v="B00LHZW3XY"/>
    <s v="B07JPJJZ2H"/>
    <s v="Wayona Nylon Braided Lightning Usb Data Sync &amp; 3A Charging Cable For Iphones, Ipad Air, Ipad Mini, Ipod Nano And Ipod Touch (3 Ft Pack Of 1, Grey)"/>
    <s v="Wayona Nylon Braided Lightning USB Data Sync &amp; 3A Charging Cable for iPhones, iPad Air, iPad Mini, iPod Nano and iPod Touch (3 FT Pack of 1, Grey)"/>
    <s v="OfficeProducts|OfficePaperProducts|Paper|Stationery|Notebooks,WritingPads&amp;Diaries|CompositionNotebooks"/>
    <x v="5"/>
    <s v="OfficePaperProducts"/>
    <s v="Paper|Stationery|Notebooks,WritingPads&amp;Diaries|CompositionNotebooks"/>
    <n v="125"/>
    <n v="180"/>
    <n v="30.555555555555557"/>
    <n v="0.31"/>
    <n v="4.4000000000000004"/>
    <n v="8053"/>
    <n v="4.4000000000000004"/>
    <n v="4"/>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n v="1449540"/>
    <n v="1449540"/>
    <s v="No"/>
    <n v="238"/>
    <x v="1"/>
    <s v="31–40%"/>
  </r>
  <r>
    <s v="B00J5DYCCA"/>
    <s v="B071VNHMX2"/>
    <s v="Philips Daily Collection Hd2582/00 830-Watt 2-Slice Pop-Up Toaster (White)"/>
    <s v="Philips Daily Collection HD2582/00 830-Watt 2-Slice Pop-up Toaster (White)"/>
    <s v="Home&amp;Kitchen|Heating,Cooling&amp;AirQuality|Fans|ExhaustFans"/>
    <x v="1"/>
    <s v="Heating,Cooling&amp;AirQuality"/>
    <s v="Fans|ExhaustFans"/>
    <n v="1399"/>
    <n v="1890"/>
    <n v="25.978835978835978"/>
    <n v="0.26"/>
    <n v="4"/>
    <n v="8031"/>
    <n v="4"/>
    <n v="4"/>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n v="15178590"/>
    <n v="15178590"/>
    <s v="No"/>
    <n v="237"/>
    <x v="2"/>
    <s v="21–30%"/>
  </r>
  <r>
    <s v="B08CNLYKW5"/>
    <s v="B0BPJBTB3F"/>
    <s v="Khaitan Orfin Fan Heater For Home And Kitchen-K0 2215"/>
    <s v="Khaitan ORFin Fan heater for Home and kitchen-K0 2215"/>
    <s v="Home&amp;Kitchen|Kitchen&amp;HomeAppliances|SmallKitchenAppliances|MixerGrinders"/>
    <x v="1"/>
    <s v="Kitchen&amp;HomeAppliances"/>
    <s v="SmallKitchenAppliances|MixerGrinders"/>
    <n v="1699"/>
    <n v="3398"/>
    <n v="50"/>
    <n v="0.5"/>
    <n v="3.8"/>
    <n v="7988"/>
    <n v="3.8"/>
    <n v="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n v="27143224"/>
    <n v="27143224"/>
    <s v="No"/>
    <n v="238"/>
    <x v="0"/>
    <s v="41–50%"/>
  </r>
  <r>
    <s v="B097MKZHNV"/>
    <s v="B08MTCKDYN"/>
    <s v="Gizga Essentials Spiral Cable Protector Cord Saver For Mac Charger, Iphone Charger, Wire Protector, Lightweight Durable Flexible Wire Winder For Charging Cables, Data Cables, Earphones, Pack Of 10"/>
    <s v="Gizga Essentials Spiral Cable Protector Cord Saver for Mac Charger, iPhone Charger, Wire Protector, Lightweight Durable Flexible Wire Winder for Charging Cables, Data Cables, Earphones, Pack of 10"/>
    <s v="Home&amp;Kitchen|Heating,Cooling&amp;AirQuality|WaterHeaters&amp;Geysers|InstantWaterHeaters"/>
    <x v="1"/>
    <s v="Heating,Cooling&amp;AirQuality"/>
    <s v="WaterHeaters&amp;Geysers|InstantWaterHeaters"/>
    <n v="2949"/>
    <n v="4849"/>
    <n v="39.183336770468138"/>
    <n v="0.39"/>
    <n v="4.2"/>
    <n v="7968"/>
    <n v="4.2"/>
    <n v="4"/>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n v="38636832"/>
    <n v="38636832"/>
    <s v="Yes"/>
    <n v="239"/>
    <x v="0"/>
    <s v="31–40%"/>
  </r>
  <r>
    <s v="B071VNHMX2"/>
    <s v="B0141EZMAI"/>
    <s v="Gizga Essentials Usb Wifi Adapter For Pc, 150 Mbps Wireless Network Adapter For Desktop - Nano Size Wifi Dongle Compatible With Windows, Mac Os &amp; Linux Kernel | Wpa/Wpa2 Encryption Standards| Black"/>
    <s v="Gizga Essentials USB WiFi Adapter for PC, 150 Mbps Wireless Network Adapter for Desktop - Nano Size WiFi Dongle Compatible with Windows, Mac OS &amp; Linux Kernel | WPA/WPA2 Encryption Standards| Black"/>
    <s v="Home&amp;Kitchen|Kitchen&amp;HomeAppliances|SmallKitchenAppliances|Pop-upToasters"/>
    <x v="1"/>
    <s v="Kitchen&amp;HomeAppliances"/>
    <s v="SmallKitchenAppliances|Pop-upToasters"/>
    <n v="2095"/>
    <n v="2095"/>
    <n v="0"/>
    <n v="0"/>
    <n v="4.5"/>
    <n v="7949"/>
    <n v="4.5"/>
    <n v="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n v="16653155"/>
    <n v="16653155"/>
    <s v="No"/>
    <n v="240"/>
    <x v="0"/>
    <s v="0–10%"/>
  </r>
  <r>
    <s v="B01M5B0TPW"/>
    <s v="B084MZXJN6"/>
    <s v="Belkin Apple Certified Lightning To Usb Charge And Sync Cable For Iphone, Ipad, Air Pods, 39.6 Inch (100Cm) ‚Äì Black"/>
    <s v="Belkin Apple Certified Lightning to USB Charge and Sync Cable for iPhone, iPad, Air Pods, 39.6 inch (100cm) ‚Äì Black"/>
    <s v="Home&amp;Kitchen|Kitchen&amp;HomeAppliances|SmallKitchenAppliances|MiniFoodProcessors&amp;Choppers"/>
    <x v="1"/>
    <s v="Kitchen&amp;HomeAppliances"/>
    <s v="SmallKitchenAppliances|MiniFoodProcessors&amp;Choppers"/>
    <n v="1819"/>
    <n v="2490"/>
    <n v="26.947791164658636"/>
    <n v="0.27"/>
    <n v="4.4000000000000004"/>
    <n v="7946"/>
    <n v="4.4000000000000004"/>
    <n v="4"/>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n v="19785540"/>
    <n v="19785540"/>
    <s v="No"/>
    <n v="240"/>
    <x v="0"/>
    <s v="21–30%"/>
  </r>
  <r>
    <s v="B07J2BQZD6"/>
    <s v="B09LH32678"/>
    <s v="Jialto Mini Waffle Maker 4 Inch- 350 Watts: Stainless Steel Non-Stick Electric Iron Machine For Individual Belgian Waffles, Pan Cakes, Paninis Or Other Snacks - Aqua Blue"/>
    <s v="JIALTO Mini Waffle Maker 4 Inch- 350 Watts: Stainless Steel Non-Stick Electric Iron Machine for Individual Belgian Waffles, Pan Cakes, Paninis or Other Snacks - Aqua blue"/>
    <s v="Home&amp;Kitchen|HomeStorage&amp;Organization|LaundryOrganization|LaundryBaskets"/>
    <x v="1"/>
    <s v="HomeStorage&amp;Organization"/>
    <s v="LaundryOrganization|LaundryBaskets"/>
    <n v="199"/>
    <n v="399"/>
    <n v="50.125313283208015"/>
    <n v="0.5"/>
    <n v="3.7"/>
    <n v="7945"/>
    <n v="3.7"/>
    <n v="4"/>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n v="3170055"/>
    <n v="3170055"/>
    <s v="No"/>
    <n v="241"/>
    <x v="0"/>
    <s v="51–60%"/>
  </r>
  <r>
    <s v="B096MSW6CT"/>
    <s v="B08MVSGXMY"/>
    <s v="Crompton Insta Comfy 800 Watt Room Heater With 2 Heat Settings(Grey Blue)"/>
    <s v="Crompton Insta Comfy 800 Watt Room Heater with 2 Heat Settings(Grey Blue)"/>
    <s v="Computers&amp;Accessories|Accessories&amp;Peripherals|Cables&amp;Accessories|Cables|USBCables"/>
    <x v="2"/>
    <s v="Accessories&amp;Peripherals"/>
    <s v="Cables&amp;Accessories|Cables|USBCables"/>
    <n v="199"/>
    <n v="1899"/>
    <n v="89.520800421274359"/>
    <n v="0.9"/>
    <n v="3.9"/>
    <n v="7928"/>
    <n v="3.9"/>
    <n v="4"/>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n v="15055272"/>
    <n v="15055272"/>
    <s v="Yes"/>
    <n v="242"/>
    <x v="2"/>
    <s v="81–90%"/>
  </r>
  <r>
    <s v="B096MSW6CT"/>
    <s v="B072J83V9W"/>
    <s v="Philips Powerpro Fc9352/01 Compact Bagless Vacuum Cleaner (Blue)"/>
    <s v="Philips PowerPro FC9352/01 Compact Bagless Vacuum Cleaner (Blue)"/>
    <s v="Computers&amp;Accessories|Accessories&amp;Peripherals|Cables&amp;Accessories|Cables|USBCables"/>
    <x v="2"/>
    <s v="Accessories&amp;Peripherals"/>
    <s v="Cables&amp;Accessories|Cables|USBCables"/>
    <n v="199"/>
    <n v="999"/>
    <n v="80.08008008008008"/>
    <n v="0.8"/>
    <n v="3.9"/>
    <n v="7928"/>
    <n v="3.9"/>
    <n v="4"/>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n v="7920072"/>
    <n v="7920072"/>
    <s v="Yes"/>
    <n v="242"/>
    <x v="2"/>
    <s v="81–90%"/>
  </r>
  <r>
    <s v="B096MSW6CT"/>
    <s v="B0B9RN5X8B"/>
    <s v="V-Guard Zio Instant Water Geyser | 3 Litre | 3000 W Heating | White-Blue | | 2 Year Warranty"/>
    <s v="V-Guard Zio Instant Water Geyser | 3 Litre | 3000 W Heating | White-Blue | | 2 Year Warranty"/>
    <s v="Computers&amp;Accessories|Accessories&amp;Peripherals|Cables&amp;Accessories|Cables|USBCables"/>
    <x v="2"/>
    <s v="Accessories&amp;Peripherals"/>
    <s v="Cables&amp;Accessories|Cables|USBCables"/>
    <n v="199"/>
    <n v="999"/>
    <n v="80.08008008008008"/>
    <n v="0.8"/>
    <n v="3.9"/>
    <n v="7928"/>
    <n v="3.9"/>
    <n v="4"/>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n v="7920072"/>
    <n v="7920072"/>
    <s v="Yes"/>
    <n v="241"/>
    <x v="2"/>
    <s v="81–90%"/>
  </r>
  <r>
    <s v="B0BBN4DZBD"/>
    <s v="B0083T231O"/>
    <s v="Belkin Essential Series 4-Socket Surge Protector Universal Socket With 5Ft Heavy Duty Cable (Grey)"/>
    <s v="Belkin Essential Series 4-Socket Surge Protector Universal Socket with 5ft Heavy Duty Cable (Grey)"/>
    <s v="Electronics|Mobiles&amp;Accessories|Smartphones&amp;BasicMobiles|Smartphones"/>
    <x v="0"/>
    <s v="Mobiles&amp;Accessories"/>
    <s v="Smartphones&amp;BasicMobiles|Smartphones"/>
    <n v="6499"/>
    <n v="8999"/>
    <n v="27.780864540504503"/>
    <n v="0.28000000000000003"/>
    <n v="4"/>
    <n v="7807"/>
    <n v="4"/>
    <n v="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n v="70255193"/>
    <n v="70255193"/>
    <s v="Yes"/>
    <n v="241"/>
    <x v="2"/>
    <s v="21–30%"/>
  </r>
  <r>
    <s v="B0BBN56J5H"/>
    <s v="B086PXQ2R4"/>
    <s v="Classmate Long Book - Unruled, 160 Pages, 314 Mm X 194 Mm - Pack Of 3"/>
    <s v="Classmate Long Book - Unruled, 160 Pages, 314 mm x 194 mm - Pack Of 3"/>
    <s v="Electronics|Mobiles&amp;Accessories|Smartphones&amp;BasicMobiles|Smartphones"/>
    <x v="0"/>
    <s v="Mobiles&amp;Accessories"/>
    <s v="Smartphones&amp;BasicMobiles|Smartphones"/>
    <n v="6499"/>
    <n v="8999"/>
    <n v="27.780864540504503"/>
    <n v="0.28000000000000003"/>
    <n v="4"/>
    <n v="7807"/>
    <n v="4"/>
    <n v="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n v="70255193"/>
    <n v="70255193"/>
    <s v="No"/>
    <n v="240"/>
    <x v="0"/>
    <s v="21–30%"/>
  </r>
  <r>
    <s v="B0BBN3WF7V"/>
    <s v="B07L1N3TJX"/>
    <s v="Artis Ar-45W-Mg2 45 Watts Mg2 Laptop Adapter/Charger Compatible With Mb Air 13‚Äù &amp; Mb Air 11‚Äù (14.5 V, 3.1 A) Connector: Mg2 (T Tip Connector)"/>
    <s v="Artis AR-45W-MG2 45 Watts MG2 Laptop Adapter/Charger Compatible with MB Air 13‚Äù &amp; MB Air 11‚Äù (14.5 V, 3.1 A) Connector: MG2 (T Tip Connector)"/>
    <s v="Electronics|Mobiles&amp;Accessories|Smartphones&amp;BasicMobiles|Smartphones"/>
    <x v="0"/>
    <s v="Mobiles&amp;Accessories"/>
    <s v="Smartphones&amp;BasicMobiles|Smartphones"/>
    <n v="6499"/>
    <n v="8999"/>
    <n v="27.780864540504503"/>
    <n v="0.28000000000000003"/>
    <n v="4"/>
    <n v="7807"/>
    <n v="4"/>
    <n v="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n v="70255193"/>
    <n v="70255193"/>
    <s v="No"/>
    <n v="240"/>
    <x v="0"/>
    <s v="21–30%"/>
  </r>
  <r>
    <s v="B00KIDSU8S"/>
    <s v="B09XX51X2G"/>
    <s v="Striff Laptop Tabletop Stand, Fold-Up, Adjustable, Ventilated, Portable Holder For Desk, Aluminum Foldable Laptop Ergonomic Compatibility With Up To 15.6-Inch Laptop, All Mac, Tab, And Mobile (Silver)"/>
    <s v="STRIFF Laptop Tabletop Stand, Fold-Up, Adjustable, Ventilated, Portable Holder for Desk, Aluminum Foldable Laptop Ergonomic Compatibility with up to 15.6-inch Laptop, All Mac, Tab, and Mobile (Silver)"/>
    <s v="Home&amp;Kitchen|Heating,Cooling&amp;AirQuality|Fans|ExhaustFans"/>
    <x v="1"/>
    <s v="Heating,Cooling&amp;AirQuality"/>
    <s v="Fans|ExhaustFans"/>
    <n v="1999"/>
    <n v="2360"/>
    <n v="15.296610169491526"/>
    <n v="0.15"/>
    <n v="4.2"/>
    <n v="7801"/>
    <n v="4.2"/>
    <n v="4"/>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n v="18410360"/>
    <n v="18410360"/>
    <s v="No"/>
    <n v="241"/>
    <x v="0"/>
    <s v="11–20%"/>
  </r>
  <r>
    <s v="B00SMFPJG0"/>
    <s v="B09BVCVTBC"/>
    <s v="Redragon K617 Fizz 60% Wired Rgb Gaming Keyboard, 61 Keys Compact Mechanical Keyboard W/White And Grey Color Keycaps, Linear Red Switch, Pro Driver/Software Supported"/>
    <s v="Redragon K617 Fizz 60% Wired RGB Gaming Keyboard, 61 Keys Compact Mechanical Keyboard w/White and Grey Color Keycaps, Linear Red Switch, Pro Driver/Software Supported"/>
    <s v="Home&amp;Kitchen|Kitchen&amp;HomeAppliances|WaterPurifiers&amp;Accessories|WaterCartridges"/>
    <x v="1"/>
    <s v="Kitchen&amp;HomeAppliances"/>
    <s v="WaterPurifiers&amp;Accessories|WaterCartridges"/>
    <n v="649"/>
    <n v="670"/>
    <n v="3.1343283582089549"/>
    <n v="0.03"/>
    <n v="4.0999999999999996"/>
    <n v="7786"/>
    <n v="4.0999999999999996"/>
    <n v="4"/>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n v="5216620"/>
    <n v="5216620"/>
    <s v="No"/>
    <n v="242"/>
    <x v="0"/>
    <s v="0–10%"/>
  </r>
  <r>
    <s v="B0B23LW7NV"/>
    <s v="B08Y1TFSP6"/>
    <s v="Ptron Solero Tb301 3A Type-C Data And Fast Charging Cable, Made In India, 480Mbps Data Sync, Strong And Durable 1.5-Meter Nylon Braided Usb Cable For Type-C Devices For Charging Adapter (Black)"/>
    <s v="pTron Solero TB301 3A Type-C Data and Fast Charging Cable, Made in India, 480Mbps Data Sync, Strong and Durable 1.5-Meter Nylon Braided USB Cable for Type-C Devices for Charging Adapter (Black)"/>
    <s v="Electronics|Mobiles&amp;Accessories|MobileAccessories|Maintenance,Upkeep&amp;Repairs|ScreenProtectors"/>
    <x v="0"/>
    <s v="Mobiles&amp;Accessories"/>
    <s v="MobileAccessories|Maintenance,Upkeep&amp;Repairs|ScreenProtectors"/>
    <n v="999"/>
    <n v="2899"/>
    <n v="65.53984132459469"/>
    <n v="0.66"/>
    <n v="4.7"/>
    <n v="7779"/>
    <n v="4.7"/>
    <n v="5"/>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n v="22551321"/>
    <n v="22551321"/>
    <s v="No"/>
    <n v="243"/>
    <x v="0"/>
    <s v="61–70%"/>
  </r>
  <r>
    <s v="B07YL54NVJ"/>
    <s v="B09YV4MW2T"/>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s v="Computers&amp;Accessories|ExternalDevices&amp;DataStorage|ExternalMemoryCardReaders"/>
    <x v="2"/>
    <s v="ExternalDevices&amp;DataStorage"/>
    <s v="ExternalMemoryCardReaders"/>
    <n v="549"/>
    <n v="999"/>
    <n v="45.045045045045043"/>
    <n v="0.45"/>
    <n v="4.3"/>
    <n v="7758"/>
    <n v="4.3"/>
    <n v="4"/>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n v="7750242"/>
    <n v="7750242"/>
    <s v="Yes"/>
    <n v="243"/>
    <x v="0"/>
    <s v="41–50%"/>
  </r>
  <r>
    <s v="B08R69VDHT"/>
    <s v="B09GBBJV72"/>
    <s v="Hp 330 Wireless Black Keyboard And Mouse Set With Numeric Keypad, 2.4Ghz Wireless Connection And 1600 Dpi, Usb Receiver, Led Indicators , Black(2V9E6Aa)"/>
    <s v="HP 330 Wireless Black Keyboard and Mouse Set with Numeric Keypad, 2.4GHz Wireless Connection and 1600 DPI, USB Receiver, LED Indicators , Black(2V9E6AA)"/>
    <s v="Computers&amp;Accessories|Accessories&amp;Peripherals|Cables&amp;Accessories|Cables|USBCables"/>
    <x v="2"/>
    <s v="Accessories&amp;Peripherals"/>
    <s v="Cables&amp;Accessories|Cables|USBCables"/>
    <n v="115"/>
    <n v="499"/>
    <n v="76.953907815631268"/>
    <n v="0.77"/>
    <n v="4"/>
    <n v="7732"/>
    <n v="4"/>
    <n v="4"/>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n v="3858268"/>
    <n v="3858268"/>
    <s v="No"/>
    <n v="243"/>
    <x v="0"/>
    <s v="71–80%"/>
  </r>
  <r>
    <s v="B08R69WBN7"/>
    <s v="B08XNL93PL"/>
    <s v="Portronics Ruffpad 15 Re-Writable Lcd Screen 38.1Cm (15-Inch) Writing Pad For Drawing, Playing, Handwriting Gifts For Kids &amp; Adults (Grey)"/>
    <s v="Portronics Ruffpad 15 Re-Writable LCD Screen 38.1cm (15-inch) Writing Pad for Drawing, Playing, Handwriting Gifts for Kids &amp; Adults (Grey)"/>
    <s v="Computers&amp;Accessories|Accessories&amp;Peripherals|Cables&amp;Accessories|Cables|USBCables"/>
    <x v="2"/>
    <s v="Accessories&amp;Peripherals"/>
    <s v="Cables&amp;Accessories|Cables|USBCables"/>
    <n v="149"/>
    <n v="499"/>
    <n v="70.140280561122253"/>
    <n v="0.7"/>
    <n v="4"/>
    <n v="7732"/>
    <n v="4"/>
    <n v="4"/>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n v="3858268"/>
    <n v="3858268"/>
    <s v="Yes"/>
    <n v="243"/>
    <x v="2"/>
    <s v="71–80%"/>
  </r>
  <r>
    <s v="B08R69VDHT"/>
    <s v="B014SZPBM4"/>
    <s v="Duracell Ultra Alkaline D Battery, 2 Pcs"/>
    <s v="Duracell Ultra Alkaline D Battery, 2 Pcs"/>
    <s v="Computers&amp;Accessories|Accessories&amp;Peripherals|Cables&amp;Accessories|Cables|USBCables"/>
    <x v="2"/>
    <s v="Accessories&amp;Peripherals"/>
    <s v="Cables&amp;Accessories|Cables|USBCables"/>
    <n v="115"/>
    <n v="499"/>
    <n v="76.953907815631268"/>
    <n v="0.77"/>
    <n v="4"/>
    <n v="7732"/>
    <n v="4"/>
    <n v="4"/>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n v="3858268"/>
    <n v="3858268"/>
    <s v="Yes"/>
    <n v="244"/>
    <x v="2"/>
    <s v="71–80%"/>
  </r>
  <r>
    <s v="B08R69VDHT"/>
    <s v="B008QTK47Q"/>
    <s v="Philips Gc1905 1440-Watt Steam Iron With Spray (Blue)"/>
    <s v="Philips GC1905 1440-Watt Steam Iron with Spray (Blue)"/>
    <s v="Computers&amp;Accessories|Accessories&amp;Peripherals|Cables&amp;Accessories|Cables|USBCables"/>
    <x v="2"/>
    <s v="Accessories&amp;Peripherals"/>
    <s v="Cables&amp;Accessories|Cables|USBCables"/>
    <n v="115"/>
    <n v="499"/>
    <n v="76.953907815631268"/>
    <n v="0.77"/>
    <n v="4"/>
    <n v="7732"/>
    <n v="4"/>
    <n v="4"/>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n v="3858268"/>
    <n v="3858268"/>
    <s v="Yes"/>
    <n v="244"/>
    <x v="2"/>
    <s v="71–80%"/>
  </r>
  <r>
    <s v="B07L1N3TJX"/>
    <s v="B08T8KWNQ9"/>
    <s v="Te‚Ñ¢ Instant Electric Heating Hot And Cold Water Geyser Tap Water With Digital Display (White)"/>
    <s v="TE‚Ñ¢ Instant Electric Heating Hot and Cold Water Geyser Tap Water with Digital Display (White)"/>
    <s v="Computers&amp;Accessories|Accessories&amp;Peripherals|LaptopAccessories|LaptopChargers&amp;PowerSupplies"/>
    <x v="2"/>
    <s v="Accessories&amp;Peripherals"/>
    <s v="LaptopAccessories|LaptopChargers&amp;PowerSupplies"/>
    <n v="1699"/>
    <n v="3499"/>
    <n v="51.443269505573021"/>
    <n v="0.51"/>
    <n v="3.6"/>
    <n v="7689"/>
    <n v="3.6"/>
    <n v="4"/>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n v="26903811"/>
    <n v="26903811"/>
    <s v="Yes"/>
    <n v="244"/>
    <x v="2"/>
    <s v="51–60%"/>
  </r>
  <r>
    <s v="B008LN8KDM"/>
    <s v="B09T2WRLJJ"/>
    <s v="Redmi Note 11 Pro + 5G (Phantom White, 8Gb Ram, 128Gb Storage) | 67W Turbo Charge | 120Hz Super Amoled Display | Additional Exchange Offers | Charger Included"/>
    <s v="Redmi Note 11 Pro + 5G (Phantom White, 8GB RAM, 128GB Storage) | 67W Turbo Charge | 120Hz Super AMOLED Display | Additional Exchange Offers | Charger Included"/>
    <s v="Home&amp;Kitchen|Kitchen&amp;HomeAppliances|Vacuum,Cleaning&amp;Ironing|Irons,Steamers&amp;Accessories|Irons|SteamIrons"/>
    <x v="1"/>
    <s v="Kitchen&amp;HomeAppliances"/>
    <s v="Vacuum,Cleaning&amp;Ironing|Irons,Steamers&amp;Accessories|Irons|SteamIrons"/>
    <n v="1849"/>
    <n v="2095"/>
    <n v="11.742243436754176"/>
    <n v="0.12"/>
    <n v="4.3"/>
    <n v="7681"/>
    <n v="4.3"/>
    <n v="4"/>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n v="16091695"/>
    <n v="16091695"/>
    <s v="Yes"/>
    <n v="243"/>
    <x v="0"/>
    <s v="11–20%"/>
  </r>
  <r>
    <s v="B07YZG8PPY"/>
    <s v="B098LCVYPW"/>
    <s v="Dealfreez Case Compatible For Fire Tv Stick 4K All Alexa Voice Remote Shockproof Silicone Anti-Lost Cover With Loop (C-Black)"/>
    <s v="Dealfreez Case Compatible for Fire TV Stick 4K All Alexa Voice Remote Shockproof Silicone Anti-Lost Cover with Loop (C-Black)"/>
    <s v="Electronics|HomeTheater,TV&amp;Video|SatelliteEquipment|SatelliteReceivers"/>
    <x v="0"/>
    <s v="HomeTheater,TV&amp;Video"/>
    <s v="SatelliteEquipment|SatelliteReceivers"/>
    <n v="1249"/>
    <n v="2299"/>
    <n v="45.672031317964333"/>
    <n v="0.46"/>
    <n v="4.3"/>
    <n v="7636"/>
    <n v="4.3"/>
    <n v="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n v="17555164"/>
    <n v="17555164"/>
    <s v="No"/>
    <n v="242"/>
    <x v="0"/>
    <s v="41–50%"/>
  </r>
  <r>
    <s v="B08235JZFB"/>
    <s v="B0814ZY6FP"/>
    <s v="Zebronics Zeb-Vita Wireless Bluetooth 10W Portable Bar Speaker With Supporting Usb, Sd Card, Aux, Fm, Tws &amp; Call Function"/>
    <s v="Zebronics ZEB-VITA Wireless Bluetooth 10W Portable Bar Speaker With Supporting USB, SD Card, AUX, FM, TWS &amp; Call Function"/>
    <s v="Home&amp;Kitchen|Kitchen&amp;HomeAppliances|Vacuum,Cleaning&amp;Ironing|Irons,Steamers&amp;Accessories|Irons|DryIrons"/>
    <x v="1"/>
    <s v="Kitchen&amp;HomeAppliances"/>
    <s v="Vacuum,Cleaning&amp;Ironing|Irons,Steamers&amp;Accessories|Irons|DryIrons"/>
    <n v="850"/>
    <n v="1000"/>
    <n v="15"/>
    <n v="0.15"/>
    <n v="4.0999999999999996"/>
    <n v="7619"/>
    <n v="4.0999999999999996"/>
    <n v="4"/>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n v="7619000"/>
    <n v="7619000"/>
    <s v="No"/>
    <n v="241"/>
    <x v="0"/>
    <s v="11–20%"/>
  </r>
  <r>
    <s v="B07YWS9SP9"/>
    <s v="B097R45BH8"/>
    <s v="Bajaj New Shakti Neo 15L Vertical Storage Water Heater (Geyser 15 Litres) 4 Star Bee Rated Heater For Water Heating With Titanium Armour, Swirl Flow Technology, Glasslined Tank (White), 1 Yr Warranty"/>
    <s v="Bajaj New Shakti Neo 15L Vertical Storage Water Heater (Geyser 15 litres) 4 Star BEE Rated Heater For Water Heating with Titanium Armour, Swirl Flow Technology, Glasslined Tank (White), 1 Yr Warranty"/>
    <s v="Computers&amp;Accessories|Accessories&amp;Peripherals|LaptopAccessories|CoolingPads"/>
    <x v="2"/>
    <s v="Accessories&amp;Peripherals"/>
    <s v="LaptopAccessories|CoolingPads"/>
    <n v="599"/>
    <n v="999"/>
    <n v="40.04004004004004"/>
    <n v="0.4"/>
    <n v="4"/>
    <n v="7601"/>
    <n v="4"/>
    <n v="4"/>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n v="7593399"/>
    <n v="7593399"/>
    <s v="No"/>
    <n v="242"/>
    <x v="0"/>
    <s v="41–50%"/>
  </r>
  <r>
    <s v="B09PLFJ7ZW"/>
    <s v="B09DL9978Y"/>
    <s v="Hindware Atlantic Compacto 3 Litre Instant Water Heater With Stainless Steel Tank, Robust Construction, Pressure Relief Valve And I-Thermostat Feature (White And Grey)"/>
    <s v="Hindware Atlantic Compacto 3 Litre Instant water heater with Stainless Steel Tank, Robust Construction, Pressure Relief Valve And I-thermostat Feature (White And Grey)"/>
    <s v="Electronics|WearableTechnology|SmartWatches"/>
    <x v="0"/>
    <s v="WearableTechnology"/>
    <s v="SmartWatches"/>
    <n v="1999"/>
    <n v="4999"/>
    <n v="60.012002400480092"/>
    <n v="0.6"/>
    <n v="3.9"/>
    <n v="7571"/>
    <n v="3.9"/>
    <n v="4"/>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n v="37847429"/>
    <n v="37847429"/>
    <s v="No"/>
    <n v="242"/>
    <x v="0"/>
    <s v="61–70%"/>
  </r>
  <r>
    <s v="B09P18XVW6"/>
    <s v="B09FZ89DK6"/>
    <s v="Eureka Forbes Supervac 1600 Watts Powerful Suction,Bagless Vacuum Cleaner With Cyclonic Technology,7 Accessories,1 Year Warranty,Compact,Lightweight &amp; Easy To Use (Red)"/>
    <s v="Eureka Forbes Supervac 1600 Watts Powerful Suction,bagless Vacuum Cleaner with cyclonic Technology,7 Accessories,1 Year Warranty,Compact,Lightweight &amp; Easy to use (Red)"/>
    <s v="Electronics|WearableTechnology|SmartWatches"/>
    <x v="0"/>
    <s v="WearableTechnology"/>
    <s v="SmartWatches"/>
    <n v="2499"/>
    <n v="4999"/>
    <n v="50.010002000400078"/>
    <n v="0.5"/>
    <n v="3.9"/>
    <n v="7571"/>
    <n v="3.9"/>
    <n v="4"/>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n v="37847429"/>
    <n v="37847429"/>
    <s v="Yes"/>
    <n v="242"/>
    <x v="0"/>
    <s v="51–60%"/>
  </r>
  <r>
    <s v="B08VF8V79P"/>
    <s v="B0B4HKH19N"/>
    <s v="Ptron Solero 331 3.4Amps Multifunction Fast Charging Cable, 3-In-1 Usb Cable Micro Usb/Type-C/Ios, Made In India, Durable &amp; Strong &amp; Tangle-Free 118Cm In Length (Black)"/>
    <s v="pTron Solero 331 3.4Amps Multifunction Fast Charging Cable, 3-in-1 USB Cable Micro USB/Type-C/iOS, Made in India, Durable &amp; Strong &amp; Tangle-free 118cm in Length (Black)"/>
    <s v="Electronics|Mobiles&amp;Accessories|MobileAccessories|Chargers|WallChargers"/>
    <x v="0"/>
    <s v="Mobiles&amp;Accessories"/>
    <s v="MobileAccessories|Chargers|WallChargers"/>
    <n v="1075"/>
    <n v="1699"/>
    <n v="36.72748675691583"/>
    <n v="0.37"/>
    <n v="4.4000000000000004"/>
    <n v="7462"/>
    <n v="4.4000000000000004"/>
    <n v="4"/>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n v="12677938"/>
    <n v="12677938"/>
    <s v="Yes"/>
    <n v="242"/>
    <x v="0"/>
    <s v="31–40%"/>
  </r>
  <r>
    <s v="B00N1U7JXM"/>
    <s v="B08PSVBB2X"/>
    <s v="Zoul Usb C To Usb C Fast Charging Cable 65W Type C To Type C Nylon Braided Cord Compatible With Macbook Oneplus 9 10R Samsung Galaxy S22 S21 Ultra Z Flip3 Macbook Air/Pro M1 Google Pixel 11'' Ipad Pro 2020/2018 (2M, Grey)"/>
    <s v="Zoul USB C to USB C Fast Charging Cable 65W Type C to Type C Nylon Braided Cord Compatible with Macbook Oneplus 9 10R Samsung Galaxy S22 S21 Ultra Z Flip3 Macbook Air/Pro M1 Google Pixel 11'' iPad Pro 2020/2018 (2M, Grey)"/>
    <s v="OfficeProducts|OfficePaperProducts|Paper|Stationery|Notebooks,WritingPads&amp;Diaries|Notepads&amp;MemoBooks"/>
    <x v="5"/>
    <s v="OfficePaperProducts"/>
    <s v="Paper|Stationery|Notebooks,WritingPads&amp;Diaries|Notepads&amp;MemoBooks"/>
    <n v="90"/>
    <n v="175"/>
    <n v="48.571428571428569"/>
    <n v="0.49"/>
    <n v="4.4000000000000004"/>
    <n v="7429"/>
    <n v="4.4000000000000004"/>
    <n v="4"/>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n v="1300075"/>
    <n v="1300075"/>
    <s v="No"/>
    <n v="242"/>
    <x v="0"/>
    <s v="41–50%"/>
  </r>
  <r>
    <s v="B09CTRPSJR"/>
    <s v="B08CNLYKW5"/>
    <s v="Lifelong Power - Pro 500 Watt 3 Jar Mixer Grinder With 3 Speed Control And 1100 Watt Dry Non-Stick Soleplate Iron Super Combo (White And Grey, 1 Year Warranty)"/>
    <s v="Lifelong Power - Pro 500 Watt 3 Jar Mixer Grinder with 3 Speed Control and 1100 Watt Dry Non-Stick soleplate Iron Super Combo (White and Grey, 1 Year Warranty)"/>
    <s v="Computers&amp;Accessories|Accessories&amp;Peripherals|Keyboards,Mice&amp;InputDevices|GraphicTablets"/>
    <x v="2"/>
    <s v="Accessories&amp;Peripherals"/>
    <s v="Keyboards,Mice&amp;InputDevices|GraphicTablets"/>
    <n v="217"/>
    <n v="237"/>
    <n v="8.4388185654008439"/>
    <n v="0.08"/>
    <n v="3.8"/>
    <n v="7354"/>
    <n v="3.8"/>
    <n v="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n v="1742898"/>
    <n v="1742898"/>
    <s v="No"/>
    <n v="242"/>
    <x v="2"/>
    <s v="0–10%"/>
  </r>
  <r>
    <s v="B08K9PX15C"/>
    <s v="B01M5F614J"/>
    <s v="Morphy Richards Ofr Room Heater, 09 Fin 2000 Watts Oil Filled Room Heater , Isi Approved (Ofr 9 Grey)"/>
    <s v="Morphy Richards OFR Room Heater, 09 Fin 2000 Watts Oil Filled Room Heater , ISI Approved (OFR 9 Grey)"/>
    <s v="Computers&amp;Accessories|Accessories&amp;Peripherals|Audio&amp;VideoAccessories|PCSpeakers"/>
    <x v="2"/>
    <s v="Accessories&amp;Peripherals"/>
    <s v="Audio&amp;VideoAccessories|PCSpeakers"/>
    <n v="849"/>
    <n v="1499"/>
    <n v="43.362241494329552"/>
    <n v="0.43"/>
    <n v="4"/>
    <n v="7352"/>
    <n v="4"/>
    <n v="4"/>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n v="11020648"/>
    <n v="11020648"/>
    <s v="No"/>
    <n v="243"/>
    <x v="1"/>
    <s v="41–50%"/>
  </r>
  <r>
    <s v="B07W14CHV8"/>
    <s v="B09Z7YGV3R"/>
    <s v="Anjaney Enterprise Smart Multipurpose Foldable Laptop Table With Cup Holder, Study Table, Bed Table, Breakfast Table, Foldable And Portable/Ergonomic &amp; Rounded Edges/Non-Slip (Black)"/>
    <s v="Anjaney Enterprise Smart Multipurpose Foldable Laptop Table with Cup Holder, Study Table, Bed Table, Breakfast Table, Foldable and Portable/Ergonomic &amp; Rounded Edges/Non-Slip (Black)"/>
    <s v="Computers&amp;Accessories|Accessories&amp;Peripherals|HardDriveAccessories|Caddies"/>
    <x v="2"/>
    <s v="Accessories&amp;Peripherals"/>
    <s v="HardDriveAccessories|Caddies"/>
    <n v="199"/>
    <n v="799"/>
    <n v="75.093867334167712"/>
    <n v="0.75"/>
    <n v="4.0999999999999996"/>
    <n v="7333"/>
    <n v="4.0999999999999996"/>
    <n v="4"/>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n v="5859067"/>
    <n v="5859067"/>
    <s v="No"/>
    <n v="244"/>
    <x v="0"/>
    <s v="71–80%"/>
  </r>
  <r>
    <s v="B084MZXJN6"/>
    <s v="B08RP2L2NL"/>
    <s v="King Shine Multi Retractable 3.0A Fast Charger Cord, Multiple Charging Cable 4Ft/1.2M 3-In-1 Usb Charge Cord Compatible With Phone/Type C/Micro Usb For All Android And Ios Smartphones (Random Colour)"/>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x v="2"/>
    <s v="Accessories&amp;Peripherals"/>
    <s v="Cables&amp;Accessories|Cables|USBCables"/>
    <n v="999"/>
    <n v="1699"/>
    <n v="41.200706297822251"/>
    <n v="0.41"/>
    <n v="4.4000000000000004"/>
    <n v="7318"/>
    <n v="4.4000000000000004"/>
    <n v="4"/>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n v="12433282"/>
    <n v="12433282"/>
    <s v="Yes"/>
    <n v="245"/>
    <x v="2"/>
    <s v="41–50%"/>
  </r>
  <r>
    <s v="B084N1BM9L"/>
    <s v="B015OW3M1W"/>
    <s v="Amazonbasics 6-Feet Displayport (Not Usb Port) To Hdmi Cable Black"/>
    <s v="AmazonBasics 6-Feet DisplayPort (not USB port) to HDMI Cable Black"/>
    <s v="Computers&amp;Accessories|Accessories&amp;Peripherals|Cables&amp;Accessories|Cables|USBCables"/>
    <x v="2"/>
    <s v="Accessories&amp;Peripherals"/>
    <s v="Cables&amp;Accessories|Cables|USBCables"/>
    <n v="1299"/>
    <n v="1999"/>
    <n v="35.017508754377189"/>
    <n v="0.35"/>
    <n v="4.4000000000000004"/>
    <n v="7318"/>
    <n v="4.4000000000000004"/>
    <n v="4"/>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n v="14628682"/>
    <n v="14628682"/>
    <s v="No"/>
    <n v="246"/>
    <x v="0"/>
    <s v="31–40%"/>
  </r>
  <r>
    <s v="B08461VC1Z"/>
    <s v="B0BCZCQTJX"/>
    <s v="Firestick Remote"/>
    <s v="Firestick Remote"/>
    <s v="Computers&amp;Accessories|Accessories&amp;Peripherals|Keyboards,Mice&amp;InputDevices|Keyboard&amp;MiceAccessories|MousePads"/>
    <x v="2"/>
    <s v="Accessories&amp;Peripherals"/>
    <s v="Keyboards,Mice&amp;InputDevices|Keyboard&amp;MiceAccessories|MousePads"/>
    <n v="999"/>
    <n v="1995"/>
    <n v="49.924812030075188"/>
    <n v="0.5"/>
    <n v="4.5"/>
    <n v="7317"/>
    <n v="4.5"/>
    <n v="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n v="14597415"/>
    <n v="14597415"/>
    <s v="No"/>
    <n v="246"/>
    <x v="0"/>
    <s v="41–50%"/>
  </r>
  <r>
    <s v="B0B3MMYHYW"/>
    <s v="B0B244R4KB"/>
    <s v="Spigen Ez Fit Tempered Glass Screen Protector For Iphone 14 Pro - 2 Pack (Sensor Protection)"/>
    <s v="Spigen EZ Fit Tempered Glass Screen Protector for iPhone 14 Pro - 2 Pack (Sensor Protection)"/>
    <s v="Electronics|HomeTheater,TV&amp;Video|Televisions|SmartTelevisions"/>
    <x v="0"/>
    <s v="HomeTheater,TV&amp;Video"/>
    <s v="Televisions|SmartTelevisions"/>
    <n v="32999"/>
    <n v="45999"/>
    <n v="28.261483945303155"/>
    <n v="0.28000000000000003"/>
    <n v="4.2"/>
    <n v="7298"/>
    <n v="4.2"/>
    <n v="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n v="335700702"/>
    <n v="335700702"/>
    <s v="No"/>
    <n v="246"/>
    <x v="0"/>
    <s v="21–30%"/>
  </r>
  <r>
    <s v="B09VCHLSJF"/>
    <s v="B085CZ3SR1"/>
    <s v="Mi 10W Wall Charger For Mobile Phones With Micro Usb Cable (Black)"/>
    <s v="Mi 10W Wall Charger for Mobile Phones with Micro USB Cable (Black)"/>
    <s v="Electronics|HomeTheater,TV&amp;Video|Televisions|SmartTelevisions"/>
    <x v="0"/>
    <s v="HomeTheater,TV&amp;Video"/>
    <s v="Televisions|SmartTelevisions"/>
    <n v="29999"/>
    <n v="39999"/>
    <n v="25.000625015625388"/>
    <n v="0.25"/>
    <n v="4.2"/>
    <n v="7298"/>
    <n v="4.2"/>
    <n v="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n v="291912702"/>
    <n v="291912702"/>
    <s v="No"/>
    <n v="247"/>
    <x v="0"/>
    <s v="21–30%"/>
  </r>
  <r>
    <s v="B01LY9W8AF"/>
    <s v="B08WRWPM22"/>
    <s v="Boat Micro Usb 55 Tangle-Free, Sturdy Micro Usb Cable With 3A Fast Charging &amp; 480Mbps Data Transmission (Black)"/>
    <s v="boAt Micro USB 55 Tangle-free, Sturdy Micro USB Cable with 3A Fast Charging &amp; 480mbps Data Transmission (Black)"/>
    <s v="Home&amp;Kitchen|HomeStorage&amp;Organization|LaundryOrganization|LaundryBaskets"/>
    <x v="1"/>
    <s v="HomeStorage&amp;Organization"/>
    <s v="LaundryOrganization|LaundryBaskets"/>
    <n v="998.06"/>
    <n v="1282"/>
    <n v="22.148205928237132"/>
    <n v="0.22"/>
    <n v="4.2"/>
    <n v="7274"/>
    <n v="4.2"/>
    <n v="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n v="9325268"/>
    <n v="9325268"/>
    <s v="No"/>
    <n v="248"/>
    <x v="0"/>
    <s v="21–30%"/>
  </r>
  <r>
    <s v="B071113J7M"/>
    <s v="B09T3KB6JZ"/>
    <s v="Tcl 100 Cm (40 Inches) Full Hd Certified Android R Smart Led Tv 40S6505 (Black)"/>
    <s v="TCL 100 cm (40 inches) Full HD Certified Android R Smart LED TV 40S6505 (Black)"/>
    <s v="Home&amp;Kitchen|Kitchen&amp;HomeAppliances|SmallKitchenAppliances|JuicerMixerGrinders"/>
    <x v="1"/>
    <s v="Kitchen&amp;HomeAppliances"/>
    <s v="SmallKitchenAppliances|JuicerMixerGrinders"/>
    <n v="5890"/>
    <n v="7506"/>
    <n v="21.529443112176924"/>
    <n v="0.22"/>
    <n v="4.5"/>
    <n v="7241"/>
    <n v="4.5"/>
    <n v="5"/>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n v="54350946"/>
    <n v="54350946"/>
    <s v="No"/>
    <n v="249"/>
    <x v="0"/>
    <s v="21–30%"/>
  </r>
  <r>
    <s v="B01N4EV2TL"/>
    <s v="B08L5HMJVW"/>
    <s v="Sandisk Ultra Microsd Uhs-I Card 32Gb, 120Mb/S R"/>
    <s v="SanDisk Ultra microSD UHS-I Card 32GB, 120MB/s R"/>
    <s v="Computers&amp;Accessories|Accessories&amp;Peripherals|Keyboards,Mice&amp;InputDevices|Keyboard&amp;MouseSets"/>
    <x v="2"/>
    <s v="Accessories&amp;Peripherals"/>
    <s v="Keyboards,Mice&amp;InputDevices|Keyboard&amp;MouseSets"/>
    <n v="1495"/>
    <n v="1995"/>
    <n v="25.062656641604008"/>
    <n v="0.25"/>
    <n v="4.3"/>
    <n v="7241"/>
    <n v="4.3"/>
    <n v="4"/>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n v="14445795"/>
    <n v="14445795"/>
    <s v="No"/>
    <n v="250"/>
    <x v="0"/>
    <s v="21–30%"/>
  </r>
  <r>
    <s v="B00P0R95EA"/>
    <s v="B09TMZ1MF8"/>
    <s v="Western Digital Wd Green Sata 240Gb Internal Ssd Solid State Drive - Sata 6Gb/S 2.5 Inches - Wds240G3G0A"/>
    <s v="Western Digital WD Green SATA 240GB Internal SSD Solid State Drive - SATA 6Gb/s 2.5 inches - WDS240G3G0A"/>
    <s v="Home&amp;Kitchen|Heating,Cooling&amp;AirQuality|WaterHeaters&amp;Geysers|ImmersionRods"/>
    <x v="1"/>
    <s v="Heating,Cooling&amp;AirQuality"/>
    <s v="WaterHeaters&amp;Geysers|ImmersionRods"/>
    <n v="510"/>
    <n v="640"/>
    <n v="20.3125"/>
    <n v="0.2"/>
    <n v="4.0999999999999996"/>
    <n v="7229"/>
    <n v="4.0999999999999996"/>
    <n v="4"/>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n v="4626560"/>
    <n v="4626560"/>
    <s v="No"/>
    <n v="250"/>
    <x v="0"/>
    <s v="21–30%"/>
  </r>
  <r>
    <s v="B009UORDX4"/>
    <s v="B07WGPKTS4"/>
    <s v="Iqoo Z6 44W By Vivo (Raven Black, 4Gb Ram, 128Gb Storage) | 6.44&quot; Fhd+ Amoled Display | 50% Charge In Just 27 Mins | In-Display Fingerprint Scanning"/>
    <s v="iQOO Z6 44W by vivo (Raven Black, 4GB RAM, 128GB Storage) | 6.44&quot; FHD+ AMOLED Display | 50% Charge in just 27 mins | in-Display Fingerprint Scanning"/>
    <s v="Home&amp;Kitchen|Kitchen&amp;HomeAppliances|Vacuum,Cleaning&amp;Ironing|Irons,Steamers&amp;Accessories|Irons|DryIrons"/>
    <x v="1"/>
    <s v="Kitchen&amp;HomeAppliances"/>
    <s v="Vacuum,Cleaning&amp;Ironing|Irons,Steamers&amp;Accessories|Irons|DryIrons"/>
    <n v="949"/>
    <n v="975"/>
    <n v="2.666666666666667"/>
    <n v="0.03"/>
    <n v="4.3"/>
    <n v="7223"/>
    <n v="4.3"/>
    <n v="4"/>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n v="7042425"/>
    <n v="7042425"/>
    <s v="No"/>
    <n v="250"/>
    <x v="0"/>
    <s v="0–10%"/>
  </r>
  <r>
    <s v="B0993BB11X"/>
    <s v="B08497Z1MQ"/>
    <s v="Hp M270 Backlit Usb Wired Gaming Mouse With 6 Buttons, 4-Speed Customizable 2400 Dpi, Ergonomic Design, Breathing Led Lighting, Metal Scroll Wheel, Lightweighted / 3 Years Warranty (7Zz87Aa), Black"/>
    <s v="HP M270 Backlit USB Wired Gaming Mouse with 6 Buttons, 4-Speed Customizable 2400 DPI, Ergonomic Design, Breathing LED Lighting, Metal Scroll Wheel, Lightweighted / 3 Years Warranty (7ZZ87AA), Black"/>
    <s v="Electronics|Mobiles&amp;Accessories|MobileAccessories|Chargers|PowerBanks"/>
    <x v="0"/>
    <s v="Mobiles&amp;Accessories"/>
    <s v="MobileAccessories|Chargers|PowerBanks"/>
    <n v="999"/>
    <n v="1599"/>
    <n v="37.523452157598499"/>
    <n v="0.38"/>
    <n v="4"/>
    <n v="7222"/>
    <n v="4"/>
    <n v="4"/>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n v="11547978"/>
    <n v="11547978"/>
    <s v="No"/>
    <n v="251"/>
    <x v="0"/>
    <s v="31–40%"/>
  </r>
  <r>
    <s v="B09MZCQYHZ"/>
    <s v="B08WKCTFF3"/>
    <s v="Zebronics Aluminium Alloy Laptop Stand, Compatible With 9-15.6 Inch Laptops, 7 Angles Adjustable, Anti Slip Silicon Rubber Pads, Foldable, Velvet Pouch Inside, Zeb-Ns2000 (Dark Grey)"/>
    <s v="ZEBRONICS Aluminium Alloy Laptop Stand, Compatible with 9-15.6 inch Laptops, 7 Angles Adjustable, Anti Slip Silicon Rubber Pads, Foldable, Velvet Pouch Inside, Zeb-NS2000 (Dark Grey)"/>
    <s v="Electronics|Mobiles&amp;Accessories|MobileAccessories|Chargers|PowerBanks"/>
    <x v="0"/>
    <s v="Mobiles&amp;Accessories"/>
    <s v="MobileAccessories|Chargers|PowerBanks"/>
    <n v="999"/>
    <n v="1599"/>
    <n v="37.523452157598499"/>
    <n v="0.38"/>
    <n v="4"/>
    <n v="7222"/>
    <n v="4"/>
    <n v="4"/>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n v="11547978"/>
    <n v="11547978"/>
    <s v="No"/>
    <n v="252"/>
    <x v="0"/>
    <s v="31–40%"/>
  </r>
  <r>
    <s v="B009LJ2BXA"/>
    <s v="B0BJ6P3LSK"/>
    <s v="Aqua D Pure Active Copper 12-L Ro+Uv Water Filter Purifier For Home, Kitchen Fully Automatic Uf+Tds Controller"/>
    <s v="Aqua d pure Active Copper 12-L RO+UV Water Filter Purifier for Home, Kitchen Fully Automatic UF+TDS Controller"/>
    <s v="Computers&amp;Accessories|Accessories&amp;Peripherals|Audio&amp;VideoAccessories|PCHeadsets"/>
    <x v="2"/>
    <s v="Accessories&amp;Peripherals"/>
    <s v="Audio&amp;VideoAccessories|PCHeadsets"/>
    <n v="649"/>
    <n v="999"/>
    <n v="35.035035035035037"/>
    <n v="0.35"/>
    <n v="3.5"/>
    <n v="7222"/>
    <n v="3.5"/>
    <n v="4"/>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n v="7214778"/>
    <n v="7214778"/>
    <s v="No"/>
    <n v="253"/>
    <x v="0"/>
    <s v="31–40%"/>
  </r>
  <r>
    <s v="B00LXTFMRS"/>
    <s v="B08PV1X771"/>
    <s v="Samsung 80 Cm (32 Inches) Wondertainment Series Hd Ready Led Smart Tv Ua32Te40Aakbxl (Titan Gray)"/>
    <s v="Samsung 80 cm (32 inches) Wondertainment Series HD Ready LED Smart TV UA32TE40AAKBXL (Titan Gray)"/>
    <s v="Home&amp;Kitchen|CraftMaterials|PaintingMaterials|Paints"/>
    <x v="1"/>
    <s v="CraftMaterials"/>
    <s v="PaintingMaterials|Paints"/>
    <n v="191"/>
    <n v="225"/>
    <n v="15.111111111111111"/>
    <n v="0.15"/>
    <n v="4.4000000000000004"/>
    <n v="7203"/>
    <n v="4.4000000000000004"/>
    <n v="4"/>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n v="1620675"/>
    <n v="1620675"/>
    <s v="No"/>
    <n v="254"/>
    <x v="0"/>
    <s v="11–20%"/>
  </r>
  <r>
    <s v="B08CYPB15D"/>
    <s v="B07QMRHWJD"/>
    <s v="Swapkart Portable Flexible Adjustable Eye Protection Usb Led Desk Light Table Lamp For Reading, Working On Pc, Laptop, Power Bank, Bedroom ( Multicolour )"/>
    <s v="SWAPKART Portable Flexible Adjustable Eye Protection USB LED Desk Light Table Lamp for Reading, Working on PC, Laptop, Power Bank, Bedroom ( Multicolour )"/>
    <s v="Computers&amp;Accessories|Printers,Inks&amp;Accessories|Inks,Toners&amp;Cartridges|InkjetInkCartridges"/>
    <x v="2"/>
    <s v="Printers,Inks&amp;Accessories"/>
    <s v="Inks,Toners&amp;Cartridges|InkjetInkCartridges"/>
    <n v="717"/>
    <n v="761"/>
    <n v="5.7818659658344282"/>
    <n v="0.06"/>
    <n v="4"/>
    <n v="7199"/>
    <n v="4"/>
    <n v="4"/>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n v="5478439"/>
    <n v="5478439"/>
    <s v="No"/>
    <n v="255"/>
    <x v="2"/>
    <s v="0–10%"/>
  </r>
  <r>
    <s v="B0B6BLTGTT"/>
    <s v="B08QDPB1SL"/>
    <s v="Duracell Chhota Power Aa Battery Set Of 10 Pcs"/>
    <s v="Duracell Chhota Power AA Battery Set of 10 Pcs"/>
    <s v="Electronics|WearableTechnology|SmartWatches"/>
    <x v="0"/>
    <s v="WearableTechnology"/>
    <s v="SmartWatches"/>
    <n v="2999"/>
    <n v="5999"/>
    <n v="50.008334722453739"/>
    <n v="0.5"/>
    <n v="4.0999999999999996"/>
    <n v="7148"/>
    <n v="4.0999999999999996"/>
    <n v="4"/>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n v="42880852"/>
    <n v="42880852"/>
    <s v="No"/>
    <n v="255"/>
    <x v="0"/>
    <s v="51–60%"/>
  </r>
  <r>
    <s v="B08ZHYNTM1"/>
    <s v="B09MZCQYHZ"/>
    <s v="Ambrane 10000Mah Slim Power Bank, 20W Fast Charging, Dual Output, Type C Pd (Input &amp; Output), Quick Charge, Li-Polymer, Multi-Layer Protection For Iphone, Anrdoid &amp; Other Devices (Stylo 10K, Green)"/>
    <s v="Ambrane 10000mAh Slim Power Bank, 20W Fast Charging, Dual Output, Type C PD (Input &amp; Output), Quick Charge, Li-Polymer, Multi-Layer Protection for iPhone, Anrdoid &amp; Other Devices (Stylo 10K, Green)"/>
    <s v="Home&amp;Kitchen|Heating,Cooling&amp;AirQuality|Fans|CeilingFans"/>
    <x v="1"/>
    <s v="Heating,Cooling&amp;AirQuality"/>
    <s v="Fans|CeilingFans"/>
    <n v="2899"/>
    <n v="4005"/>
    <n v="27.615480649188513"/>
    <n v="0.28000000000000003"/>
    <n v="4.3"/>
    <n v="7140"/>
    <n v="4.3"/>
    <n v="4"/>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n v="28595700"/>
    <n v="28595700"/>
    <s v="Yes"/>
    <n v="256"/>
    <x v="0"/>
    <s v="21–30%"/>
  </r>
  <r>
    <s v="B07V82W5CN"/>
    <s v="B01NCVJMKX"/>
    <s v="Shoptoshop Electric Lint Remover, Best Lint Shaver For Clothes,Lint Remover For Woolen Clothes ,Lint Remover For Sweaters"/>
    <s v="SHOPTOSHOP Electric Lint Remover, Best Lint Shaver for Clothes,Lint Remover for Woolen Clothes ,Lint Remover for Sweaters"/>
    <s v="Computers&amp;Accessories|Accessories&amp;Peripherals|Keyboards,Mice&amp;InputDevices|Keyboard&amp;MouseSets"/>
    <x v="2"/>
    <s v="Accessories&amp;Peripherals"/>
    <s v="Keyboards,Mice&amp;InputDevices|Keyboard&amp;MouseSets"/>
    <n v="1349"/>
    <n v="2198"/>
    <n v="38.626023657870789"/>
    <n v="0.39"/>
    <n v="4"/>
    <n v="7113"/>
    <n v="4"/>
    <n v="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n v="15634374"/>
    <n v="15634374"/>
    <s v="No"/>
    <n v="256"/>
    <x v="0"/>
    <s v="31–40%"/>
  </r>
  <r>
    <s v="B0B15CPR37"/>
    <s v="B0B5F3YZY4"/>
    <s v="Wayona 3In1 Nylon Braided 66W Usb Fast Charging Cable With Type C, Lightening And Micro Usb Port, Compatible With Iphone, Ipad, Samsung Galaxy, Oneplus, Mi, Oppo, Vivo, Iqoo, Xiaomi (1M, Black)"/>
    <s v="Wayona 3in1 Nylon Braided 66W USB Fast Charging Cable with Type C, Lightening and Micro USB Port, Compatible with iPhone, iPad, Samsung Galaxy, OnePlus, Mi, Oppo, Vivo, iQOO, Xiaomi (1M, Black)"/>
    <s v="Electronics|HomeTheater,TV&amp;Video|Televisions|SmartTelevisions"/>
    <x v="0"/>
    <s v="HomeTheater,TV&amp;Video"/>
    <s v="Televisions|SmartTelevisions"/>
    <n v="32990"/>
    <n v="47900"/>
    <n v="31.127348643006265"/>
    <n v="0.31"/>
    <n v="4.3"/>
    <n v="7109"/>
    <n v="4.3"/>
    <n v="4"/>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n v="340521100"/>
    <n v="340521100"/>
    <s v="No"/>
    <n v="255"/>
    <x v="0"/>
    <s v="31–40%"/>
  </r>
  <r>
    <s v="B092BJMT8Q"/>
    <s v="B081FJWN52"/>
    <s v="Wayona Usb Type C To Usb Nylon Braided Quick Charger Fast Charging Short Cable For Smartphone (Samsung Galaxy S21/S20/S10/S9/S9+/Note 9/S8/Note 8, Lg G7 G5 G6, Moto G6 G7) (0.25M,Grey)"/>
    <s v="Wayona Usb Type C To Usb Nylon Braided Quick Charger Fast Charging Short Cable For Smartphone (Samsung Galaxy S21/S20/S10/S9/S9+/Note 9/S8/Note 8, Lg G7 G5 G6, Moto G6 G7) (0.25M,Grey)"/>
    <s v="Electronics|HomeTheater,TV&amp;Video|Televisions|SmartTelevisions"/>
    <x v="0"/>
    <s v="HomeTheater,TV&amp;Video"/>
    <s v="Televisions|SmartTelevisions"/>
    <n v="30990"/>
    <n v="52900"/>
    <n v="41.417769376181475"/>
    <n v="0.41"/>
    <n v="4.3"/>
    <n v="7109"/>
    <n v="4.3"/>
    <n v="4"/>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n v="376066100"/>
    <n v="376066100"/>
    <s v="No"/>
    <n v="255"/>
    <x v="0"/>
    <s v="41–50%"/>
  </r>
  <r>
    <s v="B0B15GSPQW"/>
    <s v="B0978V2CP6"/>
    <s v="Cubetek 3 In 1 Lcd Display V5.0 Bluetooth Transmitter Receiver, Bypass Audio Adapter With Aux, Optical, Dual Link Support For Tv, Home Stereo, Pc, Headphones, Speakers, Model: Cb-Bt27"/>
    <s v="Cubetek 3 in 1 LCD Display V5.0 Bluetooth Transmitter Receiver, Bypass Audio Adapter with Aux, Optical, Dual Link Support for TV, Home Stereo, PC, Headphones, Speakers, Model: CB-BT27"/>
    <s v="Electronics|HomeTheater,TV&amp;Video|Televisions|SmartTelevisions"/>
    <x v="0"/>
    <s v="HomeTheater,TV&amp;Video"/>
    <s v="Televisions|SmartTelevisions"/>
    <n v="47990"/>
    <n v="70900"/>
    <n v="32.313117066290545"/>
    <n v="0.32"/>
    <n v="4.3"/>
    <n v="7109"/>
    <n v="4.3"/>
    <n v="4"/>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n v="504028100"/>
    <n v="504028100"/>
    <s v="No"/>
    <n v="256"/>
    <x v="0"/>
    <s v="31–40%"/>
  </r>
  <r>
    <s v="B092BL5DCX"/>
    <s v="B0B21XL94T"/>
    <s v="Toshiba 108 Cm (43 Inches) V Series Full Hd Smart Android Led Tv 43V35Kp (Silver)"/>
    <s v="Toshiba 108 cm (43 inches) V Series Full HD Smart Android LED TV 43V35KP (Silver)"/>
    <s v="Electronics|HomeTheater,TV&amp;Video|Televisions|SmartTelevisions"/>
    <x v="0"/>
    <s v="HomeTheater,TV&amp;Video"/>
    <s v="Televisions|SmartTelevisions"/>
    <n v="45999"/>
    <n v="69900"/>
    <n v="34.193133047210303"/>
    <n v="0.34"/>
    <n v="4.3"/>
    <n v="7109"/>
    <n v="4.3"/>
    <n v="4"/>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n v="496919100"/>
    <n v="496919100"/>
    <s v="No"/>
    <n v="256"/>
    <x v="0"/>
    <s v="31–40%"/>
  </r>
  <r>
    <s v="B08CDKQ8T6"/>
    <s v="B097ZQTDVZ"/>
    <s v="7Seven¬Æ Tcl Remote Control Smart Tv Rc802V Remote Compatible For Tcl Tv Remote Original 55Ep680 40A325 49S6500 55P8S 55P8 50P8 65P8 40S6500 43S6500Fs 49S6800Fs 49S6800 49S6510Fs(Without Voice Function/Google Assistant And Non-Bluetooth Remote)"/>
    <s v="7SEVEN¬Æ TCL Remote Control Smart TV RC802V Remote Compatible for TCL TV Remote Original 55EP680 40A325 49S6500 55P8S 55P8 50P8 65P8 40S6500 43S6500FS 49S6800FS 49S6800 49S6510FS(Without Voice Function/Google Assistant and Non-Bluetooth remote)"/>
    <s v="Computers&amp;Accessories|Accessories&amp;Peripherals|Cables&amp;Accessories|Cables|USBCables"/>
    <x v="2"/>
    <s v="Accessories&amp;Peripherals"/>
    <s v="Cables&amp;Accessories|Cables|USBCables"/>
    <n v="154"/>
    <n v="349"/>
    <n v="55.873925501432666"/>
    <n v="0.56000000000000005"/>
    <n v="4.3"/>
    <n v="7064"/>
    <n v="4.3"/>
    <n v="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n v="2465336"/>
    <n v="2465336"/>
    <s v="No"/>
    <n v="256"/>
    <x v="0"/>
    <s v="51–60%"/>
  </r>
  <r>
    <s v="B08CDKQ8T6"/>
    <s v="B08VS3YLRK"/>
    <s v="Portronics Adapto 20 Type C 20W Fast Pd/Type C Adapter Charger With Fast Charging For Iphone 12/12 Pro/12 Mini/12 Pro Max/11/Xs/Xr/X/8/Plus, Ipad Pro/Air/Mini, Galaxy 10/9/8 (Adapter Only) White"/>
    <s v="Portronics Adapto 20 Type C 20W Fast PD/Type C Adapter Charger with Fast Charging for iPhone 12/12 Pro/12 Mini/12 Pro Max/11/XS/XR/X/8/Plus, iPad Pro/Air/Mini, Galaxy 10/9/8 (Adapter Only) White"/>
    <s v="Computers&amp;Accessories|Accessories&amp;Peripherals|Cables&amp;Accessories|Cables|USBCables"/>
    <x v="2"/>
    <s v="Accessories&amp;Peripherals"/>
    <s v="Cables&amp;Accessories|Cables|USBCables"/>
    <n v="154"/>
    <n v="349"/>
    <n v="55.873925501432666"/>
    <n v="0.56000000000000005"/>
    <n v="4.3"/>
    <n v="7064"/>
    <n v="4.3"/>
    <n v="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n v="2465336"/>
    <n v="2465336"/>
    <s v="Yes"/>
    <n v="256"/>
    <x v="2"/>
    <s v="51–60%"/>
  </r>
  <r>
    <s v="B01486F4G6"/>
    <s v="B0B5CGTBKV"/>
    <s v="Boat Wave Call Smart Watch, Smart Talk With Advanced Dedicated Bluetooth Calling Chip, 1.69‚Äù Hd Display With 550 Nits &amp; 70% Color Gamut, 150+ Watch Faces, Multi-Sport Modes,Hr,Spo2(Caribbean Green)"/>
    <s v="boAt Wave Call Smart Watch, Smart Talk with Advanced Dedicated Bluetooth Calling Chip, 1.69‚Äù HD Display with 550 NITS &amp; 70% Color Gamut, 150+ Watch Faces, Multi-Sport Modes,HR,SpO2(Caribbean Green)"/>
    <s v="Home&amp;Kitchen|Kitchen&amp;HomeAppliances|SmallKitchenAppliances|SandwichMakers"/>
    <x v="1"/>
    <s v="Kitchen&amp;HomeAppliances"/>
    <s v="SmallKitchenAppliances|SandwichMakers"/>
    <n v="2863"/>
    <n v="3690"/>
    <n v="22.411924119241192"/>
    <n v="0.22"/>
    <n v="4.3"/>
    <n v="6987"/>
    <n v="4.3"/>
    <n v="4"/>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n v="25782030"/>
    <n v="25782030"/>
    <s v="Yes"/>
    <n v="256"/>
    <x v="2"/>
    <s v="21–30%"/>
  </r>
  <r>
    <s v="B0756KCV5K"/>
    <s v="B07L5L4GTB"/>
    <s v="Epson 003 65 Ml For Ecotank L1110/L3100/L3101/L3110/L3115/L3116/L3150/L3151/L3152/L3156/L5190 Black Ink Bottle"/>
    <s v="Epson 003 65 ml for EcoTank L1110/L3100/L3101/L3110/L3115/L3116/L3150/L3151/L3152/L3156/L5190 Black Ink Bottle"/>
    <s v="Home&amp;Kitchen|Kitchen&amp;HomeAppliances|SmallKitchenAppliances|InductionCooktop"/>
    <x v="1"/>
    <s v="Kitchen&amp;HomeAppliances"/>
    <s v="SmallKitchenAppliances|InductionCooktop"/>
    <n v="3180"/>
    <n v="5295"/>
    <n v="39.943342776203963"/>
    <n v="0.4"/>
    <n v="4.2"/>
    <n v="6919"/>
    <n v="4.2"/>
    <n v="4"/>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n v="36636105"/>
    <n v="36636105"/>
    <s v="No"/>
    <n v="256"/>
    <x v="0"/>
    <s v="31–40%"/>
  </r>
  <r>
    <s v="B095JQVC7N"/>
    <s v="B09KGV7WSV"/>
    <s v="Kingone Upgraded Stylus Pen, Ipad Pencil, Ultra High Precision &amp; Sensitivity, Palm Rejection, Prevents False On/Off Touch, Power Display, Tilt Sensitivity, Magnetic Adsorption For Ipad 2018 And Later"/>
    <s v="KINGONE Upgraded Stylus Pen, iPad Pencil, Ultra High Precision &amp; Sensitivity, Palm Rejection, Prevents False ON/Off Touch, Power Display, Tilt Sensitivity, Magnetic Adsorption for iPad 2018 and Later"/>
    <s v="Electronics|HomeTheater,TV&amp;Video|Televisions|SmartTelevisions"/>
    <x v="0"/>
    <s v="HomeTheater,TV&amp;Video"/>
    <s v="Televisions|SmartTelevisions"/>
    <n v="42999"/>
    <n v="59999"/>
    <n v="28.333805563426058"/>
    <n v="0.28000000000000003"/>
    <n v="4.0999999999999996"/>
    <n v="6753"/>
    <n v="4.0999999999999996"/>
    <n v="4"/>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n v="405173247"/>
    <n v="405173247"/>
    <s v="No"/>
    <n v="256"/>
    <x v="0"/>
    <s v="21–30%"/>
  </r>
  <r>
    <s v="B095JPKPH3"/>
    <s v="B003B00484"/>
    <s v="Duracell Plus Aaa Rechargeable Batteries (750 Mah) Pack Of 4"/>
    <s v="Duracell Plus AAA Rechargeable Batteries (750 mAh) Pack of 4"/>
    <s v="Electronics|HomeTheater,TV&amp;Video|Televisions|SmartTelevisions"/>
    <x v="0"/>
    <s v="HomeTheater,TV&amp;Video"/>
    <s v="Televisions|SmartTelevisions"/>
    <n v="61999"/>
    <n v="69999"/>
    <n v="11.428734696209945"/>
    <n v="0.11"/>
    <n v="4.0999999999999996"/>
    <n v="6753"/>
    <n v="4.0999999999999996"/>
    <n v="4"/>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n v="472703247"/>
    <n v="472703247"/>
    <s v="No"/>
    <n v="256"/>
    <x v="0"/>
    <s v="11–20%"/>
  </r>
  <r>
    <s v="B07L3NDN24"/>
    <s v="B09SFRNKSR"/>
    <s v="Fabware Lint Remover For Clothes - Sticky Lint Roller For Clothes, Furniture, Wool, Coat, Car Seats, Carpet, Fabric, Dust Cleaner, Pet Hair Remover With 1 Handle &amp; 1 Refill Total 60 Sheets &amp; 1 Cover"/>
    <s v="FABWARE Lint Remover for Clothes - Sticky Lint Roller for Clothes, Furniture, Wool, Coat, Car Seats, Carpet, Fabric, Dust Cleaner, Pet Hair Remover with 1 Handle &amp; 1 Refill Total 60 Sheets &amp; 1 Cover"/>
    <s v="Electronics|HomeAudio|Speakers|MultimediaSpeakerSystems"/>
    <x v="0"/>
    <s v="HomeAudio"/>
    <s v="Speakers|MultimediaSpeakerSystems"/>
    <n v="499"/>
    <n v="799"/>
    <n v="37.546933667083856"/>
    <n v="0.38"/>
    <n v="3.9"/>
    <n v="6742"/>
    <n v="3.9"/>
    <n v="4"/>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n v="5386858"/>
    <n v="5386858"/>
    <s v="No"/>
    <n v="257"/>
    <x v="0"/>
    <s v="31–40%"/>
  </r>
  <r>
    <s v="B0162K34H2"/>
    <s v="B08L879JSN"/>
    <s v="Acer Ek220Q 21.5 Inch (54.61 Cm) Full Hd (1920X1080) Va Panel Lcd Monitor With Led Back Light I 250 Nits I Hdmi, Vga Ports I Eye Care Features Like Bluelight Shield, Flickerless &amp; Comfy View (Black)"/>
    <s v="Acer EK220Q 21.5 Inch (54.61 cm) Full HD (1920x1080) VA Panel LCD Monitor with LED Back Light I 250 Nits I HDMI, VGA Ports I Eye Care Features Like Bluelight Shield, Flickerless &amp; Comfy View (Black)"/>
    <s v="Computers&amp;Accessories|Accessories&amp;Peripherals|Cables&amp;Accessories|Cables|USBCables"/>
    <x v="2"/>
    <s v="Accessories&amp;Peripherals"/>
    <s v="Cables&amp;Accessories|Cables|USBCables"/>
    <n v="849"/>
    <n v="999"/>
    <n v="15.015015015015015"/>
    <n v="0.15"/>
    <n v="4.0999999999999996"/>
    <n v="6736"/>
    <n v="4.0999999999999996"/>
    <n v="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n v="6729264"/>
    <n v="6729264"/>
    <s v="No"/>
    <n v="257"/>
    <x v="1"/>
    <s v="11–20%"/>
  </r>
  <r>
    <s v="B08B6XWQ1C"/>
    <s v="B07T5DKR5D"/>
    <s v="Zebronics Zeb-Bro In Ear Wired Earphones With Mic, 3.5Mm Audio Jack, 10Mm Drivers, Phone/Tablet Compatible(Black)"/>
    <s v="ZEBRONICS Zeb-Bro in Ear Wired Earphones with Mic, 3.5mm Audio Jack, 10mm Drivers, Phone/Tablet Compatible(Black)"/>
    <s v="Electronics|Cameras&amp;Photography|Accessories|Tripods&amp;Monopods|TripodLegs"/>
    <x v="0"/>
    <s v="Cameras&amp;Photography"/>
    <s v="Accessories|Tripods&amp;Monopods|TripodLegs"/>
    <n v="349"/>
    <n v="995"/>
    <n v="64.924623115577887"/>
    <n v="0.65"/>
    <n v="4.2"/>
    <n v="6676"/>
    <n v="4.2"/>
    <n v="4"/>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n v="6642620"/>
    <n v="6642620"/>
    <s v="No"/>
    <n v="258"/>
    <x v="0"/>
    <s v="61–70%"/>
  </r>
  <r>
    <s v="B09MKP344P"/>
    <s v="B094JNXNPV"/>
    <s v="Ambrane Unbreakable 3 In 1 Fast Charging Braided Multipurpose Cable For Speaker With 2.1 A Speed - 1.25 Meter, Black"/>
    <s v="Ambrane Unbreakable 3 in 1 Fast Charging Braided Multipurpose Cable for Speaker with 2.1 A Speed - 1.25 meter, Black"/>
    <s v="Electronics|Mobiles&amp;Accessories|Smartphones&amp;BasicMobiles|Smartphones"/>
    <x v="0"/>
    <s v="Mobiles&amp;Accessories"/>
    <s v="Smartphones&amp;BasicMobiles|Smartphones"/>
    <n v="8499"/>
    <n v="12999"/>
    <n v="34.618047542118624"/>
    <n v="0.35"/>
    <n v="4.0999999999999996"/>
    <n v="6662"/>
    <n v="4.0999999999999996"/>
    <n v="4"/>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n v="86599338"/>
    <n v="86599338"/>
    <s v="Yes"/>
    <n v="259"/>
    <x v="1"/>
    <s v="31–40%"/>
  </r>
  <r>
    <s v="B09T3KB6JZ"/>
    <s v="B0BGSV43WY"/>
    <s v="Noise Colorfit Pro 4 Alpha Bluetooth Calling Smart Watch With 1.78 Amoled Display, Tru Sync, 60Hz Refresh Rate, Instacharge, Gesture Control, Functional 360 Digital Crown (Jet Black)"/>
    <s v="Noise ColorFit Pro 4 Alpha Bluetooth Calling Smart Watch with 1.78 AMOLED Display, Tru Sync, 60hz Refresh Rate, instacharge, Gesture Control, Functional 360 Digital Crown (Jet Black)"/>
    <s v="Electronics|HomeTheater,TV&amp;Video|Televisions|SmartTelevisions"/>
    <x v="0"/>
    <s v="HomeTheater,TV&amp;Video"/>
    <s v="Televisions|SmartTelevisions"/>
    <n v="18990"/>
    <n v="40990"/>
    <n v="53.671627226152715"/>
    <n v="0.54"/>
    <n v="4.2"/>
    <n v="6659"/>
    <n v="4.2"/>
    <n v="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n v="272952410"/>
    <n v="272952410"/>
    <s v="No"/>
    <n v="260"/>
    <x v="0"/>
    <s v="51–60%"/>
  </r>
  <r>
    <s v="B09PNR6F8Q"/>
    <s v="B099S26HWG"/>
    <s v="Classmate Pulse 1 Subject Notebook - 240Mm X 180Mm , Soft Cover, 180 Pages, Single Line, Pack Of 4"/>
    <s v="Classmate Pulse 1 Subject Notebook - 240mm x 180mm , Soft Cover, 180 Pages, Single Line, Pack of 4"/>
    <s v="Computers&amp;Accessories|Accessories&amp;Peripherals|Cables&amp;Accessories|Cables|USBCables"/>
    <x v="2"/>
    <s v="Accessories&amp;Peripherals"/>
    <s v="Cables&amp;Accessories|Cables|USBCables"/>
    <n v="249"/>
    <n v="399"/>
    <n v="37.593984962406012"/>
    <n v="0.38"/>
    <n v="4"/>
    <n v="6558"/>
    <n v="4"/>
    <n v="4"/>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n v="2616642"/>
    <n v="2616642"/>
    <s v="Yes"/>
    <n v="259"/>
    <x v="0"/>
    <s v="31–40%"/>
  </r>
  <r>
    <s v="B00K57MR22"/>
    <s v="B01M4GGIVU"/>
    <s v="Tizum High Speed Hdmi Cable With Ethernet | Supports 3D 4K | For All Hdmi Devices Laptop Computer Gaming Console Tv Set Top Box (1.5 Meter/ 5 Feet)"/>
    <s v="Tizum High Speed HDMI Cable with Ethernet | Supports 3D 4K | for All HDMI Devices Laptop Computer Gaming Console TV Set Top Box (1.5 Meter/ 5 Feet)"/>
    <s v="Home&amp;Kitchen|Kitchen&amp;HomeAppliances|SmallKitchenAppliances|MixerGrinders"/>
    <x v="1"/>
    <s v="Kitchen&amp;HomeAppliances"/>
    <s v="SmallKitchenAppliances|MixerGrinders"/>
    <n v="6120"/>
    <n v="8478"/>
    <n v="27.813163481953289"/>
    <n v="0.28000000000000003"/>
    <n v="4.5999999999999996"/>
    <n v="6550"/>
    <n v="4.5999999999999996"/>
    <n v="5"/>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n v="55530900"/>
    <n v="55530900"/>
    <s v="No"/>
    <n v="260"/>
    <x v="1"/>
    <s v="21–30%"/>
  </r>
  <r>
    <s v="B082T6GVLJ"/>
    <s v="B09L835C3V"/>
    <s v="Smashtronics¬Æ - Case For Firetv Remote, Fire Stick Remote Cover Case, Silicone Cover For Tv Firestick 4K/Tv 2Nd Gen(3Rd Gen) Remote Control - Light Weight/Anti Slip/Shockproof (Black)"/>
    <s v="Smashtronics¬Æ - Case for Firetv Remote, Fire Stick Remote Cover Case, Silicone Cover for TV Firestick 4K/TV 2nd Gen(3rd Gen) Remote Control - Light Weight/Anti Slip/Shockproof (Black)"/>
    <s v="Computers&amp;Accessories|Accessories&amp;Peripherals|Cables&amp;Accessories|Cables|USBCables"/>
    <x v="2"/>
    <s v="Accessories&amp;Peripherals"/>
    <s v="Cables&amp;Accessories|Cables|USBCables"/>
    <n v="849"/>
    <n v="1809"/>
    <n v="53.067993366500829"/>
    <n v="0.53"/>
    <n v="4.3"/>
    <n v="6547"/>
    <n v="4.3"/>
    <n v="4"/>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n v="11843523"/>
    <n v="11843523"/>
    <s v="No"/>
    <n v="260"/>
    <x v="0"/>
    <s v="51–60%"/>
  </r>
  <r>
    <s v="B00LZLPYHW"/>
    <s v="B08R69WBN7"/>
    <s v="Pinnaclz Original Combo Of 2 Usb Type C Fast Charging Cable, Usb C Data Cable For Charging And Data Transfer Smart Phones White 1.2 Meter Made In India (Pack Of 2)"/>
    <s v="Pinnaclz Original Combo of 2 USB Type C Fast Charging Cable, USB C Data Cable for Charging and Data Transfer Smart Phones White 1.2 Meter Made in India (Pack of 2)"/>
    <s v="OfficeProducts|OfficePaperProducts|Paper|Stationery|Notebooks,WritingPads&amp;Diaries|WireboundNotebooks"/>
    <x v="5"/>
    <s v="OfficePaperProducts"/>
    <s v="Paper|Stationery|Notebooks,WritingPads&amp;Diaries|WireboundNotebooks"/>
    <n v="137"/>
    <n v="160"/>
    <n v="14.374999999999998"/>
    <n v="0.14000000000000001"/>
    <n v="4.4000000000000004"/>
    <n v="6537"/>
    <n v="4.4000000000000004"/>
    <n v="4"/>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n v="1045920"/>
    <n v="1045920"/>
    <s v="Yes"/>
    <n v="260"/>
    <x v="0"/>
    <s v="11–20%"/>
  </r>
  <r>
    <s v="B0187F2IOK"/>
    <s v="B09Q8WQ5QJ"/>
    <s v="Portronics Konnect L 60W Pd Type C To Type C Mobile Charging Cable, 1.2M, Fast Data Sync, Tangle Resistant, Tpe+Nylon Braided(Grey)"/>
    <s v="Portronics Konnect L 60W PD Type C to Type C Mobile Charging Cable, 1.2M, Fast Data Sync, Tangle Resistant, TPE+Nylon Braided(Grey)"/>
    <s v="Home&amp;Kitchen|Kitchen&amp;HomeAppliances|SmallKitchenAppliances|HandMixers"/>
    <x v="1"/>
    <s v="Kitchen&amp;HomeAppliances"/>
    <s v="SmallKitchenAppliances|HandMixers"/>
    <n v="1499"/>
    <n v="2199"/>
    <n v="31.832651205093228"/>
    <n v="0.32"/>
    <n v="4.4000000000000004"/>
    <n v="6531"/>
    <n v="4.4000000000000004"/>
    <n v="4"/>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n v="14361669"/>
    <n v="14361669"/>
    <s v="No"/>
    <n v="261"/>
    <x v="2"/>
    <s v="31–40%"/>
  </r>
  <r>
    <s v="B08KDBLMQP"/>
    <s v="B00TDD0YM4"/>
    <s v="Philips Gc026/30 Fabric Shaver, Lint Remover For Woolen Sweaters, Blankets, Jackets/Burr Remover Pill Remover From Carpets, Curtains (White)"/>
    <s v="Philips GC026/30 Fabric Shaver, Lint Remover for Woolen Sweaters, Blankets, Jackets/Burr Remover Pill Remover from Carpets, Curtains (White)"/>
    <s v="Home&amp;Kitchen|Kitchen&amp;HomeAppliances|SmallKitchenAppliances|MixerGrinders"/>
    <x v="1"/>
    <s v="Kitchen&amp;HomeAppliances"/>
    <s v="SmallKitchenAppliances|MixerGrinders"/>
    <n v="1290"/>
    <n v="2500"/>
    <n v="48.4"/>
    <n v="0.48"/>
    <n v="4"/>
    <n v="6530"/>
    <n v="4"/>
    <n v="4"/>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n v="16325000"/>
    <n v="16325000"/>
    <s v="No"/>
    <n v="261"/>
    <x v="0"/>
    <s v="41–50%"/>
  </r>
  <r>
    <s v="B08BCKN299"/>
    <s v="B07WJXCTG9"/>
    <s v="Pigeon By Stovekraft Amaze Plus Electric Kettle (14313) With Stainless Steel Body, 1.8 Litre, Used For Boiling Water, Making Tea And Coffee, Instant Noodles, Soup Etc. 1500 Watt (Silver)"/>
    <s v="Pigeon by Stovekraft Amaze Plus Electric Kettle (14313) with Stainless Steel Body, 1.8 litre, used for boiling Water, making tea and coffee, instant noodles, soup etc. 1500 Watt (Silver)"/>
    <s v="Electronics|Headphones,Earbuds&amp;Accessories|Adapters"/>
    <x v="0"/>
    <s v="Headphones,Earbuds&amp;Accessories"/>
    <s v="Adapters"/>
    <n v="120"/>
    <n v="999"/>
    <n v="87.987987987987992"/>
    <n v="0.88"/>
    <n v="3.9"/>
    <n v="6491"/>
    <n v="3.9"/>
    <n v="4"/>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n v="6484509"/>
    <n v="6484509"/>
    <s v="No"/>
    <n v="262"/>
    <x v="0"/>
    <s v="81–90%"/>
  </r>
  <r>
    <s v="B08BCKN299"/>
    <s v="B099PR2GQJ"/>
    <s v="Homepack 750W Radiant Room Home Office Heaters For Winter"/>
    <s v="HOMEPACK 750W Radiant Room Home Office Heaters For Winter"/>
    <s v="Electronics|Headphones,Earbuds&amp;Accessories|Adapters"/>
    <x v="0"/>
    <s v="Headphones,Earbuds&amp;Accessories"/>
    <s v="Adapters"/>
    <n v="120"/>
    <n v="999"/>
    <n v="87.987987987987992"/>
    <n v="0.88"/>
    <n v="3.9"/>
    <n v="6491"/>
    <n v="3.9"/>
    <n v="4"/>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n v="6484509"/>
    <n v="6484509"/>
    <s v="Yes"/>
    <n v="263"/>
    <x v="2"/>
    <s v="81–90%"/>
  </r>
  <r>
    <s v="B07MSLTW8Z"/>
    <s v="B0BNDRK886"/>
    <s v="Ionix Activated Carbon Faucet Water Filters Universal Interface Home Kitchen Faucet Tap Water | Tap Filter Multilayer | Clean Purifier Filter Cartridge Five Layer Water Filter-Pack Of 1"/>
    <s v="IONIX Activated Carbon Faucet Water Filters Universal Interface Home Kitchen Faucet Tap Water | Tap filter Multilayer | Clean Purifier Filter Cartridge Five Layer Water Filter-Pack of 1"/>
    <s v="Computers&amp;Accessories|Accessories&amp;Peripherals|LaptopAccessories|Lapdesks"/>
    <x v="2"/>
    <s v="Accessories&amp;Peripherals"/>
    <s v="LaptopAccessories|Lapdesks"/>
    <n v="549"/>
    <n v="1999"/>
    <n v="72.536268134067043"/>
    <n v="0.73"/>
    <n v="3.6"/>
    <n v="6422"/>
    <n v="3.6"/>
    <n v="4"/>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n v="12837578"/>
    <n v="12837578"/>
    <s v="Yes"/>
    <n v="264"/>
    <x v="2"/>
    <s v="71–80%"/>
  </r>
  <r>
    <s v="B07LDN9Q2P"/>
    <s v="B097R25DP7"/>
    <s v="Noise Colorfit Pulse Smartwatch With 3.56 Cm (1.4&quot;) Full Touch Hd Display, Spo2, Heart Rate, Sleep Monitors &amp; 10-Day Battery - Jet Black"/>
    <s v="Noise ColorFit Pulse Smartwatch with 3.56 cm (1.4&quot;) Full Touch HD Display, SpO2, Heart Rate, Sleep Monitors &amp; 10-Day Battery - Jet Black"/>
    <s v="Home&amp;Kitchen|Kitchen&amp;HomeAppliances|Vacuum,Cleaning&amp;Ironing|Irons,Steamers&amp;Accessories|Irons|DryIrons"/>
    <x v="1"/>
    <s v="Kitchen&amp;HomeAppliances"/>
    <s v="Vacuum,Cleaning&amp;Ironing|Irons,Steamers&amp;Accessories|Irons|DryIrons"/>
    <n v="889"/>
    <n v="1295"/>
    <n v="31.351351351351354"/>
    <n v="0.31"/>
    <n v="4.3"/>
    <n v="6400"/>
    <n v="4.3"/>
    <n v="4"/>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n v="8288000"/>
    <n v="8288000"/>
    <s v="Yes"/>
    <n v="263"/>
    <x v="0"/>
    <s v="31–40%"/>
  </r>
  <r>
    <s v="B097R45BH8"/>
    <s v="B08ZJDWTJ1"/>
    <s v="Seagate Expansion 1Tb External Hdd - Usb 3.0 For Windows And Mac With 3 Yr Data Recovery Services, Portable Hard Drive (Stkm1000400)"/>
    <s v="Seagate Expansion 1TB External HDD - USB 3.0 for Windows and Mac with 3 yr Data Recovery Services, Portable Hard Drive (STKM1000400)"/>
    <s v="Home&amp;Kitchen|Heating,Cooling&amp;AirQuality|WaterHeaters&amp;Geysers|StorageWaterHeaters"/>
    <x v="1"/>
    <s v="Heating,Cooling&amp;AirQuality"/>
    <s v="WaterHeaters&amp;Geysers|StorageWaterHeaters"/>
    <n v="5499"/>
    <n v="13150"/>
    <n v="58.182509505703415"/>
    <n v="0.57999999999999996"/>
    <n v="4.2"/>
    <n v="6398"/>
    <n v="4.2"/>
    <n v="4"/>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n v="84133700"/>
    <n v="84133700"/>
    <s v="No"/>
    <n v="262"/>
    <x v="0"/>
    <s v="51–60%"/>
  </r>
  <r>
    <s v="B07QHHCB27"/>
    <s v="B08WJ86PV2"/>
    <s v="Rpm Euro Games Gaming Mousepad Speed Type Extended Large (Size - 800 Mm X 300 Mm X 3 Mm)"/>
    <s v="RPM Euro Games Gaming Mousepad Speed Type Extended Large (Size - 800 mm x 300 mm x 3 mm)"/>
    <s v="Home&amp;Kitchen|Kitchen&amp;HomeAppliances|SmallKitchenAppliances|HandBlenders"/>
    <x v="1"/>
    <s v="Kitchen&amp;HomeAppliances"/>
    <s v="SmallKitchenAppliances|HandBlenders"/>
    <n v="1499"/>
    <n v="2100"/>
    <n v="28.61904761904762"/>
    <n v="0.28999999999999998"/>
    <n v="4.0999999999999996"/>
    <n v="6355"/>
    <n v="4.0999999999999996"/>
    <n v="4"/>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n v="13345500"/>
    <n v="13345500"/>
    <s v="Yes"/>
    <n v="261"/>
    <x v="0"/>
    <s v="21–30%"/>
  </r>
  <r>
    <s v="B08PZ6HZLT"/>
    <s v="B075DB1F13"/>
    <s v="Panasonic Eneloop Bq-Cc55N Advanced, Smart And Quick Charger For Aa &amp; Aaa Rechargeable Batteries, White"/>
    <s v="Panasonic Eneloop BQ-CC55N Advanced, Smart and Quick Charger for AA &amp; AAA Rechargeable Batteries, White"/>
    <s v="Electronics|HomeTheater,TV&amp;Video|Televisions|SmartTelevisions"/>
    <x v="0"/>
    <s v="HomeTheater,TV&amp;Video"/>
    <s v="Televisions|SmartTelevisions"/>
    <n v="8999"/>
    <n v="18999"/>
    <n v="52.63434917627243"/>
    <n v="0.53"/>
    <n v="4"/>
    <n v="6347"/>
    <n v="4"/>
    <n v="4"/>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n v="120586653"/>
    <n v="120586653"/>
    <s v="No"/>
    <n v="262"/>
    <x v="0"/>
    <s v="51–60%"/>
  </r>
  <r>
    <s v="B07J2NGB69"/>
    <s v="B09LHXNZLR"/>
    <s v="Skadioo Wifi Adapter For Pc | Car Accessories, Wifi Dongle For Pc | Usb Wifi Adapter For Pc | Wi-Fi Receiver 2.4Ghz, 802.11B/G/N Unano Size Wifi Dongle Compatible Adapter,Wifi Dongle For Pc"/>
    <s v="Skadioo WiFi Adapter for pc | Car Accessories, WiFi Dongle for pc | USB WiFi Adapter for pc | Wi-Fi Receiver 2.4GHz, 802.11b/g/n UNano Size WiFi Dongle Compatible Adapter,WiFi dongle for pc"/>
    <s v="Computers&amp;Accessories|Accessories&amp;Peripherals|Keyboards,Mice&amp;InputDevices|Mice"/>
    <x v="2"/>
    <s v="Accessories&amp;Peripherals"/>
    <s v="Keyboards,Mice&amp;InputDevices|Mice"/>
    <n v="629"/>
    <n v="1390"/>
    <n v="54.748201438848923"/>
    <n v="0.55000000000000004"/>
    <n v="4.4000000000000004"/>
    <n v="6301"/>
    <n v="4.4000000000000004"/>
    <n v="4"/>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n v="8758390"/>
    <n v="8758390"/>
    <s v="Yes"/>
    <n v="262"/>
    <x v="0"/>
    <s v="51–60%"/>
  </r>
  <r>
    <s v="B081FG1QYX"/>
    <s v="B07F1P8KNV"/>
    <s v="Wayona Nylon Braided Usb Type C 3Ft 1M 3A Fast Charger Cable For Samsung Galaxy S9 S8 (Wc3Cb1, Black)"/>
    <s v="Wayona Nylon Braided Usb Type C 3Ft 1M 3A Fast Charger Cable For Samsung Galaxy S9 S8 (Wc3Cb1, Black)"/>
    <s v="Computers&amp;Accessories|Accessories&amp;Peripherals|Cables&amp;Accessories|Cables|USBCables"/>
    <x v="2"/>
    <s v="Accessories&amp;Peripherals"/>
    <s v="Cables&amp;Accessories|Cables|USBCables"/>
    <n v="339"/>
    <n v="999"/>
    <n v="66.066066066066071"/>
    <n v="0.66"/>
    <n v="4.3"/>
    <n v="6255"/>
    <n v="4.3"/>
    <n v="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n v="6248745"/>
    <n v="6248745"/>
    <s v="Yes"/>
    <n v="262"/>
    <x v="0"/>
    <s v="61–70%"/>
  </r>
  <r>
    <s v="B081FJWN52"/>
    <s v="B09LV13JFB"/>
    <s v="Lohaya Voice Assistant Remote Compatible For Airtel Xstream Set-Top Box Remote Control With Netflix Function (Black) (Non - Voice)"/>
    <s v="LOHAYA Voice Assistant Remote Compatible for Airtel Xstream Set-Top Box Remote Control with Netflix Function (Black) (Non - Voice)"/>
    <s v="Computers&amp;Accessories|Accessories&amp;Peripherals|Cables&amp;Accessories|Cables|USBCables"/>
    <x v="2"/>
    <s v="Accessories&amp;Peripherals"/>
    <s v="Cables&amp;Accessories|Cables|USBCables"/>
    <n v="339"/>
    <n v="999"/>
    <n v="66.066066066066071"/>
    <n v="0.66"/>
    <n v="4.3"/>
    <n v="6255"/>
    <n v="4.3"/>
    <n v="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n v="6248745"/>
    <n v="6248745"/>
    <s v="Yes"/>
    <n v="262"/>
    <x v="1"/>
    <s v="61–70%"/>
  </r>
  <r>
    <s v="B08KRMK9LZ"/>
    <s v="B009VCGPSY"/>
    <s v="Hp X1000 Wired Usb Mouse With 3 Handy Buttons, Fast-Moving Scroll Wheel And Optical Sensor Works On Most Surfaces (H2C21Aa, Black/Grey)"/>
    <s v="HP X1000 Wired USB Mouse with 3 Handy Buttons, Fast-Moving Scroll Wheel and Optical Sensor works on most Surfaces (H2C21AA, Black/Grey)"/>
    <s v="Electronics|Mobiles&amp;Accessories|MobileAccessories|StylusPens"/>
    <x v="0"/>
    <s v="Mobiles&amp;Accessories"/>
    <s v="MobileAccessories|StylusPens"/>
    <n v="2025"/>
    <n v="5999"/>
    <n v="66.244374062343724"/>
    <n v="0.66"/>
    <n v="4.2"/>
    <n v="6233"/>
    <n v="4.2"/>
    <n v="4"/>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n v="37391767"/>
    <n v="37391767"/>
    <s v="Yes"/>
    <n v="262"/>
    <x v="1"/>
    <s v="61–70%"/>
  </r>
  <r>
    <s v="B00S2SEV7K"/>
    <s v="B08K9PX15C"/>
    <s v="Zebronics Zeb Wonderbar 10 Usb Powered 2.0 Computer Speaker With Rgb Lights"/>
    <s v="Zebronics Zeb Wonderbar 10 USB Powered 2.0 Computer Speaker with RGB Lights"/>
    <s v="OfficeProducts|OfficePaperProducts|Paper|Stationery|Pens,Pencils&amp;WritingSupplies|Pens&amp;Refills|LiquidInkRollerballPens"/>
    <x v="5"/>
    <s v="OfficePaperProducts"/>
    <s v="Paper|Stationery|Pens,Pencils&amp;WritingSupplies|Pens&amp;Refills|LiquidInkRollerballPens"/>
    <n v="90"/>
    <n v="100"/>
    <n v="10"/>
    <n v="0.1"/>
    <n v="4.0999999999999996"/>
    <n v="6199"/>
    <n v="4.0999999999999996"/>
    <n v="4"/>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n v="619900"/>
    <n v="619900"/>
    <s v="Yes"/>
    <n v="262"/>
    <x v="0"/>
    <s v="0–10%"/>
  </r>
  <r>
    <s v="B088GXTJM3"/>
    <s v="B08Y1TFSP6"/>
    <s v="Ptron Solero Tb301 3A Type-C Data And Fast Charging Cable, Made In India, 480Mbps Data Sync, Strong And Durable 1.5-Meter Nylon Braided Usb Cable For Type-C Devices For Charging Adapter (Black)"/>
    <s v="pTron Solero TB301 3A Type-C Data and Fast Charging Cable, Made in India, 480Mbps Data Sync, Strong and Durable 1.5-Meter Nylon Braided USB Cable for Type-C Devices for Charging Adapter (Black)"/>
    <s v="Electronics|Cameras&amp;Photography|Accessories|PhotoStudio&amp;Lighting|PhotoBackgroundAccessories|BackgroundSupports"/>
    <x v="0"/>
    <s v="Cameras&amp;Photography"/>
    <s v="Accessories|PhotoStudio&amp;Lighting|PhotoBackgroundAccessories|BackgroundSupports"/>
    <n v="699"/>
    <n v="1299"/>
    <n v="46.189376443418013"/>
    <n v="0.46"/>
    <n v="4.3"/>
    <n v="6183"/>
    <n v="4.3"/>
    <n v="4"/>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n v="8031717"/>
    <n v="8031717"/>
    <s v="No"/>
    <n v="262"/>
    <x v="2"/>
    <s v="41–50%"/>
  </r>
  <r>
    <s v="B0B244R4KB"/>
    <s v="B07KSMBL2H"/>
    <s v="Amazonbasics Flexible Premium Hdmi Cable (Black, 4K@60Hz, 18Gbps), 3-Foot"/>
    <s v="AmazonBasics Flexible Premium HDMI Cable (Black, 4K@60Hz, 18Gbps), 3-Foot"/>
    <s v="Electronics|Mobiles&amp;Accessories|MobileAccessories|Maintenance,Upkeep&amp;Repairs|ScreenProtectors"/>
    <x v="0"/>
    <s v="Mobiles&amp;Accessories"/>
    <s v="MobileAccessories|Maintenance,Upkeep&amp;Repairs|ScreenProtectors"/>
    <n v="999"/>
    <n v="2899"/>
    <n v="65.53984132459469"/>
    <n v="0.66"/>
    <n v="4.5999999999999996"/>
    <n v="6129"/>
    <n v="4.5999999999999996"/>
    <n v="5"/>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n v="17767971"/>
    <n v="17767971"/>
    <s v="No"/>
    <n v="262"/>
    <x v="0"/>
    <s v="61–70%"/>
  </r>
  <r>
    <s v="B08CS3BT4L"/>
    <s v="B09V175NP7"/>
    <s v="Boat Wave Lite Smartwatch With 1.69 Inches(4.29Cm) Hd Display, Heart Rate &amp; Spo2 Level Monitor, Multiple Watch Faces, Activity Tracker, Multiple Sports Modes &amp; Ip68 (Scarlet Red)"/>
    <s v="boAt Wave Lite Smartwatch with 1.69 Inches(4.29cm) HD Display, Heart Rate &amp; SpO2 Level Monitor, Multiple Watch Faces, Activity Tracker, Multiple Sports Modes &amp; IP68 (Scarlet Red)"/>
    <s v="Electronics|HomeTheater,TV&amp;Video|Televisions|SmartTelevisions"/>
    <x v="0"/>
    <s v="HomeTheater,TV&amp;Video"/>
    <s v="Televisions|SmartTelevisions"/>
    <n v="9999"/>
    <n v="12999"/>
    <n v="23.078698361412417"/>
    <n v="0.23"/>
    <n v="4.2"/>
    <n v="6088"/>
    <n v="4.2"/>
    <n v="4"/>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n v="79137912"/>
    <n v="79137912"/>
    <s v="Yes"/>
    <n v="262"/>
    <x v="0"/>
    <s v="21–30%"/>
  </r>
  <r>
    <s v="B0085W2MUQ"/>
    <s v="B07CD2BN46"/>
    <s v="Xiaomi Mi Wired In Ear Earphones With Mic Basic With Ultra Deep Bass &amp; Aluminum Alloy Sound Chamber (Black)"/>
    <s v="Xiaomi Mi Wired in Ear Earphones with Mic Basic with Ultra Deep Bass &amp; Aluminum Alloy Sound Chamber (Black)"/>
    <s v="Home&amp;Kitchen|Kitchen&amp;HomeAppliances|SmallKitchenAppliances|HandBlenders"/>
    <x v="1"/>
    <s v="Kitchen&amp;HomeAppliances"/>
    <s v="SmallKitchenAppliances|HandBlenders"/>
    <n v="765"/>
    <n v="970"/>
    <n v="21.134020618556701"/>
    <n v="0.21"/>
    <n v="4.2"/>
    <n v="6055"/>
    <n v="4.2"/>
    <n v="4"/>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n v="5873350"/>
    <n v="5873350"/>
    <s v="No"/>
    <n v="263"/>
    <x v="0"/>
    <s v="21–30%"/>
  </r>
  <r>
    <s v="B07CVR2L5K"/>
    <s v="B00NH13Q8W"/>
    <s v="Amazonbasics Usb 2.0 Extension Cable For Personal Computer, Printer, 2-Pack - A-Male To A-Female - 3.3 Feet (1 Meter, Black)"/>
    <s v="AmazonBasics USB 2.0 Extension Cable for Personal Computer, Printer, 2-Pack - A-Male to A-Female - 3.3 Feet (1 Meter, Black)"/>
    <s v="Home&amp;Kitchen|Kitchen&amp;HomeAppliances|SmallKitchenAppliances|MiniFoodProcessors&amp;Choppers"/>
    <x v="1"/>
    <s v="Kitchen&amp;HomeAppliances"/>
    <s v="SmallKitchenAppliances|MiniFoodProcessors&amp;Choppers"/>
    <n v="1656"/>
    <n v="2695"/>
    <n v="38.552875695732844"/>
    <n v="0.39"/>
    <n v="4.4000000000000004"/>
    <n v="6027"/>
    <n v="4.4000000000000004"/>
    <n v="4"/>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n v="16242765"/>
    <n v="16242765"/>
    <s v="No"/>
    <n v="263"/>
    <x v="0"/>
    <s v="31–40%"/>
  </r>
  <r>
    <s v="B08MTCKDYN"/>
    <s v="B097JQ1J5G"/>
    <s v="Zebronics Zeb-90Hb Usb Hub, 4 Ports, Pocket Sized, Plug &amp; Play, For Laptop &amp; Computers"/>
    <s v="Zebronics ZEB-90HB USB Hub, 4 Ports, Pocket Sized, Plug &amp; Play, for Laptop &amp; Computers"/>
    <s v="Electronics|Mobiles&amp;Accessories|MobileAccessories|D√©cor"/>
    <x v="0"/>
    <s v="Mobiles&amp;Accessories"/>
    <s v="MobileAccessories|D√©cor"/>
    <n v="119"/>
    <n v="299"/>
    <n v="60.200668896321076"/>
    <n v="0.6"/>
    <n v="4.0999999999999996"/>
    <n v="5999"/>
    <n v="4.0999999999999996"/>
    <n v="4"/>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n v="1793701"/>
    <n v="1793701"/>
    <s v="No"/>
    <n v="264"/>
    <x v="0"/>
    <s v="61–70%"/>
  </r>
  <r>
    <s v="B08MTCKDYN"/>
    <s v="B082FTPRSK"/>
    <s v="Zinq Five Fan Cooling Pad And Laptop Stand With Dual Height Adjustment And Dual Usb Port Extension (Black)"/>
    <s v="Zinq Five Fan Cooling Pad and Laptop Stand with Dual Height Adjustment and Dual USB Port Extension (Black)"/>
    <s v="Electronics|Mobiles&amp;Accessories|MobileAccessories|D√©cor"/>
    <x v="0"/>
    <s v="Mobiles&amp;Accessories"/>
    <s v="MobileAccessories|D√©cor"/>
    <n v="119"/>
    <n v="299"/>
    <n v="60.200668896321076"/>
    <n v="0.6"/>
    <n v="4.0999999999999996"/>
    <n v="5999"/>
    <n v="4.0999999999999996"/>
    <n v="4"/>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n v="1793701"/>
    <n v="1793701"/>
    <s v="Yes"/>
    <n v="265"/>
    <x v="2"/>
    <s v="61–70%"/>
  </r>
  <r>
    <s v="B07R99NBVB"/>
    <s v="B07GVGTSLN"/>
    <s v="Wayona Usb Type C Fast Charger Cable Fast Charging Usb C Cable/Cord Compatible For Samsung Galaxy S10E S10 S9 S8 Plus S10+,Note 10 Note 9 Note 8,S20,M31S,M40,Realme X3,Pixel 2 Xl (3 Ft Pack Of 1,Grey)"/>
    <s v="Wayona Usb Type C Fast Charger Cable Fast Charging Usb C Cable/Cord Compatible For Samsung Galaxy S10E S10 S9 S8 Plus S10+,Note 10 Note 9 Note 8,S20,M31S,M40,Realme X3,Pixel 2 Xl (3 Ft Pack Of 1,Grey)"/>
    <s v="HomeImprovement|Electrical|CordManagement"/>
    <x v="6"/>
    <s v="Electrical"/>
    <s v="CordManagement"/>
    <n v="249"/>
    <n v="599"/>
    <n v="58.430717863105173"/>
    <n v="0.57999999999999996"/>
    <n v="4.5"/>
    <n v="5985"/>
    <n v="4.5"/>
    <n v="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n v="3585015"/>
    <n v="3585015"/>
    <s v="Yes"/>
    <n v="266"/>
    <x v="2"/>
    <s v="51–60%"/>
  </r>
  <r>
    <s v="B00935MGHS"/>
    <s v="B07TR5HSR9"/>
    <s v="Memeho¬Æ Smart Standard Multi-Purpose Laptop Table With Dock Stand/Study Table/Bed Table/Foldable And Portable/Ergonomic &amp; Rounded Edges/Non-Slip Legs/Engineered Wood With Cup Holder (Black)"/>
    <s v="MemeHo¬Æ Smart Standard Multi-Purpose Laptop Table with Dock Stand/Study Table/Bed Table/Foldable and Portable/Ergonomic &amp; Rounded Edges/Non-Slip Legs/Engineered Wood with Cup Holder (Black)"/>
    <s v="Home&amp;Kitchen|Kitchen&amp;HomeAppliances|SmallKitchenAppliances|SandwichMakers"/>
    <x v="1"/>
    <s v="Kitchen&amp;HomeAppliances"/>
    <s v="SmallKitchenAppliances|SandwichMakers"/>
    <n v="1199"/>
    <n v="1795"/>
    <n v="33.203342618384404"/>
    <n v="0.33"/>
    <n v="4.2"/>
    <n v="5967"/>
    <n v="4.2"/>
    <n v="4"/>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n v="10710765"/>
    <n v="10710765"/>
    <s v="Yes"/>
    <n v="265"/>
    <x v="1"/>
    <s v="31–40%"/>
  </r>
  <r>
    <s v="B08TDJNM3G"/>
    <s v="B08H6B3G96"/>
    <s v="Philips Easyspeed Plus Steam Iron Gc2147/30-2400W, Quick Heat Up With Up To 30 G/Min Steam, 150G Steam Boost, Scratch Resistant Ceramic Soleplate, Vertical Steam, Drip-Stop"/>
    <s v="Philips EasySpeed Plus Steam Iron GC2147/30-2400W, Quick Heat up with up to 30 g/min steam, 150g steam Boost, Scratch Resistant Ceramic Soleplate, Vertical steam, Drip-Stop"/>
    <s v="Computers&amp;Accessories|Accessories&amp;Peripherals|USBGadgets|Lamps"/>
    <x v="2"/>
    <s v="Accessories&amp;Peripherals"/>
    <s v="USBGadgets|Lamps"/>
    <n v="59"/>
    <n v="59"/>
    <n v="0"/>
    <n v="0"/>
    <n v="3.8"/>
    <n v="5958"/>
    <n v="3.8"/>
    <n v="4"/>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n v="351522"/>
    <n v="351522"/>
    <s v="No"/>
    <n v="265"/>
    <x v="0"/>
    <s v="0–10%"/>
  </r>
  <r>
    <s v="B095XCRDQW"/>
    <s v="B07WDK3ZS6"/>
    <s v="Iqoo Z6 Lite 5G By Vivo (Mystic Night, 6Gb Ram, 128Gb Storage) | World'S First Snapdragon 4 Gen 1 | 120Hz Refresh Rate | 5000Mah Battery | Travel Adapter To Be Purchased Separately"/>
    <s v="iQOO Z6 Lite 5G by vivo (Mystic Night, 6GB RAM, 128GB Storage) | World's First Snapdragon 4 Gen 1 | 120Hz Refresh Rate | 5000mAh Battery | Travel Adapter to be Purchased Separately"/>
    <s v="Home&amp;Kitchen|HomeStorage&amp;Organization|LaundryOrganization|LaundryBaskets"/>
    <x v="1"/>
    <s v="HomeStorage&amp;Organization"/>
    <s v="LaundryOrganization|LaundryBaskets"/>
    <n v="950"/>
    <n v="1599"/>
    <n v="40.587867417135712"/>
    <n v="0.41"/>
    <n v="4.3"/>
    <n v="5911"/>
    <n v="4.3"/>
    <n v="4"/>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n v="9451689"/>
    <n v="9451689"/>
    <s v="No"/>
    <n v="264"/>
    <x v="2"/>
    <s v="41–50%"/>
  </r>
  <r>
    <s v="B07ZJND9B9"/>
    <s v="B08HLC7Z3G"/>
    <s v="Inalsa Electric Kettle Prism Inox - 1350 W With Led Illumination &amp; Boro-Silicate Body, 1.8 L Capacity Along With Cordless Base, 2 Year Warranty (Black)"/>
    <s v="Inalsa Electric Kettle Prism Inox - 1350 W with LED Illumination &amp; Boro-Silicate Body, 1.8 L Capacity along with Cordless Base, 2 Year Warranty (Black)"/>
    <s v="Home&amp;Kitchen|Heating,Cooling&amp;AirQuality|Fans|CeilingFans"/>
    <x v="1"/>
    <s v="Heating,Cooling&amp;AirQuality"/>
    <s v="Fans|CeilingFans"/>
    <n v="1099"/>
    <n v="1990"/>
    <n v="44.773869346733669"/>
    <n v="0.45"/>
    <n v="3.9"/>
    <n v="5911"/>
    <n v="3.9"/>
    <n v="4"/>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n v="11762890"/>
    <n v="11762890"/>
    <s v="No"/>
    <n v="264"/>
    <x v="0"/>
    <s v="41–50%"/>
  </r>
  <r>
    <s v="B07FJNNZCJ"/>
    <s v="B07WHQBZLS"/>
    <s v="Iqoo Vivo Z6 5G (Chromatic Blue, 8Gb Ram, 128Gb Storage) | Snapdragon 695-6Nm Processor | 120Hz Fhd+ Display | 5000Mah Battery"/>
    <s v="iQOO vivo Z6 5G (Chromatic Blue, 8GB RAM, 128GB Storage) | Snapdragon 695-6nm Processor | 120Hz FHD+ Display | 5000mAh Battery"/>
    <s v="Home&amp;Kitchen|Kitchen&amp;HomeAppliances|WaterPurifiers&amp;Accessories|WaterFilters&amp;Purifiers"/>
    <x v="1"/>
    <s v="Kitchen&amp;HomeAppliances"/>
    <s v="WaterPurifiers&amp;Accessories|WaterFilters&amp;Purifiers"/>
    <n v="8699"/>
    <n v="13049"/>
    <n v="33.335887807494828"/>
    <n v="0.33"/>
    <n v="4.3"/>
    <n v="5891"/>
    <n v="4.3"/>
    <n v="4"/>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n v="76871659"/>
    <n v="76871659"/>
    <s v="No"/>
    <n v="265"/>
    <x v="0"/>
    <s v="31–40%"/>
  </r>
  <r>
    <s v="B00KIE28X0"/>
    <s v="B08R69VDHT"/>
    <s v="Pinnaclz Original Combo Of 2 Micro Usb Fast Charging Cable, Usb Charging Cable For Data Transfer Perfect For Android Smart Phones White 1.2 Meter Made In India (Pack Of 2)"/>
    <s v="Pinnaclz Original Combo of 2 Micro USB Fast Charging Cable, USB Charging Cable for Data Transfer Perfect for Android Smart Phones White 1.2 Meter Made in India (Pack of 2)"/>
    <s v="Home&amp;Kitchen|CraftMaterials|PaintingMaterials|Paints"/>
    <x v="1"/>
    <s v="CraftMaterials"/>
    <s v="PaintingMaterials|Paints"/>
    <n v="310"/>
    <n v="310"/>
    <n v="0"/>
    <n v="0"/>
    <n v="4.5"/>
    <n v="5882"/>
    <n v="4.5"/>
    <n v="5"/>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n v="1823420"/>
    <n v="1823420"/>
    <s v="No"/>
    <n v="265"/>
    <x v="0"/>
    <s v="0–10%"/>
  </r>
  <r>
    <s v="B07NPBG1B4"/>
    <s v="B08FGNPQ9X"/>
    <s v="Zinq Ups For Router, Mini Ups For 12V Wifi Router Broadband Modem With Upto 4 Hours Power Backup, Upto 2Amp, Works With Existing Adapter, Also Works With Set-Top Box, Smart Camera, Cctv (Black)"/>
    <s v="Zinq UPS for Router, Mini UPS for 12V WiFi Router Broadband Modem with Upto 4 Hours Power Backup, Upto 2Amp, Works with Existing Adapter, Also Works with Set-top Box, Smart Camera, CCTV (Black)"/>
    <s v="Home&amp;Kitchen|Heating,Cooling&amp;AirQuality|Fans|PedestalFans"/>
    <x v="1"/>
    <s v="Heating,Cooling&amp;AirQuality"/>
    <s v="Fans|PedestalFans"/>
    <n v="1982.84"/>
    <n v="3300"/>
    <n v="39.913939393939394"/>
    <n v="0.4"/>
    <n v="4.0999999999999996"/>
    <n v="5873"/>
    <n v="4.0999999999999996"/>
    <n v="4"/>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n v="19380900"/>
    <n v="19380900"/>
    <s v="No"/>
    <n v="266"/>
    <x v="1"/>
    <s v="31–40%"/>
  </r>
  <r>
    <s v="B08WRKSF9D"/>
    <s v="B00RGLI0ZS"/>
    <s v="Amkette 30 Pin To Usb Charging &amp; Data Sync Cable For Iphone 3G/3Gs/4/4S/Ipad 1/2/3, Ipod Nano 5Th/6Th Gen And Ipod Touch 3Rd/4Th Gen -1.5M (Black)"/>
    <s v="Amkette 30 Pin to USB Charging &amp; Data Sync Cable for iPhone 3G/3GS/4/4s/iPad 1/2/3, iPod Nano 5th/6th Gen and iPod Touch 3rd/4th Gen -1.5m (Black)"/>
    <s v="Home&amp;Kitchen|Heating,Cooling&amp;AirQuality|WaterHeaters&amp;Geysers|StorageWaterHeaters"/>
    <x v="1"/>
    <s v="Heating,Cooling&amp;AirQuality"/>
    <s v="WaterHeaters&amp;Geysers|StorageWaterHeaters"/>
    <n v="6499"/>
    <n v="8500"/>
    <n v="23.541176470588233"/>
    <n v="0.24"/>
    <n v="4.4000000000000004"/>
    <n v="5865"/>
    <n v="4.4000000000000004"/>
    <n v="4"/>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n v="49852500"/>
    <n v="49852500"/>
    <s v="No"/>
    <n v="267"/>
    <x v="0"/>
    <s v="21–30%"/>
  </r>
  <r>
    <s v="B09NC2TY11"/>
    <s v="B07J2NGB69"/>
    <s v="Lenovo 400 Wireless Mouse, 1200Dpi Optical Sensor, 2.4Ghz Wireless Nano Usb, 3-Button (Left,Right,Scroll) Upto 8M Left/Right &amp; 100K Scroll Clicks &amp; 1Yr Battery, Ambidextrous, Ergonomic Gy50R91293"/>
    <s v="Lenovo 400 Wireless Mouse, 1200DPI Optical Sensor, 2.4GHz Wireless Nano USB, 3-Button (Left,Right,Scroll) Upto 8M Left/Right &amp; 100K Scroll clicks &amp; 1yr Battery, Ambidextrous, Ergonomic GY50R91293"/>
    <s v="Electronics|WearableTechnology|SmartWatches"/>
    <x v="0"/>
    <s v="WearableTechnology"/>
    <s v="SmartWatches"/>
    <n v="2499"/>
    <n v="5999"/>
    <n v="58.343057176196034"/>
    <n v="0.57999999999999996"/>
    <n v="4.0999999999999996"/>
    <n v="5852"/>
    <n v="4.0999999999999996"/>
    <n v="4"/>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n v="35106148"/>
    <n v="35106148"/>
    <s v="No"/>
    <n v="268"/>
    <x v="0"/>
    <s v="51–60%"/>
  </r>
  <r>
    <s v="B07KCMR8D6"/>
    <s v="B0B3CPQ5PF"/>
    <s v="Oneplus Nord 2T 5G (Jade Fog, 8Gb Ram, 128Gb Storage)"/>
    <s v="OnePlus Nord 2T 5G (Jade Fog, 8GB RAM, 128GB Storage)"/>
    <s v="OfficeProducts|OfficePaperProducts|Paper|Stationery|Pens,Pencils&amp;WritingSupplies|Pens&amp;Refills|GelInkRollerballPens"/>
    <x v="5"/>
    <s v="OfficePaperProducts"/>
    <s v="Paper|Stationery|Pens,Pencils&amp;WritingSupplies|Pens&amp;Refills|GelInkRollerballPens"/>
    <n v="50"/>
    <n v="50"/>
    <n v="0"/>
    <n v="0"/>
    <n v="4.3"/>
    <n v="5792"/>
    <n v="4.3"/>
    <n v="4"/>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n v="289600"/>
    <n v="289600"/>
    <s v="Yes"/>
    <n v="268"/>
    <x v="0"/>
    <s v="0–10%"/>
  </r>
  <r>
    <s v="B0846D5CBP"/>
    <s v="B0711PVX6Z"/>
    <s v="Amazonbasics Micro Usb Fast Charging Cable For Android Phones With Gold Plated Connectors (3 Feet, Black)"/>
    <s v="AmazonBasics Micro USB Fast Charging Cable for Android Phones with Gold Plated Connectors (3 Feet, Black)"/>
    <s v="OfficeProducts|OfficeElectronics|Calculators|Scientific"/>
    <x v="5"/>
    <s v="OfficeElectronics"/>
    <s v="Calculators|Scientific"/>
    <n v="1295"/>
    <n v="1295"/>
    <n v="0"/>
    <n v="0"/>
    <n v="4.5"/>
    <n v="5760"/>
    <n v="4.5"/>
    <n v="5"/>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n v="7459200"/>
    <n v="7459200"/>
    <s v="No"/>
    <n v="269"/>
    <x v="2"/>
    <s v="0–10%"/>
  </r>
  <r>
    <s v="B08J4PL1Z3"/>
    <s v="B096YCN3SD"/>
    <s v="Lifelong Llek15 Electric Kettle 1.5L With Stainless Steel Body, Easy And Fast Boiling Of Water For Instant Noodles, Soup, Tea Etc. (1 Year Warranty, Silver)"/>
    <s v="Lifelong LLEK15 Electric Kettle 1.5L with Stainless Steel Body, Easy and Fast Boiling of Water for Instant Noodles, Soup, Tea etc. (1 Year Warranty, Silver)"/>
    <s v="Computers&amp;Accessories|Accessories&amp;Peripherals|PCGamingPeripherals|Gamepads"/>
    <x v="2"/>
    <s v="Accessories&amp;Peripherals"/>
    <s v="PCGamingPeripherals|Gamepads"/>
    <n v="699"/>
    <n v="1490"/>
    <n v="53.087248322147651"/>
    <n v="0.53"/>
    <n v="4"/>
    <n v="5736"/>
    <n v="4"/>
    <n v="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n v="8546640"/>
    <n v="8546640"/>
    <s v="No"/>
    <n v="268"/>
    <x v="0"/>
    <s v="51–60%"/>
  </r>
  <r>
    <s v="B07Z3K96FR"/>
    <s v="B00NH11PEY"/>
    <s v="Amazonbasics Usb 2.0 - A-Male To A-Female Extension Cable For Personal Computer, Printer (Black, 9.8 Feet/3 Meters)"/>
    <s v="AmazonBasics USB 2.0 - A-Male to A-Female Extension Cable for Personal Computer, Printer (Black, 9.8 Feet/3 Meters)"/>
    <s v="Computers&amp;Accessories|Accessories&amp;Peripherals|TabletAccessories|ScreenProtectors"/>
    <x v="2"/>
    <s v="Accessories&amp;Peripherals"/>
    <s v="TabletAccessories|ScreenProtectors"/>
    <n v="399"/>
    <n v="1499"/>
    <n v="73.382254836557706"/>
    <n v="0.73"/>
    <n v="4.0999999999999996"/>
    <n v="5730"/>
    <n v="4.0999999999999996"/>
    <n v="4"/>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n v="8589270"/>
    <n v="8589270"/>
    <s v="Yes"/>
    <n v="269"/>
    <x v="0"/>
    <s v="71–80%"/>
  </r>
  <r>
    <s v="B00LM4W1N2"/>
    <s v="B09GFPVD9Y"/>
    <s v="Redmi 9 Activ (Carbon Black, 4Gb Ram, 64Gb Storage) | Octa-Core Helio G35 | 5000 Mah Battery"/>
    <s v="Redmi 9 Activ (Carbon Black, 4GB RAM, 64GB Storage) | Octa-core Helio G35 | 5000 mAh Battery"/>
    <s v="OfficeProducts|OfficePaperProducts|Paper|Stationery|Pens,Pencils&amp;WritingSupplies|Pens&amp;Refills|RetractableBallpointPens"/>
    <x v="5"/>
    <s v="OfficePaperProducts"/>
    <s v="Paper|Stationery|Pens,Pencils&amp;WritingSupplies|Pens&amp;Refills|RetractableBallpointPens"/>
    <n v="480"/>
    <n v="600"/>
    <n v="20"/>
    <n v="0.2"/>
    <n v="4.3"/>
    <n v="5719"/>
    <n v="4.3"/>
    <n v="4"/>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n v="3431400"/>
    <n v="3431400"/>
    <s v="Yes"/>
    <n v="270"/>
    <x v="1"/>
    <s v="11–20%"/>
  </r>
  <r>
    <s v="B0994GP1CX"/>
    <s v="B07F6GXNPB"/>
    <s v="Eureka Forbes Euroclean Paper Vacuum Cleaner Dust Bags For Excel, Ace, 300, Jet Models - Set Of 10"/>
    <s v="Eureka Forbes Euroclean Paper Vacuum Cleaner Dust Bags for Excel, Ace, 300, Jet Models - Set of 10"/>
    <s v="Computers&amp;Accessories|Accessories&amp;Peripherals|Keyboards,Mice&amp;InputDevices|Keyboard&amp;MiceAccessories|DustCovers"/>
    <x v="2"/>
    <s v="Accessories&amp;Peripherals"/>
    <s v="Keyboards,Mice&amp;InputDevices|Keyboard&amp;MiceAccessories|DustCovers"/>
    <n v="115"/>
    <n v="999"/>
    <n v="88.488488488488485"/>
    <n v="0.88"/>
    <n v="3.3"/>
    <n v="5692"/>
    <n v="3.3"/>
    <n v="3"/>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n v="5686308"/>
    <n v="5686308"/>
    <s v="No"/>
    <n v="270"/>
    <x v="1"/>
    <s v="81–90%"/>
  </r>
  <r>
    <s v="B0162LYSFS"/>
    <s v="B08FB2LNSZ"/>
    <s v="Jbl Tune 215Bt, 16 Hrs Playtime With Quick Charge, In Ear Bluetooth Wireless Earphones With Mic, 12.5Mm Premium Earbuds With Pure Bass, Bt 5.0, Dual Pairing, Type C &amp; Voice Assistant Support (Black)"/>
    <s v="JBL Tune 215BT, 16 Hrs Playtime with Quick Charge, in Ear Bluetooth Wireless Earphones with Mic, 12.5mm Premium Earbuds with Pure Bass, BT 5.0, Dual Pairing, Type C &amp; Voice Assistant Support (Black)"/>
    <s v="Computers&amp;Accessories|Accessories&amp;Peripherals|Cables&amp;Accessories|Cables|USBCables"/>
    <x v="2"/>
    <s v="Accessories&amp;Peripherals"/>
    <s v="Cables&amp;Accessories|Cables|USBCables"/>
    <n v="799"/>
    <n v="1749"/>
    <n v="54.316752429959983"/>
    <n v="0.54"/>
    <n v="4.0999999999999996"/>
    <n v="5626"/>
    <n v="4.0999999999999996"/>
    <n v="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n v="9839874"/>
    <n v="9839874"/>
    <s v="Yes"/>
    <n v="269"/>
    <x v="2"/>
    <s v="51–60%"/>
  </r>
  <r>
    <s v="B07YNHCW6N"/>
    <s v="B09PNKXSKF"/>
    <s v="Noise Colorfit Pulse Grand Smart Watch With 1.69&quot; Hd Display, 60 Sports Modes, 150 Watch Faces, Spo2 Monitoring, Call Notification, Quick Replies To Text &amp; Calls (Rose Pink)"/>
    <s v="Noise ColorFit Pulse Grand Smart Watch with 1.69&quot; HD Display, 60 Sports Modes, 150 Watch Faces, Spo2 Monitoring, Call Notification, Quick Replies to Text &amp; Calls (Rose Pink)"/>
    <s v="Computers&amp;Accessories|Accessories&amp;Peripherals|TabletAccessories|Bags,Cases&amp;Sleeves|Cases"/>
    <x v="2"/>
    <s v="Accessories&amp;Peripherals"/>
    <s v="TabletAccessories|Bags,Cases&amp;Sleeves|Cases"/>
    <n v="549"/>
    <n v="2499"/>
    <n v="78.031212484994001"/>
    <n v="0.78"/>
    <n v="4.3"/>
    <n v="5556"/>
    <n v="4.3"/>
    <n v="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n v="13884444"/>
    <n v="13884444"/>
    <s v="Yes"/>
    <n v="270"/>
    <x v="0"/>
    <s v="71–80%"/>
  </r>
  <r>
    <s v="B07YFWVRCM"/>
    <s v="B09SGGRKV8"/>
    <s v="Zebronics Zeb-Buds 30 3.5Mm Stereo Wired In Ear Earphones With Mic For Calling, Volume Control, Multifunction Button, 14Mm Drivers, Stylish Eartip,1.2 Meter Durable Cable And Lightweight Design(Red)"/>
    <s v="ZEBRONICS Zeb-Buds 30 3.5Mm Stereo Wired in Ear Earphones with Mic for Calling, Volume Control, Multifunction Button, 14Mm Drivers, Stylish Eartip,1.2 Meter Durable Cable and Lightweight Design(Red)"/>
    <s v="Electronics|Cameras&amp;Photography|SecurityCameras|DomeCameras"/>
    <x v="0"/>
    <s v="Cameras&amp;Photography"/>
    <s v="SecurityCameras|DomeCameras"/>
    <n v="2299"/>
    <n v="7500"/>
    <n v="69.346666666666664"/>
    <n v="0.69"/>
    <n v="4.0999999999999996"/>
    <n v="5554"/>
    <n v="4.0999999999999996"/>
    <n v="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n v="41655000"/>
    <n v="41655000"/>
    <s v="Yes"/>
    <n v="270"/>
    <x v="0"/>
    <s v="61–70%"/>
  </r>
  <r>
    <s v="B082T6GXS5"/>
    <s v="B0B4HJNPV4"/>
    <s v="Ptron Solero T351 3.5Amps Fast Charging Type-C To Type-C Pd Data &amp; Charging Usb Cable, Made In India, 480Mbps Data Sync, Durable 1 Meter Long Cable For Type-C Smartphones, Tablets &amp; Laptops (Black)"/>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x v="2"/>
    <s v="Accessories&amp;Peripherals"/>
    <s v="Cables&amp;Accessories|Cables|USBCables"/>
    <n v="999"/>
    <n v="2100"/>
    <n v="52.428571428571423"/>
    <n v="0.52"/>
    <n v="4.5"/>
    <n v="5492"/>
    <n v="4.5"/>
    <n v="5"/>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n v="11533200"/>
    <n v="11533200"/>
    <s v="Yes"/>
    <n v="270"/>
    <x v="0"/>
    <s v="51–60%"/>
  </r>
  <r>
    <s v="B07CWNJLPC"/>
    <s v="B0BC9BW512"/>
    <s v="Acer 100 Cm (40 Inches) P Series Full Hd Android Smart Led Tv Ar40Ar2841Fdfl (Black)"/>
    <s v="Acer 100 cm (40 inches) P Series Full HD Android Smart LED TV AR40AR2841FDFL (Black)"/>
    <s v="Computers&amp;Accessories|Accessories&amp;Peripherals|Cables&amp;Accessories|Cables|USBCables"/>
    <x v="2"/>
    <s v="Accessories&amp;Peripherals"/>
    <s v="Cables&amp;Accessories|Cables|USBCables"/>
    <n v="499"/>
    <n v="1200"/>
    <n v="58.416666666666664"/>
    <n v="0.57999999999999996"/>
    <n v="4.3"/>
    <n v="5451"/>
    <n v="4.3"/>
    <n v="4"/>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n v="6541200"/>
    <n v="6541200"/>
    <s v="Yes"/>
    <n v="270"/>
    <x v="0"/>
    <s v="51–60%"/>
  </r>
  <r>
    <s v="B07CWDX49D"/>
    <s v="B0B4T8RSJ1"/>
    <s v="Ptron Solero T241 2.4A Type-C Data &amp; Charging Usb Cable, Made In India, 480Mbps Data Sync, Durable 1-Meter Long Usb Cable For Smartphone, Type-C Usb Devices (White)"/>
    <s v="pTron Solero T241 2.4A Type-C Data &amp; Charging USB Cable, Made in India, 480Mbps Data Sync, Durable 1-Meter Long USB Cable for Smartphone, Type-C USB Devices (White)"/>
    <s v="Computers&amp;Accessories|Accessories&amp;Peripherals|Cables&amp;Accessories|Cables|USBCables"/>
    <x v="2"/>
    <s v="Accessories&amp;Peripherals"/>
    <s v="Cables&amp;Accessories|Cables|USBCables"/>
    <n v="649"/>
    <n v="1600"/>
    <n v="59.4375"/>
    <n v="0.59"/>
    <n v="4.3"/>
    <n v="5451"/>
    <n v="4.3"/>
    <n v="4"/>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n v="8721600"/>
    <n v="8721600"/>
    <s v="Yes"/>
    <n v="269"/>
    <x v="1"/>
    <s v="51–60%"/>
  </r>
  <r>
    <s v="B0814P4L98"/>
    <s v="B00EDJJ7FS"/>
    <s v="Philips Viva Collection Hd4928/01 2100-Watt Induction Cooktop With Feather Touch Sensor And Crystal Glass Plate (Black)"/>
    <s v="Philips Viva Collection HD4928/01 2100-Watt Induction Cooktop with Feather Touch Sensor and Crystal Glass Plate (Black)"/>
    <s v="Home&amp;Kitchen|HomeStorage&amp;Organization|LaundryOrganization|LaundryBaskets"/>
    <x v="1"/>
    <s v="HomeStorage&amp;Organization"/>
    <s v="LaundryOrganization|LaundryBaskets"/>
    <n v="351"/>
    <n v="999"/>
    <n v="64.86486486486487"/>
    <n v="0.65"/>
    <n v="4"/>
    <n v="5380"/>
    <n v="4"/>
    <n v="4"/>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n v="5374620"/>
    <n v="5374620"/>
    <s v="Yes"/>
    <n v="269"/>
    <x v="0"/>
    <s v="61–70%"/>
  </r>
  <r>
    <s v="B00F159RIK"/>
    <s v="B08H9Z3XQW"/>
    <s v="Boat Bassheads 242 In Ear Wired Earphones With Mic(Blue)"/>
    <s v="boAt Bassheads 242 in Ear Wired Earphones with Mic(Blue)"/>
    <s v="Home&amp;Kitchen|Kitchen&amp;HomeAppliances|Vacuum,Cleaning&amp;Ironing|Irons,Steamers&amp;Accessories|Irons|DryIrons"/>
    <x v="1"/>
    <s v="Kitchen&amp;HomeAppliances"/>
    <s v="Vacuum,Cleaning&amp;Ironing|Irons,Steamers&amp;Accessories|Irons|DryIrons"/>
    <n v="499"/>
    <n v="625"/>
    <n v="20.16"/>
    <n v="0.2"/>
    <n v="4.2"/>
    <n v="5355"/>
    <n v="4.2"/>
    <n v="4"/>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n v="3346875"/>
    <n v="3346875"/>
    <s v="Yes"/>
    <n v="268"/>
    <x v="1"/>
    <s v="21–30%"/>
  </r>
  <r>
    <s v="B0B19VJXQZ"/>
    <s v="B0B467CCB9"/>
    <s v="Karbonn 80 Cm (32 Inches) Millennium Series Hd Ready Led Tv Kjw32Nshdf (Phantom Black) With Bezel-Less Design"/>
    <s v="Karbonn 80 cm (32 Inches) Millennium Series HD Ready LED TV KJW32NSHDF (Phantom Black) with Bezel-Less Design"/>
    <s v="Home&amp;Kitchen|Kitchen&amp;HomeAppliances|Vacuum,Cleaning&amp;Ironing|Vacuums&amp;FloorCare|Vacuums|RoboticVacuums"/>
    <x v="1"/>
    <s v="Kitchen&amp;HomeAppliances"/>
    <s v="Vacuum,Cleaning&amp;Ironing|Vacuums&amp;FloorCare|Vacuums|RoboticVacuums"/>
    <n v="27900"/>
    <n v="59900"/>
    <n v="53.42237061769616"/>
    <n v="0.53"/>
    <n v="4.4000000000000004"/>
    <n v="5298"/>
    <n v="4.4000000000000004"/>
    <n v="4"/>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n v="317350200"/>
    <n v="317350200"/>
    <s v="No"/>
    <n v="268"/>
    <x v="1"/>
    <s v="51–60%"/>
  </r>
  <r>
    <s v="B07WKB69RS"/>
    <s v="B09NL7LBWT"/>
    <s v="Bulfyss Usb Rechargeable Lint Remover Fabric Shaver Pet Hair Remover, Effectively And Quickly Remove Fuzz For Clothes, Sweater, Couch, Sofa, Blanket, Curtain, Wool, Cashmere (Grey, 1 Year Warranty)"/>
    <s v="Bulfyss USB Rechargeable Lint Remover Fabric Shaver Pet Hair Remover, Effectively and Quickly Remove Fuzz for Clothes, Sweater, Couch, Sofa, Blanket, Curtain, Wool, Cashmere (Grey, 1 Year Warranty)"/>
    <s v="Home&amp;Kitchen|Heating,Cooling&amp;AirQuality|WaterHeaters&amp;Geysers|InstantWaterHeaters"/>
    <x v="1"/>
    <s v="Heating,Cooling&amp;AirQuality"/>
    <s v="WaterHeaters&amp;Geysers|InstantWaterHeaters"/>
    <n v="2088"/>
    <n v="5550"/>
    <n v="62.378378378378372"/>
    <n v="0.62"/>
    <n v="4"/>
    <n v="5292"/>
    <n v="4"/>
    <n v="4"/>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n v="29370600"/>
    <n v="29370600"/>
    <s v="Yes"/>
    <n v="268"/>
    <x v="0"/>
    <s v="61–70%"/>
  </r>
  <r>
    <s v="B08MXJYB2V"/>
    <s v="B01M0505SJ"/>
    <s v="Orient Electric Apex-Fx 1200Mm Ultra High Speed 400 Rpm Ceiling Fan (Brown)"/>
    <s v="Orient Electric Apex-FX 1200mm Ultra High Speed 400 RPM Ceiling Fan (Brown)"/>
    <s v="Home&amp;Kitchen|Kitchen&amp;HomeAppliances|SmallKitchenAppliances|MixerGrinders"/>
    <x v="1"/>
    <s v="Kitchen&amp;HomeAppliances"/>
    <s v="SmallKitchenAppliances|MixerGrinders"/>
    <n v="2449"/>
    <n v="3390"/>
    <n v="27.758112094395283"/>
    <n v="0.28000000000000003"/>
    <n v="4"/>
    <n v="5206"/>
    <n v="4"/>
    <n v="4"/>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n v="17648340"/>
    <n v="17648340"/>
    <s v="Yes"/>
    <n v="269"/>
    <x v="0"/>
    <s v="21–30%"/>
  </r>
  <r>
    <s v="B08SBH499M"/>
    <s v="B008FWZGSG"/>
    <s v="Samsung Original Type C To C Cable - 3.28 Feet (1 Meter), White"/>
    <s v="Samsung Original Type C to C Cable - 3.28 Feet (1 Meter), White"/>
    <s v="Computers&amp;Accessories|Accessories&amp;Peripherals|Audio&amp;VideoAccessories|PCSpeakers"/>
    <x v="2"/>
    <s v="Accessories&amp;Peripherals"/>
    <s v="Audio&amp;VideoAccessories|PCSpeakers"/>
    <n v="649"/>
    <n v="1300"/>
    <n v="50.076923076923073"/>
    <n v="0.5"/>
    <n v="4.0999999999999996"/>
    <n v="5195"/>
    <n v="4.0999999999999996"/>
    <n v="4"/>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n v="6753500"/>
    <n v="6753500"/>
    <s v="No"/>
    <n v="269"/>
    <x v="0"/>
    <s v="51–60%"/>
  </r>
  <r>
    <s v="B09ZQK9X8G"/>
    <s v="B07B88KQZ8"/>
    <s v="Jbl Go 2, Wireless Portable Bluetooth Speaker With Mic, Jbl Signature Sound, Vibrant Color Options With Ipx7 Waterproof &amp; Aux (Blue)"/>
    <s v="JBL Go 2, Wireless Portable Bluetooth Speaker with Mic, JBL Signature Sound, Vibrant Color Options with IPX7 Waterproof &amp; AUX (Blue)"/>
    <s v="Electronics|WearableTechnology|SmartWatches"/>
    <x v="0"/>
    <s v="WearableTechnology"/>
    <s v="SmartWatches"/>
    <n v="2998"/>
    <n v="5999"/>
    <n v="50.025004167361232"/>
    <n v="0.5"/>
    <n v="4.0999999999999996"/>
    <n v="5179"/>
    <n v="4.0999999999999996"/>
    <n v="4"/>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n v="31068821"/>
    <n v="31068821"/>
    <s v="Yes"/>
    <n v="268"/>
    <x v="0"/>
    <s v="51–60%"/>
  </r>
  <r>
    <s v="B09ZQK9X8G"/>
    <s v="B09BN2NPBD"/>
    <s v="Digitek¬Æ (Drl-14C) Professional (31Cm) Dual Temperature Led Ring Light With Tripod Stand &amp; Mini Tripod For Youtube, Photo-Shoot, Video Shoot, Live Stream, Makeup, Vlogging &amp; More"/>
    <s v="DIGITEK¬Æ (DRL-14C) Professional (31cm) Dual Temperature LED Ring Light with Tripod Stand &amp; Mini Tripod for YouTube, Photo-Shoot, Video Shoot, Live Stream, Makeup, Vlogging &amp; More"/>
    <s v="Electronics|WearableTechnology|SmartWatches"/>
    <x v="0"/>
    <s v="WearableTechnology"/>
    <s v="SmartWatches"/>
    <n v="2998"/>
    <n v="5999"/>
    <n v="50.025004167361232"/>
    <n v="0.5"/>
    <n v="4.0999999999999996"/>
    <n v="5179"/>
    <n v="4.0999999999999996"/>
    <n v="4"/>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n v="31068821"/>
    <n v="31068821"/>
    <s v="Yes"/>
    <n v="268"/>
    <x v="0"/>
    <s v="51–60%"/>
  </r>
  <r>
    <s v="B08HLC7Z3G"/>
    <s v="B0765B3TH7"/>
    <s v="Gizga Essentials Hard Drive Case Shell, 6.35Cm/2.5-Inch, Portable Storage Organizer Bag For Earphone Usb Cable Power Bank Mobile Charger Digital Gadget Hard Disk, Water Resistance Material, Black"/>
    <s v="Gizga Essentials Hard Drive Case Shell, 6.35cm/2.5-inch, Portable Storage Organizer Bag for Earphone USB Cable Power Bank Mobile Charger Digital Gadget Hard Disk, Water Resistance Material, Black"/>
    <s v="Home&amp;Kitchen|Kitchen&amp;HomeAppliances|SmallKitchenAppliances|Kettles&amp;HotWaterDispensers|Kettle&amp;ToasterSets"/>
    <x v="1"/>
    <s v="Kitchen&amp;HomeAppliances"/>
    <s v="SmallKitchenAppliances|Kettles&amp;HotWaterDispensers|Kettle&amp;ToasterSets"/>
    <n v="1182"/>
    <n v="2995"/>
    <n v="60.534223706176959"/>
    <n v="0.61"/>
    <n v="4.2"/>
    <n v="5178"/>
    <n v="4.2"/>
    <n v="4"/>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n v="15508110"/>
    <n v="15508110"/>
    <s v="Yes"/>
    <n v="268"/>
    <x v="0"/>
    <s v="61–70%"/>
  </r>
  <r>
    <s v="B08QJJCY2Q"/>
    <s v="B084N133Y7"/>
    <s v="Belkin Apple Certified Lightning To Type C Cable, Fast Charging For Iphone, Ipad, Air Pods, 3.3 Feet (1 Meters)    White"/>
    <s v="Belkin Apple Certified Lightning To Type C Cable, Fast Charging For Iphone, Ipad, Air Pods, 3.3 Feet (1 Meters)    White"/>
    <s v="Computers&amp;Accessories|Accessories&amp;Peripherals|Keyboards,Mice&amp;InputDevices|Keyboard&amp;MiceAccessories|MousePads"/>
    <x v="2"/>
    <s v="Accessories&amp;Peripherals"/>
    <s v="Keyboards,Mice&amp;InputDevices|Keyboard&amp;MiceAccessories|MousePads"/>
    <n v="169"/>
    <n v="299"/>
    <n v="43.478260869565219"/>
    <n v="0.43"/>
    <n v="4.4000000000000004"/>
    <n v="5176"/>
    <n v="4.4000000000000004"/>
    <n v="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n v="1547624"/>
    <n v="1547624"/>
    <s v="Yes"/>
    <n v="268"/>
    <x v="0"/>
    <s v="41–50%"/>
  </r>
  <r>
    <s v="B07VZH6ZBB"/>
    <s v="B07WGPBXY9"/>
    <s v="Pigeon By Stovekraft Quartz Electric Kettle (14299) 1.7 Litre With Stainless Steel Body, Used For Boiling Water, Making Tea And Coffee, Instant Noodles, Soup Etc. 1500 Watt (Silver)"/>
    <s v="Pigeon by Stovekraft Quartz Electric Kettle (14299) 1.7 Litre with Stainless Steel Body, used for boiling Water, making tea and coffee, instant noodles, soup etc. 1500 Watt (Silver)"/>
    <s v="Home&amp;Kitchen|Heating,Cooling&amp;AirQuality|WaterHeaters&amp;Geysers|StorageWaterHeaters"/>
    <x v="1"/>
    <s v="Heating,Cooling&amp;AirQuality"/>
    <s v="WaterHeaters&amp;Geysers|StorageWaterHeaters"/>
    <n v="7799"/>
    <n v="12500"/>
    <n v="37.608000000000004"/>
    <n v="0.38"/>
    <n v="4"/>
    <n v="5160"/>
    <n v="4"/>
    <n v="4"/>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n v="64500000"/>
    <n v="64500000"/>
    <s v="No"/>
    <n v="268"/>
    <x v="2"/>
    <s v="31–40%"/>
  </r>
  <r>
    <s v="B07Y9PY6Y1"/>
    <s v="B093ZNQZ2Y"/>
    <s v="Lohaya Remote Compatible For Mi Smart Led Tv 4A Remote Control (32&quot;/43&quot;) [ Compatible For Mi Tv Remote Control ] [ Compatible For Mi Smart Led Tv Remote Control ]"/>
    <s v="LOHAYA Remote Compatible for Mi Smart LED TV 4A Remote Control (32&quot;/43&quot;) [ Compatible for Mi Tv Remote Control ] [ Compatible for Mi Smart LED Tv Remote Control ]"/>
    <s v="Home&amp;Kitchen|Kitchen&amp;HomeAppliances|SmallKitchenAppliances|JuicerMixerGrinders"/>
    <x v="1"/>
    <s v="Kitchen&amp;HomeAppliances"/>
    <s v="SmallKitchenAppliances|JuicerMixerGrinders"/>
    <n v="6525"/>
    <n v="8820"/>
    <n v="26.020408163265309"/>
    <n v="0.26"/>
    <n v="4.5"/>
    <n v="5137"/>
    <n v="4.5"/>
    <n v="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n v="45308340"/>
    <n v="45308340"/>
    <s v="No"/>
    <n v="267"/>
    <x v="0"/>
    <s v="21–30%"/>
  </r>
  <r>
    <s v="B08MWJTST6"/>
    <s v="B0814P4L98"/>
    <s v="Prettykrafts Laundry Basket For Clothes With Lid &amp; Handles, Toys Organiser, 75 Ltr Black &amp; Grey"/>
    <s v="PrettyKrafts Laundry Basket for clothes with Lid &amp; Handles, Toys Organiser, 75 Ltr Black &amp; Grey"/>
    <s v="Electronics|Mobiles&amp;Accessories|MobileAccessories|Stands"/>
    <x v="0"/>
    <s v="Mobiles&amp;Accessories"/>
    <s v="MobileAccessories|Stands"/>
    <n v="279"/>
    <n v="1299"/>
    <n v="78.52193995381063"/>
    <n v="0.79"/>
    <n v="4"/>
    <n v="5072"/>
    <n v="4"/>
    <n v="4"/>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n v="6588528"/>
    <n v="6588528"/>
    <s v="No"/>
    <n v="267"/>
    <x v="0"/>
    <s v="71–80%"/>
  </r>
  <r>
    <s v="B07K2HVKLL"/>
    <s v="B08Y57TPDM"/>
    <s v="Duracell Cr2016 3V Lithium Coin Battery, 5 Pcs, 2016 Coin Button Cell Battery, Dl2016"/>
    <s v="Duracell CR2016 3V Lithium Coin Battery, 5 pcs, 2016 Coin Button Cell Battery, DL2016"/>
    <s v="Home&amp;Kitchen|Heating,Cooling&amp;AirQuality|WaterHeaters&amp;Geysers|ImmersionRods"/>
    <x v="1"/>
    <s v="Heating,Cooling&amp;AirQuality"/>
    <s v="WaterHeaters&amp;Geysers|ImmersionRods"/>
    <n v="640"/>
    <n v="1020"/>
    <n v="37.254901960784316"/>
    <n v="0.37"/>
    <n v="4.0999999999999996"/>
    <n v="5059"/>
    <n v="4.0999999999999996"/>
    <n v="4"/>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n v="5160180"/>
    <n v="5160180"/>
    <s v="Yes"/>
    <n v="268"/>
    <x v="1"/>
    <s v="31–40%"/>
  </r>
  <r>
    <s v="B07L9FW9GF"/>
    <s v="B097R2V1W8"/>
    <s v="Bajaj Splendora 3 Litre 3Kw Iwh Instant Water Heater (Geyser), White"/>
    <s v="Bajaj Splendora 3 Litre 3KW IWH Instant Water Heater (Geyser), White"/>
    <s v="Computers&amp;Accessories|Accessories&amp;Peripherals|Keyboards,Mice&amp;InputDevices|Mice"/>
    <x v="2"/>
    <s v="Accessories&amp;Peripherals"/>
    <s v="Keyboards,Mice&amp;InputDevices|Mice"/>
    <n v="149"/>
    <n v="249"/>
    <n v="40.160642570281126"/>
    <n v="0.4"/>
    <n v="4"/>
    <n v="5057"/>
    <n v="4"/>
    <n v="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n v="1259193"/>
    <n v="1259193"/>
    <s v="No"/>
    <n v="269"/>
    <x v="0"/>
    <s v="41–50%"/>
  </r>
  <r>
    <s v="B00VA7YYUO"/>
    <s v="B0B3RSDSZ3"/>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s v="Home&amp;Kitchen|CraftMaterials|DrawingMaterials|DrawingMedia|Pencils|WoodenPencils"/>
    <x v="1"/>
    <s v="CraftMaterials"/>
    <s v="DrawingMaterials|DrawingMedia|Pencils|WoodenPencils"/>
    <n v="99"/>
    <n v="99"/>
    <n v="0"/>
    <n v="0"/>
    <n v="4.3"/>
    <n v="5036"/>
    <n v="4.3"/>
    <n v="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n v="498564"/>
    <n v="498564"/>
    <s v="No"/>
    <n v="268"/>
    <x v="2"/>
    <s v="0–10%"/>
  </r>
  <r>
    <s v="B08G8H8DPL"/>
    <s v="B00W56GLOQ"/>
    <s v="Wonderchef Nutri-Blend Mixer, Grinder &amp; Blender | Powerful 400W 22000 Rpm Motor | Stainless Steel Blades | 2 Unbreakable Jars | 2 Years Warranty | Online Recipe Book By Chef Sanjeev Kapoor | Black"/>
    <s v="Wonderchef Nutri-blend Mixer, Grinder &amp; Blender | Powerful 400W 22000 RPM motor | Stainless steel Blades | 2 unbreakable jars | 2 Years warranty | Online recipe book by Chef Sanjeev Kapoor | Black"/>
    <s v="Home&amp;Kitchen|Kitchen&amp;HomeAppliances|SmallKitchenAppliances|MixerGrinders"/>
    <x v="1"/>
    <s v="Kitchen&amp;HomeAppliances"/>
    <s v="SmallKitchenAppliances|MixerGrinders"/>
    <n v="3249"/>
    <n v="6375"/>
    <n v="49.035294117647062"/>
    <n v="0.49"/>
    <n v="4"/>
    <n v="4978"/>
    <n v="4"/>
    <n v="4"/>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n v="31734750"/>
    <n v="31734750"/>
    <s v="No"/>
    <n v="269"/>
    <x v="2"/>
    <s v="41–50%"/>
  </r>
  <r>
    <s v="B09BCNQ9R2"/>
    <s v="B08R69VDHT"/>
    <s v="Pinnaclz Original Combo Of 2 Micro Usb Fast Charging Cable, Usb Charging Cable For Data Transfer Perfect For Android Smart Phones White 1.2 Meter Made In India (Pack Of 2)"/>
    <s v="Pinnaclz Original Combo of 2 Micro USB Fast Charging Cable, USB Charging Cable for Data Transfer Perfect for Android Smart Phones White 1.2 Meter Made in India (Pack of 2)"/>
    <s v="Electronics|Mobiles&amp;Accessories|MobileAccessories|Cables&amp;Adapters|OTGAdapters"/>
    <x v="0"/>
    <s v="Mobiles&amp;Accessories"/>
    <s v="MobileAccessories|Cables&amp;Adapters|OTGAdapters"/>
    <n v="139"/>
    <n v="499"/>
    <n v="72.144288577154313"/>
    <n v="0.72"/>
    <n v="4.2"/>
    <n v="4971"/>
    <n v="4.2"/>
    <n v="4"/>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n v="2480529"/>
    <n v="2480529"/>
    <s v="No"/>
    <n v="270"/>
    <x v="0"/>
    <s v="71–80%"/>
  </r>
  <r>
    <s v="B01F7B2JCI"/>
    <s v="B07L8KNP5F"/>
    <s v="Zebronics Zeb-Thunder Bluetooth Wireless Over Ear Headphone Fm, Msd, 9 Hrs Playback With Mic (Black)"/>
    <s v="ZEBRONICS Zeb-Thunder Bluetooth Wireless Over Ear Headphone FM, mSD, 9 hrs Playback with Mic (Black)"/>
    <s v="Home&amp;Kitchen|Kitchen&amp;HomeAppliances|Coffee,Tea&amp;Espresso|CoffeeMakerAccessories|MeasuringSpoons"/>
    <x v="1"/>
    <s v="Kitchen&amp;HomeAppliances"/>
    <s v="Coffee,Tea&amp;Espresso|CoffeeMakerAccessories|MeasuringSpoons"/>
    <n v="184"/>
    <n v="450"/>
    <n v="59.111111111111114"/>
    <n v="0.59"/>
    <n v="4.2"/>
    <n v="4971"/>
    <n v="4.2"/>
    <n v="4"/>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n v="2236950"/>
    <n v="2236950"/>
    <s v="Yes"/>
    <n v="270"/>
    <x v="2"/>
    <s v="51–60%"/>
  </r>
  <r>
    <s v="B0971DWFDT"/>
    <s v="B0B82YGCF6"/>
    <s v="Tokdis Mx-1 Pro Bluetooth Calling Smartwatch - 1.69‚Äù Lcd Display, Multiple Watch Faces, Sleep Monitor, Heart &amp; Spo2 Monitoring, Multiple Sports Modes, Water Resistant"/>
    <s v="Tokdis MX-1 Pro Bluetooth Calling Smartwatch - 1.69‚Äù LCD Display, Multiple Watch Faces, Sleep Monitor, Heart &amp; SpO2 Monitoring, Multiple Sports Modes, Water Resistant"/>
    <s v="Electronics|Mobiles&amp;Accessories|MobileAccessories|Chargers|AutomobileChargers"/>
    <x v="0"/>
    <s v="Mobiles&amp;Accessories"/>
    <s v="MobileAccessories|Chargers|AutomobileChargers"/>
    <n v="337"/>
    <n v="699"/>
    <n v="51.788268955650928"/>
    <n v="0.52"/>
    <n v="4.2"/>
    <n v="4969"/>
    <n v="4.2"/>
    <n v="4"/>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n v="3473331"/>
    <n v="3473331"/>
    <s v="Yes"/>
    <n v="270"/>
    <x v="2"/>
    <s v="51–60%"/>
  </r>
  <r>
    <s v="B01LYLJ99X"/>
    <s v="B098NS6PVG"/>
    <s v="Ambrane Unbreakable 60W / 3A Fast Charging 1.5M Braided Type C Cable For Smartphones, Tablets, Laptops &amp; Other Type C Devices, Pd Technology, 480Mbps Data Sync, Quick Charge 3.0 (Rct15A, Black)"/>
    <s v="Ambrane Unbreakable 60W / 3A Fast Charging 1.5m Braided Type C Cable for Smartphones, Tablets, Laptops &amp; other Type C devices, PD Technology, 480Mbps Data Sync, Quick Charge 3.0 (RCT15A, Black)"/>
    <s v="Computers&amp;Accessories|ExternalDevices&amp;DataStorage|PenDrives"/>
    <x v="2"/>
    <s v="ExternalDevices&amp;DataStorage"/>
    <s v="PenDrives"/>
    <n v="449"/>
    <n v="1300"/>
    <n v="65.461538461538453"/>
    <n v="0.65"/>
    <n v="4.2"/>
    <n v="4959"/>
    <n v="4.2"/>
    <n v="4"/>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n v="6446700"/>
    <n v="6446700"/>
    <s v="Yes"/>
    <n v="269"/>
    <x v="1"/>
    <s v="61–70%"/>
  </r>
  <r>
    <s v="B086Q3QMFS"/>
    <s v="B0B1YZX72F"/>
    <s v="Acer 127 Cm (50 Inches) I Series 4K Ultra Hd Android Smart Led Tv Ar50Ar2851Udfl (Black)"/>
    <s v="Acer 127 cm (50 inches) I Series 4K Ultra HD Android Smart LED TV AR50AR2851UDFL (Black)"/>
    <s v="OfficeProducts|OfficePaperProducts|Paper|Stationery|Notebooks,WritingPads&amp;Diaries|CompositionNotebooks"/>
    <x v="5"/>
    <s v="OfficePaperProducts"/>
    <s v="Paper|Stationery|Notebooks,WritingPads&amp;Diaries|CompositionNotebooks"/>
    <n v="120"/>
    <n v="120"/>
    <n v="0"/>
    <n v="0"/>
    <n v="4.5"/>
    <n v="4951"/>
    <n v="4.5"/>
    <n v="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n v="594120"/>
    <n v="594120"/>
    <s v="Yes"/>
    <n v="269"/>
    <x v="1"/>
    <s v="0–10%"/>
  </r>
  <r>
    <s v="B09J2SCVQT"/>
    <s v="B07XJYYH7L"/>
    <s v="Wecool Nylon Braided Multifunction Fast Charging Cable For Android Smartphone, Ios And Type C Usb Devices, 3 In 1 Charging Cable, 3A, (3 Feet) (Black)"/>
    <s v="Wecool Nylon Braided Multifunction Fast Charging Cable For Android Smartphone, Ios And Type C Usb Devices, 3 In 1 Charging Cable, 3A, (3 Feet) (Black)"/>
    <s v="Home&amp;Kitchen|Kitchen&amp;HomeAppliances|SmallKitchenAppliances|JuicerMixerGrinders"/>
    <x v="1"/>
    <s v="Kitchen&amp;HomeAppliances"/>
    <s v="SmallKitchenAppliances|JuicerMixerGrinders"/>
    <n v="1969"/>
    <n v="5000"/>
    <n v="60.62"/>
    <n v="0.61"/>
    <n v="4.0999999999999996"/>
    <n v="4927"/>
    <n v="4.0999999999999996"/>
    <n v="4"/>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n v="24635000"/>
    <n v="24635000"/>
    <s v="No"/>
    <n v="269"/>
    <x v="2"/>
    <s v="61–70%"/>
  </r>
  <r>
    <s v="B07989VV5K"/>
    <s v="B0BL3R4RGS"/>
    <s v="Vapja¬Æ Portable Mini Juicer Cup Blender Usb Rechargeable With 4 Blades For Shakes And Smoothies Fruits Vegetables Juice Maker Grinder Mixer Strong Cutting Bottle Sports Travel Outdoors Gym (Bottle)"/>
    <s v="VAPJA¬Æ Portable Mini Juicer Cup Blender USB Rechargeable with 4 Blades for Shakes and Smoothies Fruits Vegetables Juice Maker Grinder Mixer Strong Cutting Bottle Sports Travel Outdoors Gym (BOTTLE)"/>
    <s v="Home&amp;Kitchen|Kitchen&amp;HomeAppliances|Vacuum,Cleaning&amp;Ironing|Irons,Steamers&amp;Accessories|Irons|SteamIrons"/>
    <x v="1"/>
    <s v="Kitchen&amp;HomeAppliances"/>
    <s v="Vacuum,Cleaning&amp;Ironing|Irons,Steamers&amp;Accessories|Irons|SteamIrons"/>
    <n v="999"/>
    <n v="1560"/>
    <n v="35.96153846153846"/>
    <n v="0.36"/>
    <n v="3.6"/>
    <n v="4881"/>
    <n v="3.6"/>
    <n v="4"/>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n v="7614360"/>
    <n v="7614360"/>
    <s v="Yes"/>
    <n v="268"/>
    <x v="0"/>
    <s v="31–40%"/>
  </r>
  <r>
    <s v="B00R1P3B4O"/>
    <s v="B01N90RZ4M"/>
    <s v="Tata Sky Universal Remote"/>
    <s v="Tata Sky Universal Remote"/>
    <s v="Electronics|Cameras&amp;Photography|Accessories|Film"/>
    <x v="0"/>
    <s v="Cameras&amp;Photography"/>
    <s v="Accessories|Film"/>
    <n v="549"/>
    <n v="549"/>
    <n v="0"/>
    <n v="0"/>
    <n v="4.5"/>
    <n v="4875"/>
    <n v="4.5"/>
    <n v="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n v="2676375"/>
    <n v="2676375"/>
    <s v="No"/>
    <n v="269"/>
    <x v="0"/>
    <s v="0–10%"/>
  </r>
  <r>
    <s v="B07S9M8YTY"/>
    <s v="B08F47T4X5"/>
    <s v="Vr 18 Pcs - 3 Different Size Plastic Food Snack Bag Pouch Clip Sealer Large, Medium, Small Plastic Snack Seal Sealing Bag Clips Vacuum Sealer (Set Of 18, Multi-Color) (Multicolor)"/>
    <s v="VR 18 Pcs - 3 Different Size Plastic Food Snack Bag Pouch Clip Sealer Large, Medium, Small Plastic Snack Seal Sealing Bag Clips Vacuum Sealer (Set of 18, Multi-Color) (Multicolor)"/>
    <s v="Home&amp;Kitchen|Kitchen&amp;HomeAppliances|Vacuum,Cleaning&amp;Ironing|Irons,Steamers&amp;Accessories|Irons|DryIrons"/>
    <x v="1"/>
    <s v="Kitchen&amp;HomeAppliances"/>
    <s v="Vacuum,Cleaning&amp;Ironing|Irons,Steamers&amp;Accessories|Irons|DryIrons"/>
    <n v="717"/>
    <n v="1390"/>
    <n v="48.417266187050359"/>
    <n v="0.48"/>
    <n v="4"/>
    <n v="4867"/>
    <n v="4"/>
    <n v="4"/>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n v="6765130"/>
    <n v="6765130"/>
    <s v="No"/>
    <n v="268"/>
    <x v="0"/>
    <s v="41–50%"/>
  </r>
  <r>
    <s v="B01NCVJMKX"/>
    <s v="B07SBGFDX9"/>
    <s v="Pentonic Multicolor Ball Point Pen, Pack Of 10"/>
    <s v="Pentonic Multicolor Ball Point Pen, Pack of 10"/>
    <s v="Home&amp;Kitchen|Kitchen&amp;HomeAppliances|Vacuum,Cleaning&amp;Ironing|Irons,Steamers&amp;Accessories|LintShavers"/>
    <x v="1"/>
    <s v="Kitchen&amp;HomeAppliances"/>
    <s v="Vacuum,Cleaning&amp;Ironing|Irons,Steamers&amp;Accessories|LintShavers"/>
    <n v="499"/>
    <n v="999"/>
    <n v="50.050050050050054"/>
    <n v="0.5"/>
    <n v="4.0999999999999996"/>
    <n v="4859"/>
    <n v="4.0999999999999996"/>
    <n v="4"/>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n v="4854141"/>
    <n v="4854141"/>
    <s v="No"/>
    <n v="269"/>
    <x v="0"/>
    <s v="51–60%"/>
  </r>
  <r>
    <s v="B00LY17RHI"/>
    <s v="B083RD1J99"/>
    <s v="Hp Wired Mouse 100 With 1600 Dpi Optical Sensor, Usb Plug-And -Play,Ambidextrous Design, Built-In Scrolling And 3 Handy Buttons. 3-Years Warranty (6Vy96Aa)"/>
    <s v="HP Wired Mouse 100 with 1600 DPI Optical Sensor, USB Plug-and -Play,ambidextrous Design, Built-in Scrolling and 3 Handy Buttons. 3-Years Warranty (6VY96AA)"/>
    <s v="OfficeProducts|OfficePaperProducts|Paper|Stationery|Pens,Pencils&amp;WritingSupplies|Pens&amp;Refills|FountainPens"/>
    <x v="5"/>
    <s v="OfficePaperProducts"/>
    <s v="Paper|Stationery|Pens,Pencils&amp;WritingSupplies|Pens&amp;Refills|FountainPens"/>
    <n v="225"/>
    <n v="225"/>
    <n v="0"/>
    <n v="0"/>
    <n v="4.0999999999999996"/>
    <n v="4798"/>
    <n v="4.0999999999999996"/>
    <n v="4"/>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n v="1079550"/>
    <n v="1079550"/>
    <s v="Yes"/>
    <n v="270"/>
    <x v="1"/>
    <s v="0–10%"/>
  </r>
  <r>
    <s v="B09KLVMZ3B"/>
    <s v="B015ZXUDD0"/>
    <s v="Duracell Rechargeable Aa 1300Mah Batteries, 4Pcs"/>
    <s v="Duracell Rechargeable AA 1300mAh Batteries, 4Pcs"/>
    <s v="Computers&amp;Accessories|Accessories&amp;Peripherals|Cables&amp;Accessories|Cables|USBCables"/>
    <x v="2"/>
    <s v="Accessories&amp;Peripherals"/>
    <s v="Cables&amp;Accessories|Cables|USBCables"/>
    <n v="159"/>
    <n v="399"/>
    <n v="60.150375939849624"/>
    <n v="0.6"/>
    <n v="4.0999999999999996"/>
    <n v="4768"/>
    <n v="4.0999999999999996"/>
    <n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n v="1902432"/>
    <n v="1902432"/>
    <s v="No"/>
    <n v="270"/>
    <x v="1"/>
    <s v="61–70%"/>
  </r>
  <r>
    <s v="B09KLVMZ3B"/>
    <s v="B09M869Z5V"/>
    <s v="Portronics Mport 31C 4-In-1 Usb Hub (Type C To 4 Usb-A Ports) With Fast Data Transfer"/>
    <s v="Portronics MPORT 31C 4-in-1 USB Hub (Type C to 4 USB-A Ports) with Fast Data Transfer"/>
    <s v="Computers&amp;Accessories|Accessories&amp;Peripherals|Cables&amp;Accessories|Cables|USBCables"/>
    <x v="2"/>
    <s v="Accessories&amp;Peripherals"/>
    <s v="Cables&amp;Accessories|Cables|USBCables"/>
    <n v="159"/>
    <n v="399"/>
    <n v="60.150375939849624"/>
    <n v="0.6"/>
    <n v="4.0999999999999996"/>
    <n v="4768"/>
    <n v="4.0999999999999996"/>
    <n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n v="1902432"/>
    <n v="1902432"/>
    <s v="Yes"/>
    <n v="270"/>
    <x v="2"/>
    <s v="61–70%"/>
  </r>
  <r>
    <s v="B09KLVMZ3B"/>
    <s v="B01KK0HU3Y"/>
    <s v="Hp Z3700 Wireless Optical Mouse With Usb Receiver And 2.4Ghz Wireless Connection/ 1200Dpi / 16 Months Long Battery Life /Ambidextrous And Slim Design (Modern Gold)"/>
    <s v="HP Z3700 Wireless Optical Mouse with USB Receiver and 2.4GHz Wireless Connection/ 1200DPI / 16 Months Long Battery Life /Ambidextrous and Slim Design (Modern Gold)"/>
    <s v="Computers&amp;Accessories|Accessories&amp;Peripherals|Cables&amp;Accessories|Cables|USBCables"/>
    <x v="2"/>
    <s v="Accessories&amp;Peripherals"/>
    <s v="Cables&amp;Accessories|Cables|USBCables"/>
    <n v="159"/>
    <n v="399"/>
    <n v="60.150375939849624"/>
    <n v="0.6"/>
    <n v="4.0999999999999996"/>
    <n v="4768"/>
    <n v="4.0999999999999996"/>
    <n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n v="1902432"/>
    <n v="1902432"/>
    <s v="Yes"/>
    <n v="271"/>
    <x v="2"/>
    <s v="61–70%"/>
  </r>
  <r>
    <s v="B09DG9VNWB"/>
    <s v="B0BDYVC5TD"/>
    <s v="Sandisk Ultra¬Æ Microsdxc‚Ñ¢ Uhs-I Card, 128Gb, 140Mb/S R, 10 Y Warranty, For Smartphones"/>
    <s v="SanDisk Ultra¬Æ microSDXC‚Ñ¢ UHS-I Card, 128GB, 140MB/s R, 10 Y Warranty, for Smartphones"/>
    <s v="Electronics|WearableTechnology|SmartWatches"/>
    <x v="0"/>
    <s v="WearableTechnology"/>
    <s v="SmartWatches"/>
    <n v="12000"/>
    <n v="29999"/>
    <n v="59.998666622220739"/>
    <n v="0.6"/>
    <n v="4.3"/>
    <n v="4744"/>
    <n v="4.3"/>
    <n v="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n v="142315256"/>
    <n v="142315256"/>
    <s v="Yes"/>
    <n v="271"/>
    <x v="2"/>
    <s v="51–60%"/>
  </r>
  <r>
    <s v="B00B3VFJY2"/>
    <s v="B07RD611Z8"/>
    <s v="Ambrane 20000Mah Power Bank With 20W Fast Charging, Triple Output, Power Delivery, Type C Input, Made In India, Multi-Layer Protection, Li-Polymer + Type C Cable (Stylo-20K, Black)"/>
    <s v="Ambrane 20000mAh Power Bank with 20W Fast Charging, Triple Output, Power Delivery, Type C Input, Made in India, Multi-Layer Protection, Li-Polymer + Type C Cable (Stylo-20k, Black)"/>
    <s v="Home&amp;Kitchen|Kitchen&amp;HomeAppliances|WaterPurifiers&amp;Accessories|WaterPurifierAccessories"/>
    <x v="1"/>
    <s v="Kitchen&amp;HomeAppliances"/>
    <s v="WaterPurifiers&amp;Accessories|WaterPurifierAccessories"/>
    <n v="980"/>
    <n v="980"/>
    <n v="0"/>
    <n v="0"/>
    <n v="4.2"/>
    <n v="4740"/>
    <n v="4.2"/>
    <n v="4"/>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n v="4645200"/>
    <n v="4645200"/>
    <s v="Yes"/>
    <n v="270"/>
    <x v="0"/>
    <s v="0–10%"/>
  </r>
  <r>
    <s v="B09SJ1FTYV"/>
    <s v="B0B25LQQPC"/>
    <s v="Crucial P3 500Gb Pcie 3.0 3D Nand Nvme M.2 Ssd, Up To 3500Mb/S - Ct500P3Ssd8"/>
    <s v="Crucial P3 500GB PCIe 3.0 3D NAND NVMe M.2 SSD, up to 3500MB/s - CT500P3SSD8"/>
    <s v="Electronics|Mobiles&amp;Accessories|MobileAccessories|Cases&amp;Covers|BasicCases"/>
    <x v="0"/>
    <s v="Mobiles&amp;Accessories"/>
    <s v="MobileAccessories|Cases&amp;Covers|BasicCases"/>
    <n v="199"/>
    <n v="1899"/>
    <n v="89.520800421274359"/>
    <n v="0.9"/>
    <n v="4"/>
    <n v="4740"/>
    <n v="4"/>
    <n v="4"/>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n v="9001260"/>
    <n v="9001260"/>
    <s v="No"/>
    <n v="270"/>
    <x v="0"/>
    <s v="81–90%"/>
  </r>
  <r>
    <s v="B08LHTJTBB"/>
    <s v="B0B1YZ9CB8"/>
    <s v="Acer 139 Cm (55 Inches) I Series 4K Ultra Hd Android Smart Led Tv Ar55Ar2851Udfl (Black)"/>
    <s v="Acer 139 cm (55 inches) I Series 4K Ultra HD Android Smart LED TV AR55AR2851UDFL (Black)"/>
    <s v="Computers&amp;Accessories|Accessories&amp;Peripherals|LaptopAccessories|NotebookComputerStands"/>
    <x v="2"/>
    <s v="Accessories&amp;Peripherals"/>
    <s v="LaptopAccessories|NotebookComputerStands"/>
    <n v="599"/>
    <n v="1999"/>
    <n v="70.035017508754379"/>
    <n v="0.7"/>
    <n v="4.4000000000000004"/>
    <n v="4736"/>
    <n v="4.4000000000000004"/>
    <n v="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n v="9467264"/>
    <n v="9467264"/>
    <s v="Yes"/>
    <n v="270"/>
    <x v="2"/>
    <s v="71–80%"/>
  </r>
  <r>
    <s v="B08498D67S"/>
    <s v="B09WRMNJ9G"/>
    <s v="Oneplus 10R 5G (Forest Green, 8Gb Ram, 128Gb Storage, 80W Supervooc)"/>
    <s v="OnePlus 10R 5G (Forest Green, 8GB RAM, 128GB Storage, 80W SuperVOOC)"/>
    <s v="Computers&amp;Accessories|Accessories&amp;Peripherals|PCGamingPeripherals|GamingKeyboards"/>
    <x v="2"/>
    <s v="Accessories&amp;Peripherals"/>
    <s v="PCGamingPeripherals|GamingKeyboards"/>
    <n v="1149"/>
    <n v="1800"/>
    <n v="36.166666666666671"/>
    <n v="0.36"/>
    <n v="4.3"/>
    <n v="4723"/>
    <n v="4.3"/>
    <n v="4"/>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n v="8501400"/>
    <n v="8501400"/>
    <s v="Yes"/>
    <n v="271"/>
    <x v="0"/>
    <s v="31–40%"/>
  </r>
  <r>
    <s v="B07GWTWFS2"/>
    <s v="B09LD3116F"/>
    <s v="Qubo Smart Cam 360 From Hero Group | Made In India | 2Mp 1080P Full Hd | Cctv Wi-Fi Camera | 360 Degree Coverage| Two Way Talk | Mobile App Connectivity | Night Vision | Cloud &amp; Sd Card Recording"/>
    <s v="Qubo Smart Cam 360 from Hero Group | Made in India | 2MP 1080p Full HD | CCTV Wi-Fi Camera | 360 Degree Coverage| Two Way Talk | Mobile App Connectivity | Night Vision | Cloud &amp; SD Card Recording"/>
    <s v="Home&amp;Kitchen|Kitchen&amp;HomeAppliances|SmallKitchenAppliances|SandwichMakers"/>
    <x v="1"/>
    <s v="Kitchen&amp;HomeAppliances"/>
    <s v="SmallKitchenAppliances|SandwichMakers"/>
    <n v="1699"/>
    <n v="1975"/>
    <n v="13.974683544303797"/>
    <n v="0.14000000000000001"/>
    <n v="4.0999999999999996"/>
    <n v="4716"/>
    <n v="4.0999999999999996"/>
    <n v="4"/>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n v="9314100"/>
    <n v="9314100"/>
    <s v="No"/>
    <n v="271"/>
    <x v="0"/>
    <s v="11–20%"/>
  </r>
  <r>
    <s v="B0B1YVCJ2Y"/>
    <s v="B07PFJ5VQD"/>
    <s v="Agaro Blaze Usba To Micro +Type C 2In1 Braided 1.2M Cable"/>
    <s v="Agaro Blaze USBA to micro +Type C 2in1 Braided 1.2M Cable"/>
    <s v="Electronics|HomeTheater,TV&amp;Video|Televisions|SmartTelevisions"/>
    <x v="0"/>
    <s v="HomeTheater,TV&amp;Video"/>
    <s v="Televisions|SmartTelevisions"/>
    <n v="11499"/>
    <n v="19990"/>
    <n v="42.476238119059531"/>
    <n v="0.42"/>
    <n v="4.3"/>
    <n v="4703"/>
    <n v="4.3"/>
    <n v="4"/>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n v="94012970"/>
    <n v="94012970"/>
    <s v="No"/>
    <n v="271"/>
    <x v="0"/>
    <s v="41–50%"/>
  </r>
  <r>
    <s v="B0B1YZX72F"/>
    <s v="B09YLX91QR"/>
    <s v="Ambrane 60W / 3A Fast Charging Output Cable With Type-C To Usb For Mobile, Neckband, True Wireless Earphone Charging, 480Mbps Data Sync Speed, 1M Length (Act - Az10, White)"/>
    <s v="Ambrane 60W / 3A Fast Charging Output Cable with Type-C to USB for Mobile, Neckband, True Wireless Earphone Charging, 480mbps Data Sync Speed, 1m Length (ACT - AZ10, White)"/>
    <s v="Electronics|HomeTheater,TV&amp;Video|Televisions|SmartTelevisions"/>
    <x v="0"/>
    <s v="HomeTheater,TV&amp;Video"/>
    <s v="Televisions|SmartTelevisions"/>
    <n v="27999"/>
    <n v="40990"/>
    <n v="31.693095877043181"/>
    <n v="0.32"/>
    <n v="4.3"/>
    <n v="4703"/>
    <n v="4.3"/>
    <n v="4"/>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n v="192775970"/>
    <n v="192775970"/>
    <s v="No"/>
    <n v="272"/>
    <x v="0"/>
    <s v="31–40%"/>
  </r>
  <r>
    <s v="B0B1YY6JJL"/>
    <s v="B08N1WL9XW"/>
    <s v="Flix (Beetel) 3In1 (Type C|Micro|Iphone Lightening) Textured Pattern 3A Fast Charging Cable With Qc &amp; Pd Support For Type C,Micro Usb &amp; Lightning Iphone Cable,Made In India,1.5 Meter Long Cable(T101)"/>
    <s v="FLiX (Beetel) 3in1 (Type C|Micro|Iphone Lightening) Textured Pattern 3A Fast Charging Cable with QC &amp; PD Support for Type C,Micro USB &amp; Lightning Iphone Cable,Made in India,1.5 Meter Long Cable(T101)"/>
    <s v="Electronics|HomeTheater,TV&amp;Video|Televisions|SmartTelevisions"/>
    <x v="0"/>
    <s v="HomeTheater,TV&amp;Video"/>
    <s v="Televisions|SmartTelevisions"/>
    <n v="23999"/>
    <n v="34990"/>
    <n v="31.411831951986279"/>
    <n v="0.31"/>
    <n v="4.3"/>
    <n v="4703"/>
    <n v="4.3"/>
    <n v="4"/>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n v="164557970"/>
    <n v="164557970"/>
    <s v="No"/>
    <n v="272"/>
    <x v="0"/>
    <s v="31–40%"/>
  </r>
  <r>
    <s v="B0B1YZ9CB8"/>
    <s v="B09F6D21BY"/>
    <s v="7Seven Compatible Lg Tv Remote Suitable For Lg Non Magic Smart Tv Remote Control (Mouse &amp; Voice Non-Support) Mr20Ga Prime Video And Netflix Hotkeys"/>
    <s v="7SEVEN Compatible LG TV Remote Suitable for LG Non Magic Smart tv Remote Control (Mouse &amp; Voice Non-Support) MR20GA Prime Video and Netflix Hotkeys"/>
    <s v="Electronics|HomeTheater,TV&amp;Video|Televisions|SmartTelevisions"/>
    <x v="0"/>
    <s v="HomeTheater,TV&amp;Video"/>
    <s v="Televisions|SmartTelevisions"/>
    <n v="32999"/>
    <n v="47990"/>
    <n v="31.237757866222132"/>
    <n v="0.31"/>
    <n v="4.3"/>
    <n v="4703"/>
    <n v="4.3"/>
    <n v="4"/>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n v="225696970"/>
    <n v="225696970"/>
    <s v="No"/>
    <n v="273"/>
    <x v="0"/>
    <s v="31–40%"/>
  </r>
  <r>
    <s v="B0BC9BW512"/>
    <s v="B09HQSV46W"/>
    <s v="Mi 100 Cm (40 Inches) Horizon Edition Full Hd Android Led Tv 4A | L40M6-Ei (Black)"/>
    <s v="Mi 100 cm (40 inches) Horizon Edition Full HD Android LED TV 4A | L40M6-EI (Black)"/>
    <s v="Electronics|HomeTheater,TV&amp;Video|Televisions|SmartTelevisions"/>
    <x v="0"/>
    <s v="HomeTheater,TV&amp;Video"/>
    <s v="Televisions|SmartTelevisions"/>
    <n v="18999"/>
    <n v="24990"/>
    <n v="23.973589435774308"/>
    <n v="0.24"/>
    <n v="4.3"/>
    <n v="4702"/>
    <n v="4.3"/>
    <n v="4"/>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n v="117502980"/>
    <n v="117502980"/>
    <s v="No"/>
    <n v="273"/>
    <x v="0"/>
    <s v="21–30%"/>
  </r>
  <r>
    <s v="B08M66K48D"/>
    <s v="B09DSXK8JX"/>
    <s v="Kodak 80 Cm (32 Inches) Hd Ready Certified Android Smart Led Tv 32Hdx7Xprobl (Black)"/>
    <s v="Kodak 80 cm (32 inches) HD Ready Certified Android Smart LED TV 32HDX7XPROBL (Black)"/>
    <s v="Electronics|Mobiles&amp;Accessories|MobileAccessories|Maintenance,Upkeep&amp;Repairs|ScreenProtectors"/>
    <x v="0"/>
    <s v="Mobiles&amp;Accessories"/>
    <s v="MobileAccessories|Maintenance,Upkeep&amp;Repairs|ScreenProtectors"/>
    <n v="299"/>
    <n v="599"/>
    <n v="50.083472454090149"/>
    <n v="0.5"/>
    <n v="4.3"/>
    <n v="4674"/>
    <n v="4.3"/>
    <n v="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n v="2799726"/>
    <n v="2799726"/>
    <s v="No"/>
    <n v="273"/>
    <x v="0"/>
    <s v="51–60%"/>
  </r>
  <r>
    <s v="B08H673XKN"/>
    <s v="B07Q7561HD"/>
    <s v="Eveready 1015 Carbon Zinc Aa Battery - 10 Pieces"/>
    <s v="Eveready 1015 Carbon Zinc AA Battery - 10 Pieces"/>
    <s v="Home&amp;Kitchen|Kitchen&amp;HomeAppliances|SmallKitchenAppliances|MixerGrinders"/>
    <x v="1"/>
    <s v="Kitchen&amp;HomeAppliances"/>
    <s v="SmallKitchenAppliances|MixerGrinders"/>
    <n v="3249"/>
    <n v="7795"/>
    <n v="58.319435535599737"/>
    <n v="0.57999999999999996"/>
    <n v="4.2"/>
    <n v="4664"/>
    <n v="4.2"/>
    <n v="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n v="36355880"/>
    <n v="36355880"/>
    <s v="Yes"/>
    <n v="273"/>
    <x v="1"/>
    <s v="51–60%"/>
  </r>
  <r>
    <s v="B0117H7GZ6"/>
    <s v="B081RLM75M"/>
    <s v="Lacopine Mini Pocket Size Lint Roller (White)"/>
    <s v="LACOPINE Mini Pocket Size Lint Roller (White)"/>
    <s v="Computers&amp;Accessories|NetworkingDevices|NetworkAdapters|WirelessUSBAdapters"/>
    <x v="2"/>
    <s v="NetworkingDevices"/>
    <s v="NetworkAdapters|WirelessUSBAdapters"/>
    <n v="249"/>
    <n v="399"/>
    <n v="37.593984962406012"/>
    <n v="0.38"/>
    <n v="3.4"/>
    <n v="4642"/>
    <n v="3.4"/>
    <n v="3"/>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n v="1852158"/>
    <n v="1852158"/>
    <s v="Yes"/>
    <n v="273"/>
    <x v="0"/>
    <s v="31–40%"/>
  </r>
  <r>
    <s v="B07DJ5KYDZ"/>
    <s v="B08WKG2MWT"/>
    <s v="Wayona Usb C 65W Fast Charging Cable Compatible For Tablets Samsung S22 S20 S10 S20Fe S21 S21 Ultra A70 A51 A71 A50S M31 M51 M31S M53 5G (1M, Black)"/>
    <s v="Wayona Usb C 65W Fast Charging Cable Compatible For Tablets Samsung S22 S20 S10 S20Fe S21 S21 Ultra A70 A51 A71 A50S M31 M51 M31S M53 5G (1M, Black)"/>
    <s v="Computers&amp;Accessories|Accessories&amp;Peripherals|LaptopAccessories|LaptopChargers&amp;PowerSupplies"/>
    <x v="2"/>
    <s v="Accessories&amp;Peripherals"/>
    <s v="LaptopAccessories|LaptopChargers&amp;PowerSupplies"/>
    <n v="1249"/>
    <n v="2796"/>
    <n v="55.329041487839767"/>
    <n v="0.55000000000000004"/>
    <n v="4.4000000000000004"/>
    <n v="4598"/>
    <n v="4.4000000000000004"/>
    <n v="4"/>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n v="12856008"/>
    <n v="12856008"/>
    <s v="No"/>
    <n v="273"/>
    <x v="1"/>
    <s v="51–60%"/>
  </r>
  <r>
    <s v="B06XMZV7RH"/>
    <s v="B083J64CBB"/>
    <s v="Kuber Industries Waterproof Canvas Laundry Bag/Hamper|Metalic Printed With Handles|Foldable Bin &amp; 45 Liter Capicity|Size 37 X 37 X 46, Pack Of 1 (Brown)"/>
    <s v="Kuber Industries Waterproof Canvas Laundry Bag/Hamper|Metalic Printed With Handles|Foldable Bin &amp; 45 Liter Capicity|Size 37 x 37 x 46, Pack of 1 (Brown)"/>
    <s v="Home&amp;Kitchen|Kitchen&amp;HomeAppliances|SmallKitchenAppliances|DigitalKitchenScales"/>
    <x v="1"/>
    <s v="Kitchen&amp;HomeAppliances"/>
    <s v="SmallKitchenAppliances|DigitalKitchenScales"/>
    <n v="308"/>
    <n v="499"/>
    <n v="38.276553106212425"/>
    <n v="0.38"/>
    <n v="3.9"/>
    <n v="4584"/>
    <n v="3.9"/>
    <n v="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n v="2287416"/>
    <n v="2287416"/>
    <s v="Yes"/>
    <n v="272"/>
    <x v="0"/>
    <s v="31–40%"/>
  </r>
  <r>
    <s v="B0883LQJ6B"/>
    <s v="B0B1F6GQPS"/>
    <s v="Boult Audio Fxcharge With Enc, 32H Playtime, 5Min=7H Type C Fast Charging, Zen Enc, 14.2 Mm Boomx Rich Bass, Ipx5, Bluetooth Wireless In Ear Earphones Neckband With Mic (Black)"/>
    <s v="Boult Audio FXCharge with ENC, 32H Playtime, 5min=7H Type C Fast Charging, Zen ENC, 14.2 mm BoomX Rich Bass, IPX5, Bluetooth Wireless in Ear Earphones Neckband with mic (Black)"/>
    <s v="Home&amp;Kitchen|Kitchen&amp;HomeAppliances|Vacuum,Cleaning&amp;Ironing|Irons,Steamers&amp;Accessories|Irons|DryIrons"/>
    <x v="1"/>
    <s v="Kitchen&amp;HomeAppliances"/>
    <s v="Vacuum,Cleaning&amp;Ironing|Irons,Steamers&amp;Accessories|Irons|DryIrons"/>
    <n v="1199"/>
    <n v="1690"/>
    <n v="29.053254437869825"/>
    <n v="0.28999999999999998"/>
    <n v="4.2"/>
    <n v="4580"/>
    <n v="4.2"/>
    <n v="4"/>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n v="7740200"/>
    <n v="7740200"/>
    <s v="No"/>
    <n v="272"/>
    <x v="1"/>
    <s v="21–30%"/>
  </r>
  <r>
    <s v="B012ELCYUG"/>
    <s v="B0789LZTCJ"/>
    <s v="Boat Rugged V3 Extra Tough Unbreakable Braided Micro Usb Cable 1.5 Meter (Black)"/>
    <s v="boAt Rugged v3 Extra Tough Unbreakable Braided Micro USB Cable 1.5 Meter (Black)"/>
    <s v="Home&amp;Kitchen|Kitchen&amp;HomeAppliances|SmallKitchenAppliances|SmallApplianceParts&amp;Accessories|StandMixerAccessories"/>
    <x v="1"/>
    <s v="Kitchen&amp;HomeAppliances"/>
    <s v="SmallKitchenAppliances|SmallApplianceParts&amp;Accessories|StandMixerAccessories"/>
    <n v="635"/>
    <n v="635"/>
    <n v="0"/>
    <n v="0"/>
    <n v="4.3"/>
    <n v="4570"/>
    <n v="4.3"/>
    <n v="4"/>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n v="2901950"/>
    <n v="2901950"/>
    <s v="No"/>
    <n v="271"/>
    <x v="0"/>
    <s v="0–10%"/>
  </r>
  <r>
    <s v="B08CYNJ5KY"/>
    <s v="B07H1S7XW8"/>
    <s v="Striff Wall Mount Phone Holder Wall Mount With Adhesive Strips, Charging Holder Compatible With Iphone, Smartphone And Mini Tablet (Pack Of 1) (White)"/>
    <s v="STRIFF Wall Mount Phone Holder Wall Mount with Adhesive Strips, Charging Holder Compatible with iPhone, Smartphone and Mini Tablet (Pack of 1) (White)"/>
    <s v="Computers&amp;Accessories|Printers,Inks&amp;Accessories|Inks,Toners&amp;Cartridges|InkjetInkCartridges"/>
    <x v="2"/>
    <s v="Printers,Inks&amp;Accessories"/>
    <s v="Inks,Toners&amp;Cartridges|InkjetInkCartridges"/>
    <n v="828"/>
    <n v="861"/>
    <n v="3.8327526132404177"/>
    <n v="0.04"/>
    <n v="4.2"/>
    <n v="4567"/>
    <n v="4.2"/>
    <n v="4"/>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n v="3932187"/>
    <n v="3932187"/>
    <s v="No"/>
    <n v="271"/>
    <x v="0"/>
    <s v="0–10%"/>
  </r>
  <r>
    <s v="B08CRRQK6Z"/>
    <s v="B0B296NTFV"/>
    <s v="Portronics Toad 23 Wireless Optical Mouse With 2.4Ghz, Usb Nano Dongle, Optical Orientation, Click Wheel, Adjustable Dpi(Black)"/>
    <s v="Portronics Toad 23 Wireless Optical Mouse with 2.4GHz, USB Nano Dongle, Optical Orientation, Click Wheel, Adjustable DPI(Black)"/>
    <s v="Electronics|HomeAudio|Speakers|SoundbarSpeakers"/>
    <x v="0"/>
    <s v="HomeAudio"/>
    <s v="Speakers|SoundbarSpeakers"/>
    <n v="4999"/>
    <n v="12499"/>
    <n v="60.004800384030723"/>
    <n v="0.6"/>
    <n v="4.2"/>
    <n v="4541"/>
    <n v="4.2"/>
    <n v="4"/>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n v="56757959"/>
    <n v="56757959"/>
    <s v="No"/>
    <n v="272"/>
    <x v="0"/>
    <s v="61–70%"/>
  </r>
  <r>
    <s v="B00P93X6EK"/>
    <s v="B0B86CDHL1"/>
    <s v="Oraimo 65W Type C To C Fast Charging Cable Usb C To Usb C Cable High Speed Syncing, Nylon Braided 1M Length With Led Indicator Compatible For Laptop, Macbook, Samsung Galaxy S22 S20 S10 S20Fe S21 S21 Ultra A70 A51 A71 A50S M31 M51 M31S M53 5G"/>
    <s v="oraimo 65W Type C to C Fast Charging Cable USB C to USB C Cable High Speed Syncing, Nylon Braided 1M length with LED Indicator Compatible For Laptop, Macbook, Samsung Galaxy S22 S20 S10 S20Fe S21 S21 Ultra A70 A51 A71 A50S M31 M51 M31S M53 5G"/>
    <s v="OfficeProducts|OfficePaperProducts|Paper|Stationery|Notebooks,WritingPads&amp;Diaries|WireboundNotebooks"/>
    <x v="5"/>
    <s v="OfficePaperProducts"/>
    <s v="Paper|Stationery|Notebooks,WritingPads&amp;Diaries|WireboundNotebooks"/>
    <n v="157"/>
    <n v="160"/>
    <n v="1.875"/>
    <n v="0.02"/>
    <n v="4.5"/>
    <n v="4428"/>
    <n v="4.5"/>
    <n v="5"/>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n v="708480"/>
    <n v="708480"/>
    <s v="Yes"/>
    <n v="272"/>
    <x v="0"/>
    <s v="0–10%"/>
  </r>
  <r>
    <s v="B00K32PEW4"/>
    <s v="B07MDRGHWQ"/>
    <s v="Vw 60 Cm (24 Inches) Premium Series Hd Ready Led Tv Vw24A (Black)"/>
    <s v="VW 60 cm (24 inches) Premium Series HD Ready LED TV VW24A (Black)"/>
    <s v="OfficeProducts|OfficeElectronics|Calculators|Financial&amp;Business"/>
    <x v="5"/>
    <s v="OfficeElectronics"/>
    <s v="Calculators|Financial&amp;Business"/>
    <n v="535"/>
    <n v="535"/>
    <n v="0"/>
    <n v="0"/>
    <n v="4.4000000000000004"/>
    <n v="4426"/>
    <n v="4.4000000000000004"/>
    <n v="4"/>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n v="2367910"/>
    <n v="2367910"/>
    <s v="No"/>
    <n v="273"/>
    <x v="2"/>
    <s v="0–10%"/>
  </r>
  <r>
    <s v="B097C564GC"/>
    <s v="B07GPXXNNG"/>
    <s v="Boat Bassheads 100 In Ear Wired Earphones With Mic(Taffy Pink)"/>
    <s v="boAt Bassheads 100 in Ear Wired Earphones with Mic(Taffy Pink)"/>
    <s v="Computers&amp;Accessories|Accessories&amp;Peripherals|Adapters|USBtoUSBAdapters"/>
    <x v="2"/>
    <s v="Accessories&amp;Peripherals"/>
    <s v="Adapters|USBtoUSBAdapters"/>
    <n v="294"/>
    <n v="4999"/>
    <n v="94.118823764752946"/>
    <n v="0.94"/>
    <n v="4.3"/>
    <n v="4426"/>
    <n v="4.3"/>
    <n v="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n v="22125574"/>
    <n v="22125574"/>
    <s v="No"/>
    <n v="273"/>
    <x v="0"/>
    <s v="91–100%"/>
  </r>
  <r>
    <s v="B0B53QFZPY"/>
    <s v="B07NPBG1B4"/>
    <s v="Amazonbasics High Speed 55 Watt Oscillating Pedestal Fan, 400Mm Sweep Length, White (Without Remote)"/>
    <s v="AmazonBasics High Speed 55 Watt Oscillating Pedestal Fan, 400mm Sweep Length, White (Without Remote)"/>
    <s v="Electronics|WearableTechnology|SmartWatches"/>
    <x v="0"/>
    <s v="WearableTechnology"/>
    <s v="SmartWatches"/>
    <n v="1299"/>
    <n v="5999"/>
    <n v="78.346391065177528"/>
    <n v="0.78"/>
    <n v="3.3"/>
    <n v="4415"/>
    <n v="3.3"/>
    <n v="3"/>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n v="26485585"/>
    <n v="26485585"/>
    <s v="Yes"/>
    <n v="273"/>
    <x v="1"/>
    <s v="71–80%"/>
  </r>
  <r>
    <s v="B0B53NXFFR"/>
    <s v="B01MRARGBW"/>
    <s v="Eco Crystal J 5 Inch Cartridge (Pack Of 2)"/>
    <s v="Eco Crystal J 5 inch Cartridge (Pack of 2)"/>
    <s v="Electronics|WearableTechnology|SmartWatches"/>
    <x v="0"/>
    <s v="WearableTechnology"/>
    <s v="SmartWatches"/>
    <n v="1399"/>
    <n v="5999"/>
    <n v="76.679446574429065"/>
    <n v="0.77"/>
    <n v="3.3"/>
    <n v="4415"/>
    <n v="3.3"/>
    <n v="3"/>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n v="26485585"/>
    <n v="26485585"/>
    <s v="Yes"/>
    <n v="274"/>
    <x v="0"/>
    <s v="71–80%"/>
  </r>
  <r>
    <s v="B0B53QLB9H"/>
    <s v="B07VZYMQNZ"/>
    <s v="Borosil Rio 1.5 L Electric Kettle, Stainless Steel Inner Body, Boil Water For Tea, Coffee, Soup, Silver"/>
    <s v="Borosil Rio 1.5 L Electric Kettle, Stainless Steel Inner Body, Boil Water For Tea, Coffee, Soup, Silver"/>
    <s v="Electronics|WearableTechnology|SmartWatches"/>
    <x v="0"/>
    <s v="WearableTechnology"/>
    <s v="SmartWatches"/>
    <n v="1299"/>
    <n v="5999"/>
    <n v="78.346391065177528"/>
    <n v="0.78"/>
    <n v="3.3"/>
    <n v="4415"/>
    <n v="3.3"/>
    <n v="3"/>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n v="26485585"/>
    <n v="26485585"/>
    <s v="Yes"/>
    <n v="273"/>
    <x v="0"/>
    <s v="71–80%"/>
  </r>
  <r>
    <s v="B0763K5HLQ"/>
    <s v="B094JB13XL"/>
    <s v="Noise Colorfit Ultra Smart Watch With 1.75&quot; Hd Display, Aluminium Alloy Body, 60 Sports Modes, Spo2, Lightweight, Stock Market Info, Calls &amp; Sms Reply (Space Blue)"/>
    <s v="Noise ColorFit Ultra Smart Watch with 1.75&quot; HD Display, Aluminium Alloy Body, 60 Sports Modes, Spo2, Lightweight, Stock Market Info, Calls &amp; SMS Reply (Space Blue)"/>
    <s v="Home&amp;Kitchen|Kitchen&amp;HomeAppliances|Coffee,Tea&amp;Espresso|MilkFrothers"/>
    <x v="1"/>
    <s v="Kitchen&amp;HomeAppliances"/>
    <s v="Coffee,Tea&amp;Espresso|MilkFrothers"/>
    <n v="1099"/>
    <n v="1499"/>
    <n v="26.684456304202804"/>
    <n v="0.27"/>
    <n v="4.0999999999999996"/>
    <n v="4401"/>
    <n v="4.0999999999999996"/>
    <n v="4"/>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n v="6597099"/>
    <n v="6597099"/>
    <s v="Yes"/>
    <n v="273"/>
    <x v="0"/>
    <s v="21–30%"/>
  </r>
  <r>
    <s v="B08FN6WGDQ"/>
    <s v="B00LY12TH6"/>
    <s v="Camel Oil Pastel With Reusable Plastic Box - 50 Shades"/>
    <s v="Camel Oil Pastel with Reusable Plastic Box - 50 Shades"/>
    <s v="Electronics|Headphones,Earbuds&amp;Accessories|Headphones|In-Ear"/>
    <x v="0"/>
    <s v="Headphones,Earbuds&amp;Accessories"/>
    <s v="Headphones|In-Ear"/>
    <n v="4790"/>
    <n v="15990"/>
    <n v="70.043777360850541"/>
    <n v="0.7"/>
    <n v="4"/>
    <n v="4390"/>
    <n v="4"/>
    <n v="4"/>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n v="70196100"/>
    <n v="70196100"/>
    <s v="No"/>
    <n v="272"/>
    <x v="0"/>
    <s v="71–80%"/>
  </r>
  <r>
    <s v="B09GYBZPHF"/>
    <s v="B072NCN9M4"/>
    <s v="American Micronic- Imported Wet &amp; Dry Vacuum Cleaner, 21 Litre Stainless Steel With Blower &amp; Hepa Filter, 1600 Watts 100% Copper Motor 28 Kpa Suction With Washable Reusable Dust Bag (Red/Black/Steel)-Ami-Vcd21-1600Wdx"/>
    <s v="AMERICAN MICRONIC- Imported Wet &amp; Dry Vacuum Cleaner, 21 Litre Stainless Steel with Blower &amp; HEPA filter, 1600 Watts 100% Copper Motor 28 KPa suction with washable reusable dust bag (Red/Black/Steel)-AMI-VCD21-1600WDx"/>
    <s v="Home&amp;Kitchen|Kitchen&amp;HomeAppliances|SmallKitchenAppliances|MixerGrinders"/>
    <x v="1"/>
    <s v="Kitchen&amp;HomeAppliances"/>
    <s v="SmallKitchenAppliances|MixerGrinders"/>
    <n v="1149"/>
    <n v="2499"/>
    <n v="54.021608643457384"/>
    <n v="0.54"/>
    <n v="3.8"/>
    <n v="4383"/>
    <n v="3.8"/>
    <n v="4"/>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n v="10953117"/>
    <n v="10953117"/>
    <s v="Yes"/>
    <n v="271"/>
    <x v="0"/>
    <s v="51–60%"/>
  </r>
  <r>
    <s v="B08VJFYH6N"/>
    <s v="B082T6V3DT"/>
    <s v="Amazonbasics New Release Nylon Usb-A To Lightning Cable Cord, Fast Charging Mfi Certified Charger For Apple Iphone, Ipad (6-Ft, Rose Gold)"/>
    <s v="AmazonBasics New Release Nylon USB-A to Lightning Cable Cord, Fast Charging MFi Certified Charger for Apple iPhone, iPad (6-Ft, Rose Gold)"/>
    <s v="Home&amp;Kitchen|Heating,Cooling&amp;AirQuality|Fans|TableFans"/>
    <x v="1"/>
    <s v="Heating,Cooling&amp;AirQuality"/>
    <s v="Fans|TableFans"/>
    <n v="948"/>
    <n v="1620"/>
    <n v="41.481481481481481"/>
    <n v="0.41"/>
    <n v="4.0999999999999996"/>
    <n v="4370"/>
    <n v="4.0999999999999996"/>
    <n v="4"/>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n v="7079400"/>
    <n v="7079400"/>
    <s v="Yes"/>
    <n v="271"/>
    <x v="0"/>
    <s v="41–50%"/>
  </r>
  <r>
    <s v="B07Z51CGGH"/>
    <s v="B08BJN4MP3"/>
    <s v="Hul Pureit Eco Water Saver Mineral Ro+Uv+Mf As Wall Mounted/Counter Top Black 10L Water Purifier"/>
    <s v="HUL Pureit Eco Water Saver Mineral RO+UV+MF AS wall mounted/Counter top Black 10L Water Purifier"/>
    <s v="Home&amp;Kitchen|Kitchen&amp;HomeAppliances|Vacuum,Cleaning&amp;Ironing|Vacuums&amp;FloorCare|Vacuums|Wet-DryVacuums"/>
    <x v="1"/>
    <s v="Kitchen&amp;HomeAppliances"/>
    <s v="Vacuum,Cleaning&amp;Ironing|Vacuums&amp;FloorCare|Vacuums|Wet-DryVacuums"/>
    <n v="5499"/>
    <n v="9999"/>
    <n v="45.004500450045001"/>
    <n v="0.45"/>
    <n v="3.8"/>
    <n v="4353"/>
    <n v="3.8"/>
    <n v="4"/>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n v="43525647"/>
    <n v="43525647"/>
    <s v="No"/>
    <n v="270"/>
    <x v="0"/>
    <s v="41–50%"/>
  </r>
  <r>
    <s v="B07SBGFDX9"/>
    <s v="B01J1CFO5I"/>
    <s v="Redgear Mp35 Speed-Type Gaming Mousepad (Black/Red)"/>
    <s v="Redgear MP35 Speed-Type Gaming Mousepad (Black/Red)"/>
    <s v="OfficeProducts|OfficePaperProducts|Paper|Stationery|Pens,Pencils&amp;WritingSupplies|Pens&amp;Refills|StickBallpointPens"/>
    <x v="5"/>
    <s v="OfficePaperProducts"/>
    <s v="Paper|Stationery|Pens,Pencils&amp;WritingSupplies|Pens&amp;Refills|StickBallpointPens"/>
    <n v="120"/>
    <n v="120"/>
    <n v="0"/>
    <n v="0"/>
    <n v="4.0999999999999996"/>
    <n v="4308"/>
    <n v="4.0999999999999996"/>
    <n v="4"/>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n v="516960"/>
    <n v="516960"/>
    <s v="No"/>
    <n v="269"/>
    <x v="0"/>
    <s v="0–10%"/>
  </r>
  <r>
    <s v="B08HLZ28QC"/>
    <s v="B008QS9J6Y"/>
    <s v="Logitech C270 Digital Hd Webcam With Widescreen Hd Video Calling, Hd Light Correction, Noise-Reducing Mic, For Skype, Facetime, Hangouts, Webex, Pc/Mac/Laptop/Macbook/Tablet - (Black, Hd 720P/30Fps)"/>
    <s v="Logitech C270 Digital HD Webcam with Widescreen HD Video Calling, HD Light Correction, Noise-Reducing Mic, for Skype, FaceTime, Hangouts, WebEx, PC/Mac/Laptop/MacBook/Tablet - (Black, HD 720p/30fps)"/>
    <s v="Computers&amp;Accessories|NetworkingDevices"/>
    <x v="2"/>
    <e v="#VALUE!"/>
    <e v="#VALUE!"/>
    <n v="1199"/>
    <n v="3490"/>
    <n v="65.644699140401144"/>
    <n v="0.66"/>
    <n v="4.0999999999999996"/>
    <n v="11716"/>
    <n v="4.0999999999999996"/>
    <n v="4"/>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n v="40888840"/>
    <n v="40888840"/>
    <s v="No"/>
    <n v="269"/>
    <x v="2"/>
    <s v="61–70%"/>
  </r>
  <r>
    <s v="B06XFTHCNY"/>
    <s v="B09LJ116B5"/>
    <s v="Redmi Note 11T 5G (Aquamarine Blue, 6Gb Ram, 128Gb Rom)| Dimensity 810 5G | 33W Pro Fast Charging | Charger Included | Additional Exchange Offers| Get 2 Months Of Youtube Premium Free!"/>
    <s v="Redmi Note 11T 5G (Aquamarine Blue, 6GB RAM, 128GB ROM)| Dimensity 810 5G | 33W Pro Fast Charging | Charger Included | Additional Exchange Offers| Get 2 Months of YouTube Premium Free!"/>
    <s v="Electronics|HomeTheater,TV&amp;Video|Accessories|Cables|RCACables"/>
    <x v="0"/>
    <s v="HomeTheater,TV&amp;Video"/>
    <s v="Accessories|Cables|RCACables"/>
    <n v="439"/>
    <n v="758"/>
    <n v="42.084432717678098"/>
    <n v="0.42"/>
    <n v="4.2"/>
    <n v="4296"/>
    <n v="4.2"/>
    <n v="4"/>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n v="3256368"/>
    <n v="3256368"/>
    <s v="Yes"/>
    <n v="269"/>
    <x v="0"/>
    <s v="41–50%"/>
  </r>
  <r>
    <s v="B06XPYRWV5"/>
    <s v="B09MT84WV5"/>
    <s v="Samsung Evo Plus 128Gb Microsdxc Uhs-I U3 130Mb/S Full Hd &amp; 4K Uhd Memory Card With Adapter (Mb-Mc128Ka), Blue"/>
    <s v="Samsung EVO Plus 128GB microSDXC UHS-I U3 130MB/s Full HD &amp; 4K UHD Memory Card with Adapter (MB-MC128KA), Blue"/>
    <s v="Home&amp;Kitchen|Kitchen&amp;HomeAppliances|SmallKitchenAppliances|Pop-upToasters"/>
    <x v="1"/>
    <s v="Kitchen&amp;HomeAppliances"/>
    <s v="SmallKitchenAppliances|Pop-upToasters"/>
    <n v="1099"/>
    <n v="1795"/>
    <n v="38.774373259052922"/>
    <n v="0.39"/>
    <n v="4.2"/>
    <n v="4244"/>
    <n v="4.2"/>
    <n v="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n v="7617980"/>
    <n v="7617980"/>
    <s v="No"/>
    <n v="270"/>
    <x v="1"/>
    <s v="31–40%"/>
  </r>
  <r>
    <s v="B00PVT30YI"/>
    <s v="B07KRCW6LZ"/>
    <s v="Tp-Link Nano Ac600 Usb Wi-Fi Adapter(Archer T2U Nano)- 2.4G/5G Dual Band Wireless Network Adapter For Pc Desktop Laptop, Mini Travel Size, Supports Windows 11,10, 8.1, 8, 7, Xp/Mac Os 10.9-10.15"/>
    <s v="TP-Link Nano AC600 USB Wi-Fi Adapter(Archer T2U Nano)- 2.4G/5G Dual Band Wireless Network Adapter for PC Desktop Laptop, Mini Travel Size, Supports Windows 11,10, 8.1, 8, 7, XP/Mac OS 10.9-10.15"/>
    <s v="Home&amp;Kitchen|Kitchen&amp;HomeAppliances|Coffee,Tea&amp;Espresso|DripCoffeeMachines"/>
    <x v="1"/>
    <s v="Kitchen&amp;HomeAppliances"/>
    <s v="Coffee,Tea&amp;Espresso|DripCoffeeMachines"/>
    <n v="292"/>
    <n v="499"/>
    <n v="41.482965931863731"/>
    <n v="0.41"/>
    <n v="4.0999999999999996"/>
    <n v="4238"/>
    <n v="4.0999999999999996"/>
    <n v="4"/>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n v="2114762"/>
    <n v="2114762"/>
    <s v="No"/>
    <n v="269"/>
    <x v="0"/>
    <s v="41–50%"/>
  </r>
  <r>
    <s v="B08WLY8V9S"/>
    <s v="B09RFC46VP"/>
    <s v="Redmi 108 Cm (43 Inches) 4K Ultra Hd Android Smart Led Tv X43 | L43R7-7Ain (Black)"/>
    <s v="Redmi 108 cm (43 inches) 4K Ultra HD Android Smart LED TV X43 | L43R7-7AIN (Black)"/>
    <s v="Computers&amp;Accessories|Accessories&amp;Peripherals|Keyboards,Mice&amp;InputDevices|Keyboard&amp;MiceAccessories|MousePads"/>
    <x v="2"/>
    <s v="Accessories&amp;Peripherals"/>
    <s v="Keyboards,Mice&amp;InputDevices|Keyboard&amp;MiceAccessories|MousePads"/>
    <n v="425"/>
    <n v="899"/>
    <n v="52.725250278086769"/>
    <n v="0.53"/>
    <n v="4.5"/>
    <n v="4219"/>
    <n v="4.5"/>
    <n v="5"/>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n v="3792881"/>
    <n v="3792881"/>
    <s v="No"/>
    <n v="270"/>
    <x v="1"/>
    <s v="51–60%"/>
  </r>
  <r>
    <s v="B086199CWG"/>
    <s v="B09R1YFL6S"/>
    <s v="Candes Blowhot All In One Silent Blower Fan Room Heater (Abs Body, White, Brown) 2000 Watts"/>
    <s v="Candes BlowHot All in One Silent Blower Fan Room Heater (ABS Body, White, Brown) 2000 Watts"/>
    <s v="Home&amp;Kitchen|Kitchen&amp;HomeAppliances|SmallKitchenAppliances|JuicerMixerGrinders"/>
    <x v="1"/>
    <s v="Kitchen&amp;HomeAppliances"/>
    <s v="SmallKitchenAppliances|JuicerMixerGrinders"/>
    <n v="3349"/>
    <n v="4799"/>
    <n v="30.214628047509901"/>
    <n v="0.3"/>
    <n v="3.7"/>
    <n v="4200"/>
    <n v="3.7"/>
    <n v="4"/>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n v="20155800"/>
    <n v="20155800"/>
    <s v="Yes"/>
    <n v="270"/>
    <x v="1"/>
    <s v="31–40%"/>
  </r>
  <r>
    <s v="B08D9MNH4B"/>
    <s v="B07LDN9Q2P"/>
    <s v="Havells D'Zire 1000 Watt Dry Iron With American Heritage Sole Plate, Aerodynamic Design, Easy Grip Temperature Knob &amp; 2 Years Warranty. (Mint)"/>
    <s v="Havells D'zire 1000 watt Dry Iron With American Heritage Sole Plate, Aerodynamic Design, Easy Grip Temperature Knob &amp; 2 years Warranty. (Mint)"/>
    <s v="Computers&amp;Accessories|Printers,Inks&amp;Accessories|Printers"/>
    <x v="2"/>
    <s v="Printers,Inks&amp;Accessories"/>
    <s v="Printers"/>
    <n v="5899"/>
    <n v="7005"/>
    <n v="15.788722341184869"/>
    <n v="0.16"/>
    <n v="3.6"/>
    <n v="4199"/>
    <n v="3.6"/>
    <n v="4"/>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n v="29413995"/>
    <n v="29413995"/>
    <s v="No"/>
    <n v="271"/>
    <x v="0"/>
    <s v="11–20%"/>
  </r>
  <r>
    <s v="B07LDPLSZC"/>
    <s v="B00LVMTA2A"/>
    <s v="Panasonic Cr-2032/5Be Lithium Coin Battery - Pack Of 5"/>
    <s v="Panasonic CR-2032/5BE Lithium Coin Battery - Pack of 5"/>
    <s v="Home&amp;Kitchen|Kitchen&amp;HomeAppliances|Vacuum,Cleaning&amp;Ironing|Irons,Steamers&amp;Accessories|Irons|DryIrons"/>
    <x v="1"/>
    <s v="Kitchen&amp;HomeAppliances"/>
    <s v="Vacuum,Cleaning&amp;Ironing|Irons,Steamers&amp;Accessories|Irons|DryIrons"/>
    <n v="849"/>
    <n v="1190"/>
    <n v="28.655462184873947"/>
    <n v="0.28999999999999998"/>
    <n v="4.2"/>
    <n v="4184"/>
    <n v="4.2"/>
    <n v="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n v="4978960"/>
    <n v="4978960"/>
    <s v="No"/>
    <n v="270"/>
    <x v="0"/>
    <s v="21–30%"/>
  </r>
  <r>
    <s v="B01L6MT7E0"/>
    <s v="B0B2931FCV"/>
    <s v="Zebronics Zeb-Sound Bomb N1 True Wireless In Ear Earbuds With Mic Enc, Gaming Mode (Up To 50Ms), Up To 18H Playback, Bt V5.2, Fidget Case, Voice Assistant, Splash Proof, Type C (Midnight Black)"/>
    <s v="ZEBRONICS Zeb-Sound Bomb N1 True Wireless in Ear Earbuds with Mic ENC, Gaming Mode (up to 50ms), up to 18H Playback, BT V5.2, Fidget Case, Voice Assistant, Splash Proof, Type C (Midnight Black)"/>
    <s v="Home&amp;Kitchen|Heating,Cooling&amp;AirQuality|AirPurifiers|HEPAAirPurifiers"/>
    <x v="1"/>
    <s v="Heating,Cooling&amp;AirQuality"/>
    <s v="AirPurifiers|HEPAAirPurifiers"/>
    <n v="8799"/>
    <n v="11995"/>
    <n v="26.644435181325555"/>
    <n v="0.27"/>
    <n v="4.0999999999999996"/>
    <n v="4157"/>
    <n v="4.0999999999999996"/>
    <n v="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n v="49863215"/>
    <n v="49863215"/>
    <s v="No"/>
    <n v="270"/>
    <x v="0"/>
    <s v="21–30%"/>
  </r>
  <r>
    <s v="B08CTQP51L"/>
    <s v="B07TCN5VR9"/>
    <s v="Boult Audio Bassbuds X1 In-Ear Wired Earphones With 10Mm Extra Bass Driver And Hd Sound With Mic(Black)"/>
    <s v="Boult Audio BassBuds X1 in-Ear Wired Earphones with 10mm Extra Bass Driver and HD Sound with mic(Black)"/>
    <s v="Computers&amp;Accessories|Accessories&amp;Peripherals|TabletAccessories|ScreenProtectors"/>
    <x v="2"/>
    <s v="Accessories&amp;Peripherals"/>
    <s v="TabletAccessories|ScreenProtectors"/>
    <n v="379"/>
    <n v="1499"/>
    <n v="74.716477651767846"/>
    <n v="0.75"/>
    <n v="4.2"/>
    <n v="4149"/>
    <n v="4.2"/>
    <n v="4"/>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n v="6219351"/>
    <n v="6219351"/>
    <s v="No"/>
    <n v="271"/>
    <x v="0"/>
    <s v="71–80%"/>
  </r>
  <r>
    <s v="B09BW334ML"/>
    <s v="B0758F7KK7"/>
    <s v="Caprigo Heavy Duty Tv Wall Mount Bracket For 14 To 32 Inch Led/Hd/Smart Tv‚Äôs, Universal Fixed Tv Wall Mount Stand (M452)"/>
    <s v="Caprigo Heavy Duty TV Wall Mount Bracket for 14 to 32 Inch LED/HD/Smart TV‚Äôs, Universal Fixed TV Wall Mount Stand (M452)"/>
    <s v="Electronics|HomeTheater,TV&amp;Video|Accessories|RemoteControls"/>
    <x v="0"/>
    <s v="HomeTheater,TV&amp;Video"/>
    <s v="Accessories|RemoteControls"/>
    <n v="349"/>
    <n v="1499"/>
    <n v="76.717811874583049"/>
    <n v="0.77"/>
    <n v="4.3"/>
    <n v="4145"/>
    <n v="4.3"/>
    <n v="4"/>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n v="6213355"/>
    <n v="6213355"/>
    <s v="Yes"/>
    <n v="272"/>
    <x v="1"/>
    <s v="71–80%"/>
  </r>
  <r>
    <s v="B01M6453MB"/>
    <s v="B07XJWTYM2"/>
    <s v="Realme Buds Wireless In Ear Bluetooth Earphones With Mic, 11.2Mm Bass Boost Driver, Magnetic Fast Pair, Fast Charging And 12 Hrs Playtime (Yellow)"/>
    <s v="realme Buds Wireless in Ear Bluetooth Earphones with mic, 11.2mm Bass Boost Driver, Magnetic Fast Pair, Fast Charging and 12 Hrs Playtime (Yellow)"/>
    <s v="Home&amp;Kitchen|Kitchen&amp;HomeAppliances|SmallKitchenAppliances|Rice&amp;PastaCookers"/>
    <x v="1"/>
    <s v="Kitchen&amp;HomeAppliances"/>
    <s v="SmallKitchenAppliances|Rice&amp;PastaCookers"/>
    <n v="2280"/>
    <n v="3045"/>
    <n v="25.123152709359609"/>
    <n v="0.25"/>
    <n v="4.0999999999999996"/>
    <n v="4118"/>
    <n v="4.0999999999999996"/>
    <n v="4"/>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n v="12539310"/>
    <n v="12539310"/>
    <s v="Yes"/>
    <n v="273"/>
    <x v="1"/>
    <s v="21–30%"/>
  </r>
  <r>
    <s v="B08LW31NQ6"/>
    <s v="B01GGKYKQM"/>
    <s v="Amazon Basics Usb Type-C To Usb-A 2.0 Male Fast Charging Cable For Laptop - 3 Feet (0.9 Meters), Black"/>
    <s v="Amazon Basics USB Type-C to USB-A 2.0 Male Fast Charging Cable for Laptop - 3 Feet (0.9 Meters), Black"/>
    <s v="Computers&amp;Accessories|Accessories&amp;Peripherals|Keyboards,Mice&amp;InputDevices|Mice"/>
    <x v="2"/>
    <s v="Accessories&amp;Peripherals"/>
    <s v="Keyboards,Mice&amp;InputDevices|Mice"/>
    <n v="1439"/>
    <n v="2890"/>
    <n v="50.207612456747405"/>
    <n v="0.5"/>
    <n v="4.5"/>
    <n v="4099"/>
    <n v="4.5"/>
    <n v="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n v="11846110"/>
    <n v="11846110"/>
    <s v="No"/>
    <n v="272"/>
    <x v="0"/>
    <s v="51–60%"/>
  </r>
  <r>
    <s v="B06Y36JKC3"/>
    <s v="B01EJ5MM5M"/>
    <s v="Canon Pixma Mg2577S All-In-One Inkjet Colour Printer With 1 Additional Colour Cartridge"/>
    <s v="Canon PIXMA MG2577s All-in-One Inkjet Colour Printer with 1 Additional Colour Cartridge"/>
    <s v="Home&amp;Kitchen|Kitchen&amp;HomeAppliances|Coffee,Tea&amp;Espresso|CoffeeMakerAccessories|MeasuringSpoons"/>
    <x v="1"/>
    <s v="Kitchen&amp;HomeAppliances"/>
    <s v="Coffee,Tea&amp;Espresso|CoffeeMakerAccessories|MeasuringSpoons"/>
    <n v="149"/>
    <n v="300"/>
    <n v="50.333333333333329"/>
    <n v="0.5"/>
    <n v="4.0999999999999996"/>
    <n v="4074"/>
    <n v="4.0999999999999996"/>
    <n v="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n v="1222200"/>
    <n v="1222200"/>
    <s v="Yes"/>
    <n v="271"/>
    <x v="0"/>
    <s v="51–60%"/>
  </r>
  <r>
    <s v="B0811VCGL5"/>
    <s v="B0B4F5L738"/>
    <s v="Samsung Galaxy M13 5G (Aqua Green, 6Gb, 128Gb Storage) | 5000Mah Battery | Upto 12Gb Ram With Ram Plus"/>
    <s v="Samsung Galaxy M13 5G (Aqua Green, 6GB, 128GB Storage) | 5000mAh Battery | Upto 12GB RAM with RAM Plus"/>
    <s v="Home&amp;Kitchen|Heating,Cooling&amp;AirQuality|AirPurifiers|HEPAAirPurifiers"/>
    <x v="1"/>
    <s v="Heating,Cooling&amp;AirQuality"/>
    <s v="AirPurifiers|HEPAAirPurifiers"/>
    <n v="9970"/>
    <n v="12999"/>
    <n v="23.301792445572737"/>
    <n v="0.23"/>
    <n v="4.3"/>
    <n v="4049"/>
    <n v="4.3"/>
    <n v="4"/>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n v="52632951"/>
    <n v="52632951"/>
    <s v="Yes"/>
    <n v="272"/>
    <x v="2"/>
    <s v="21–30%"/>
  </r>
  <r>
    <s v="B078WB1VWJ"/>
    <s v="B09YDFKJF8"/>
    <s v="Nokia 105 Plus Single Sim, Keypad Mobile Phone With Wireless Fm Radio, Memory Card Slot And Mp3 Player | Charcoal"/>
    <s v="Nokia 105 Plus Single SIM, Keypad Mobile Phone with Wireless FM Radio, Memory Card Slot and MP3 Player | Charcoal"/>
    <s v="Home&amp;Kitchen|Kitchen&amp;HomeAppliances|Vacuum,Cleaning&amp;Ironing|Irons,Steamers&amp;Accessories|Irons|DryIrons"/>
    <x v="1"/>
    <s v="Kitchen&amp;HomeAppliances"/>
    <s v="Vacuum,Cleaning&amp;Ironing|Irons,Steamers&amp;Accessories|Irons|DryIrons"/>
    <n v="1110"/>
    <n v="1599"/>
    <n v="30.581613508442778"/>
    <n v="0.31"/>
    <n v="4.3"/>
    <n v="4022"/>
    <n v="4.3"/>
    <n v="4"/>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n v="6431178"/>
    <n v="6431178"/>
    <s v="No"/>
    <n v="272"/>
    <x v="0"/>
    <s v="31–40%"/>
  </r>
  <r>
    <s v="B09GB5B4BK"/>
    <s v="B07NCKMXVZ"/>
    <s v="Stylehouse Lint Remover For Woolen Clothes, Electric Lint Remover, Best Lint Shaver For Clothes"/>
    <s v="StyleHouse Lint Remover for Woolen Clothes, Electric Lint Remover, Best Lint Shaver for Clothes"/>
    <s v="Computers&amp;Accessories|Accessories&amp;Peripherals|Keyboards,Mice&amp;InputDevices|Mice"/>
    <x v="2"/>
    <s v="Accessories&amp;Peripherals"/>
    <s v="Keyboards,Mice&amp;InputDevices|Mice"/>
    <n v="599"/>
    <n v="899"/>
    <n v="33.370411568409338"/>
    <n v="0.33"/>
    <n v="4"/>
    <n v="4018"/>
    <n v="4"/>
    <n v="4"/>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n v="3612182"/>
    <n v="3612182"/>
    <s v="No"/>
    <n v="271"/>
    <x v="0"/>
    <s v="31–40%"/>
  </r>
  <r>
    <s v="B07MKFNHKG"/>
    <s v="B09GFM8CGS"/>
    <s v="Redmi 9A Sport (Carbon Black, 2Gb Ram, 32Gb Storage) | 2Ghz Octa-Core Helio G25 Processor | 5000 Mah Battery"/>
    <s v="Redmi 9A Sport (Carbon Black, 2GB RAM, 32GB Storage) | 2GHz Octa-core Helio G25 Processor | 5000 mAh Battery"/>
    <s v="Electronics|HomeTheater,TV&amp;Video|Televisions|StandardTelevisions"/>
    <x v="0"/>
    <s v="HomeTheater,TV&amp;Video"/>
    <s v="Televisions|StandardTelevisions"/>
    <n v="6999"/>
    <n v="12999"/>
    <n v="46.157396722824835"/>
    <n v="0.46"/>
    <n v="4.2"/>
    <n v="4003"/>
    <n v="4.2"/>
    <n v="4"/>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n v="52034997"/>
    <n v="52034997"/>
    <s v="No"/>
    <n v="271"/>
    <x v="0"/>
    <s v="41–50%"/>
  </r>
  <r>
    <s v="B07MDRGHWQ"/>
    <s v="B0B6BLTGTT"/>
    <s v="Noise Pulse 2 Max Advanced Bluetooth Calling Smart Watch With 1.85'' Tft And 550 Nits Brightness, Smart Dnd, 10 Days Battery, 100 Sports Mode, Smartwatch For Men And Women - (Jet Black)"/>
    <s v="Noise Pulse 2 Max Advanced Bluetooth Calling Smart Watch with 1.85'' TFT and 550 Nits Brightness, Smart DND, 10 Days Battery, 100 Sports Mode, Smartwatch for Men and Women - (Jet Black)"/>
    <s v="Electronics|HomeTheater,TV&amp;Video|Televisions|StandardTelevisions"/>
    <x v="0"/>
    <s v="HomeTheater,TV&amp;Video"/>
    <s v="Televisions|StandardTelevisions"/>
    <n v="5699"/>
    <n v="11000"/>
    <n v="48.190909090909088"/>
    <n v="0.48"/>
    <n v="4.2"/>
    <n v="4003"/>
    <n v="4.2"/>
    <n v="4"/>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n v="44033000"/>
    <n v="44033000"/>
    <s v="No"/>
    <n v="271"/>
    <x v="0"/>
    <s v="41–50%"/>
  </r>
  <r>
    <s v="B01M69WCZ6"/>
    <s v="B097R4D42G"/>
    <s v="Bajaj New Shakti Neo 10L Vertical Storage Water Heater (Geyser 10 Litres) 4 Star Bee Rated Heater For Water Heating With Titanium Armour, Swirl Flow Technology, Glasslined Tank(White), 1 Yr Warranty"/>
    <s v="Bajaj New Shakti Neo 10L Vertical Storage Water Heater (Geyser 10 Litres) 4 Star BEE Rated Heater For Water Heating with Titanium Armour, Swirl Flow Technology, Glasslined Tank(White), 1 Yr Warranty"/>
    <s v="Home&amp;Kitchen|Heating,Cooling&amp;AirQuality|Humidifiers"/>
    <x v="1"/>
    <s v="Heating,Cooling&amp;AirQuality"/>
    <s v="Humidifiers"/>
    <n v="2249"/>
    <n v="3550"/>
    <n v="36.647887323943664"/>
    <n v="0.37"/>
    <n v="4"/>
    <n v="3973"/>
    <n v="4"/>
    <n v="4"/>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n v="14104150"/>
    <n v="14104150"/>
    <s v="No"/>
    <n v="271"/>
    <x v="0"/>
    <s v="31–40%"/>
  </r>
  <r>
    <s v="B0B53DS4TF"/>
    <s v="B08CF3B7N1"/>
    <s v="Portronics Konnect L 1.2M Fast Charging 3A 8 Pin Usb Cable With Charge &amp; Sync Function For Iphone, Ipad (Grey)"/>
    <s v="Portronics Konnect L 1.2M Fast Charging 3A 8 Pin USB Cable with Charge &amp; Sync Function for iPhone, iPad (Grey)"/>
    <s v="Home&amp;Kitchen|Kitchen&amp;HomeAppliances|SmallKitchenAppliances|DeepFatFryers|AirFryers"/>
    <x v="1"/>
    <s v="Kitchen&amp;HomeAppliances"/>
    <s v="SmallKitchenAppliances|DeepFatFryers|AirFryers"/>
    <n v="4995"/>
    <n v="20049"/>
    <n v="75.086039203950321"/>
    <n v="0.75"/>
    <n v="4.8"/>
    <n v="3964"/>
    <n v="4.8"/>
    <n v="5"/>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n v="79474236"/>
    <n v="79474236"/>
    <s v="No"/>
    <n v="271"/>
    <x v="0"/>
    <s v="71–80%"/>
  </r>
  <r>
    <s v="B07GLS2563"/>
    <s v="B0819ZZK5K"/>
    <s v="Sandisk Ultra Dual Drive Go Usb Type C Pendrive For Mobile (Black, 128 Gb, 5Y - Sdddc3-128G-I35)"/>
    <s v="SanDisk Ultra Dual Drive Go USB Type C Pendrive for Mobile (Black, 128 GB, 5Y - SDDDC3-128G-I35)"/>
    <s v="Home&amp;Kitchen|Kitchen&amp;HomeAppliances|SmallKitchenAppliances|Kettles&amp;HotWaterDispensers|Kettle&amp;ToasterSets"/>
    <x v="1"/>
    <s v="Kitchen&amp;HomeAppliances"/>
    <s v="SmallKitchenAppliances|Kettles&amp;HotWaterDispensers|Kettle&amp;ToasterSets"/>
    <n v="1199"/>
    <n v="1899"/>
    <n v="36.861506055818857"/>
    <n v="0.37"/>
    <n v="4.2"/>
    <n v="3858"/>
    <n v="4.2"/>
    <n v="4"/>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n v="7326342"/>
    <n v="7326342"/>
    <s v="Yes"/>
    <n v="271"/>
    <x v="0"/>
    <s v="31–40%"/>
  </r>
  <r>
    <s v="B083RC4WFJ"/>
    <s v="B08D11DZ2W"/>
    <s v="Boult Audio Airbass Powerbuds With Inbuilt Powerbank, 120H Total Playtime, Ipx7 Fully Waterproof, Lightning Boult Type-C Fast Charging, Low Latency Gaming, Tws Earbuds With Pro+ Calling Mic (Black)"/>
    <s v="Boult Audio AirBass PowerBuds with Inbuilt Powerbank, 120H Total Playtime, IPX7 Fully Waterproof, Lightning Boult Type-C Fast Charging, Low Latency Gaming, TWS Earbuds with Pro+ Calling Mic (Black)"/>
    <s v="Home&amp;Kitchen|HomeStorage&amp;Organization|LaundryOrganization|LaundryBags"/>
    <x v="1"/>
    <s v="HomeStorage&amp;Organization"/>
    <s v="LaundryOrganization|LaundryBags"/>
    <n v="320"/>
    <n v="799"/>
    <n v="59.949937421777221"/>
    <n v="0.6"/>
    <n v="4.2"/>
    <n v="3846"/>
    <n v="4.2"/>
    <n v="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n v="3072954"/>
    <n v="3072954"/>
    <s v="No"/>
    <n v="271"/>
    <x v="0"/>
    <s v="51–60%"/>
  </r>
  <r>
    <s v="B07W4HTS8Q"/>
    <s v="B0B19VJXQZ"/>
    <s v="Ecovacs Deebot N8 2-In-1 Robotic Vacuum Cleaner, 2022 New Launch, Most Powerful Suction, Covers 2000+ Sq. Ft In One Charge, Advanced Dtof Technology With Ozmo Mopping (Deebot N8) - White"/>
    <s v="ECOVACS DEEBOT N8 2-in-1 Robotic Vacuum Cleaner, 2022 New Launch, Most Powerful Suction, Covers 2000+ Sq. Ft in One Charge, Advanced dToF Technology with OZMO Mopping (DEEBOT N8) - White"/>
    <s v="Home&amp;Kitchen|Heating,Cooling&amp;AirQuality|WaterHeaters&amp;Geysers|InstantWaterHeaters"/>
    <x v="1"/>
    <s v="Heating,Cooling&amp;AirQuality"/>
    <s v="WaterHeaters&amp;Geysers|InstantWaterHeaters"/>
    <n v="1899"/>
    <n v="3790"/>
    <n v="49.894459102902374"/>
    <n v="0.5"/>
    <n v="3.8"/>
    <n v="3842"/>
    <n v="3.8"/>
    <n v="4"/>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n v="14561180"/>
    <n v="14561180"/>
    <s v="Yes"/>
    <n v="270"/>
    <x v="1"/>
    <s v="41–50%"/>
  </r>
  <r>
    <s v="B08GJ57MKL"/>
    <s v="B00GG59HU2"/>
    <s v="Bluerigger High Speed Hdmi Cable With Ethernet - Supports 3D, 4K 60Hz And Audio Return - Latest Version (3 Feet / 0.9 Meter)"/>
    <s v="BlueRigger High Speed HDMI Cable with Ethernet - Supports 3D, 4K 60Hz and Audio Return - Latest Version (3 Feet / 0.9 Meter)"/>
    <s v="Home&amp;Kitchen|Heating,Cooling&amp;AirQuality|AirPurifiers|HEPAAirPurifiers"/>
    <x v="1"/>
    <s v="Heating,Cooling&amp;AirQuality"/>
    <s v="AirPurifiers|HEPAAirPurifiers"/>
    <n v="14400"/>
    <n v="59900"/>
    <n v="75.959933222036724"/>
    <n v="0.76"/>
    <n v="4.4000000000000004"/>
    <n v="3837"/>
    <n v="4.4000000000000004"/>
    <n v="4"/>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n v="229836300"/>
    <n v="229836300"/>
    <s v="No"/>
    <n v="271"/>
    <x v="0"/>
    <s v="71–80%"/>
  </r>
  <r>
    <s v="B008P7IF02"/>
    <s v="B009P2L7CO"/>
    <s v="Bajaj Dhx-9 1000W Heavy Weight Dry Iron With Advance Soleplate And Anti-Bacterial German Coating Technology, Ivory"/>
    <s v="Bajaj DHX-9 1000W Heavy Weight Dry Iron with Advance Soleplate and Anti-Bacterial German Coating Technology, Ivory"/>
    <s v="Home&amp;Kitchen|Kitchen&amp;HomeAppliances|Coffee,Tea&amp;Espresso|EspressoMachines"/>
    <x v="1"/>
    <s v="Kitchen&amp;HomeAppliances"/>
    <s v="Coffee,Tea&amp;Espresso|EspressoMachines"/>
    <n v="4799"/>
    <n v="5795"/>
    <n v="17.187230371009491"/>
    <n v="0.17"/>
    <n v="3.9"/>
    <n v="3815"/>
    <n v="3.9"/>
    <n v="4"/>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n v="22107925"/>
    <n v="22107925"/>
    <s v="Yes"/>
    <n v="270"/>
    <x v="0"/>
    <s v="11–20%"/>
  </r>
  <r>
    <s v="B00LHZWD0C"/>
    <s v="B0B15CPR37"/>
    <s v="Samsung 108 Cm (43 Inches) Crystal 4K Neo Series Ultra Hd Smart Led Tv Ua43Aue65Akxxl (Black)"/>
    <s v="Samsung 108 cm (43 inches) Crystal 4K Neo Series Ultra HD Smart LED TV UA43AUE65AKXXL (Black)"/>
    <s v="OfficeProducts|OfficePaperProducts|Paper|Stationery|Notebooks,WritingPads&amp;Diaries|CompositionNotebooks"/>
    <x v="5"/>
    <s v="OfficePaperProducts"/>
    <s v="Paper|Stationery|Notebooks,WritingPads&amp;Diaries|CompositionNotebooks"/>
    <n v="252"/>
    <n v="315"/>
    <n v="20"/>
    <n v="0.2"/>
    <n v="4.5"/>
    <n v="3785"/>
    <n v="4.5"/>
    <n v="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n v="1192275"/>
    <n v="1192275"/>
    <s v="No"/>
    <n v="271"/>
    <x v="0"/>
    <s v="11–20%"/>
  </r>
  <r>
    <s v="B00A328ENA"/>
    <s v="B07GVR9TG7"/>
    <s v="Tp-Link Archer Ac1200 Archer C6 Wi-Fi Speed Up To 867 Mbps/5 Ghz + 400 Mbps/2.4 Ghz, 5 Gigabit Ports, 4 External Antennas, Mu-Mimo, Dual Band, Wifi Coverage With Access Point Mode, Black"/>
    <s v="TP-Link Archer AC1200 Archer C6 Wi-Fi Speed Up to 867 Mbps/5 GHz + 400 Mbps/2.4 GHz, 5 Gigabit Ports, 4 External Antennas, MU-MIMO, Dual Band, WiFi Coverage with Access Point Mode, Black"/>
    <s v="Home&amp;Kitchen|Kitchen&amp;HomeAppliances|SmallKitchenAppliances|Rice&amp;PastaCookers"/>
    <x v="1"/>
    <s v="Kitchen&amp;HomeAppliances"/>
    <s v="SmallKitchenAppliances|Rice&amp;PastaCookers"/>
    <n v="2976"/>
    <n v="3945"/>
    <n v="24.562737642585553"/>
    <n v="0.25"/>
    <n v="4.2"/>
    <n v="3740"/>
    <n v="4.2"/>
    <n v="4"/>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n v="14754300"/>
    <n v="14754300"/>
    <s v="No"/>
    <n v="271"/>
    <x v="1"/>
    <s v="21–30%"/>
  </r>
  <r>
    <s v="B08SJVD8QD"/>
    <s v="B096VF5YYF"/>
    <s v="Boat Xtend Smartwatch With Alexa Built-In, 1.69‚Äù Hd Display, Multiple Watch Faces, Stress Monitor, Heart &amp; Spo2 Monitoring, 14 Sports Modes, Sleep Monitor, 5 Atm &amp; 7 Days Battery(Pitch Black)"/>
    <s v="boAt Xtend Smartwatch with Alexa Built-in, 1.69‚Äù HD Display, Multiple Watch Faces, Stress Monitor, Heart &amp; SpO2 Monitoring, 14 Sports Modes, Sleep Monitor, 5 ATM &amp; 7 Days Battery(Pitch Black)"/>
    <s v="Home&amp;Kitchen|Kitchen&amp;HomeAppliances|SmallKitchenAppliances|DigitalKitchenScales"/>
    <x v="1"/>
    <s v="Kitchen&amp;HomeAppliances"/>
    <s v="SmallKitchenAppliances|DigitalKitchenScales"/>
    <n v="379"/>
    <n v="389"/>
    <n v="2.5706940874035991"/>
    <n v="0.03"/>
    <n v="4.2"/>
    <n v="3739"/>
    <n v="4.2"/>
    <n v="4"/>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n v="1454471"/>
    <n v="1454471"/>
    <s v="No"/>
    <n v="272"/>
    <x v="0"/>
    <s v="0–10%"/>
  </r>
  <r>
    <s v="B08VGFX2B6"/>
    <s v="B08LW31NQ6"/>
    <s v="Lenovo 600 Bluetooth 5.0 Silent Mouse: Compact, Portable, Dongle-Free Multi-Device Connectivity With Microsoft Swift Pair | 3-Level Adjustable Dpi Up To 2400 | Battery Life: Up To 1 Yr"/>
    <s v="Lenovo 600 Bluetooth 5.0 Silent Mouse: Compact, Portable, Dongle-Free Multi-Device connectivity with Microsoft Swift Pair | 3-Level Adjustable DPI up to 2400 | Battery Life: up to 1 yr"/>
    <s v="Home&amp;Kitchen|HomeStorage&amp;Organization|LaundryOrganization|LaundryBaskets"/>
    <x v="1"/>
    <s v="HomeStorage&amp;Organization"/>
    <s v="LaundryOrganization|LaundryBaskets"/>
    <n v="177"/>
    <n v="199"/>
    <n v="11.055276381909549"/>
    <n v="0.11"/>
    <n v="4.0999999999999996"/>
    <n v="3688"/>
    <n v="4.0999999999999996"/>
    <n v="4"/>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n v="733912"/>
    <n v="733912"/>
    <s v="No"/>
    <n v="273"/>
    <x v="1"/>
    <s v="11–20%"/>
  </r>
  <r>
    <s v="B00LZPQVMK"/>
    <s v="B01C8P29T4"/>
    <s v="Bajaj Majesty Dx-11 1000W Dry Iron With Advance Soleplate And Anti-Bacterial German Coating Technology, White And Blue"/>
    <s v="Bajaj Majesty DX-11 1000W Dry Iron with Advance Soleplate and Anti-bacterial German Coating Technology, White and Blue"/>
    <s v="OfficeProducts|OfficePaperProducts|Paper|Stationery|Pens,Pencils&amp;WritingSupplies|Pens&amp;Refills|StickBallpointPens"/>
    <x v="5"/>
    <s v="OfficePaperProducts"/>
    <s v="Paper|Stationery|Pens,Pencils&amp;WritingSupplies|Pens&amp;Refills|StickBallpointPens"/>
    <n v="272"/>
    <n v="320"/>
    <n v="15"/>
    <n v="0.15"/>
    <n v="4"/>
    <n v="3686"/>
    <n v="4"/>
    <n v="4"/>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n v="1179520"/>
    <n v="1179520"/>
    <s v="No"/>
    <n v="273"/>
    <x v="2"/>
    <s v="11–20%"/>
  </r>
  <r>
    <s v="B08TGG316Z"/>
    <s v="B08CF3D7QR"/>
    <s v="Portronics Konnect L Por-1081 Fast Charging 3A Type-C Cable 1.2Meter With Charge &amp; Sync Function For All Type-C Devices (Grey)"/>
    <s v="Portronics Konnect L POR-1081 Fast Charging 3A Type-C Cable 1.2Meter with Charge &amp; Sync Function for All Type-C Devices (Grey)"/>
    <s v="Electronics|HomeTheater,TV&amp;Video|Accessories|Cables|HDMICables"/>
    <x v="0"/>
    <s v="HomeTheater,TV&amp;Video"/>
    <s v="Accessories|Cables|HDMICables"/>
    <n v="999"/>
    <n v="2399"/>
    <n v="58.357649020425171"/>
    <n v="0.57999999999999996"/>
    <n v="4.5999999999999996"/>
    <n v="3664"/>
    <n v="4.5999999999999996"/>
    <n v="5"/>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n v="8789936"/>
    <n v="8789936"/>
    <s v="No"/>
    <n v="274"/>
    <x v="1"/>
    <s v="51–60%"/>
  </r>
  <r>
    <s v="B07BKSSDR2"/>
    <s v="B09ZTZ9N3Q"/>
    <s v="Amazon Basics 2000/1000 Watt Room Heater With Adjustable Thermostat (Isi Certified, White Color, Ideal For Small To Medium Room/Area)"/>
    <s v="Amazon Basics 2000/1000 Watt Room Heater with Adjustable Thermostat (ISI certified, White color, Ideal for small to medium room/area)"/>
    <s v="Health&amp;PersonalCare|HomeMedicalSupplies&amp;Equipment|HealthMonitors|WeighingScales|DigitalBathroomScales"/>
    <x v="7"/>
    <s v="HomeMedicalSupplies&amp;Equipment"/>
    <s v="HealthMonitors|WeighingScales|DigitalBathroomScales"/>
    <n v="899"/>
    <n v="1900"/>
    <n v="52.684210526315788"/>
    <n v="0.53"/>
    <n v="4"/>
    <n v="3663"/>
    <n v="4"/>
    <n v="4"/>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n v="6959700"/>
    <n v="6959700"/>
    <s v="Yes"/>
    <n v="275"/>
    <x v="0"/>
    <s v="51–60%"/>
  </r>
  <r>
    <s v="B09F5Z694W"/>
    <s v="B09XRBJ94N"/>
    <s v="Ibell Sm1301 3-In-1 Sandwich Maker With Detachable Plates For Toast / Waffle / Grill , 750 Watt (Black)"/>
    <s v="iBELL SM1301 3-in-1 Sandwich Maker with Detachable Plates for Toast / Waffle / Grill , 750 Watt (Black)"/>
    <s v="Computers&amp;Accessories|Printers,Inks&amp;Accessories|Printers|InkjetPrinters"/>
    <x v="2"/>
    <s v="Printers,Inks&amp;Accessories"/>
    <s v="Printers|InkjetPrinters"/>
    <n v="8349"/>
    <n v="9625"/>
    <n v="13.257142857142856"/>
    <n v="0.13"/>
    <n v="3.8"/>
    <n v="3652"/>
    <n v="3.8"/>
    <n v="4"/>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n v="35150500"/>
    <n v="35150500"/>
    <s v="Yes"/>
    <n v="276"/>
    <x v="0"/>
    <s v="11–20%"/>
  </r>
  <r>
    <s v="B09P858DK8"/>
    <s v="B09CMP1SC8"/>
    <s v="Ambrane 2 In 1 Type-C &amp; Micro Usb Cable With 60W / 3A Fast Charging, 480 Mbps High Data, Pd Technology &amp; Quick Charge 3.0, Compatible With All Type-C &amp; Micro Usb Devices (Abdc-10, Black)"/>
    <s v="Ambrane 2 in 1 Type-C &amp; Micro USB Cable with 60W / 3A Fast Charging, 480 mbps High Data, PD Technology &amp; Quick Charge 3.0, Compatible with All Type-C &amp; Micro USB Devices (ABDC-10, Black)"/>
    <s v="Electronics|Mobiles&amp;Accessories|MobileAccessories|AutomobileAccessories|Cradles"/>
    <x v="0"/>
    <s v="Mobiles&amp;Accessories"/>
    <s v="MobileAccessories|AutomobileAccessories|Cradles"/>
    <n v="489"/>
    <n v="1999"/>
    <n v="75.537768884442229"/>
    <n v="0.76"/>
    <n v="4"/>
    <n v="3626"/>
    <n v="4"/>
    <n v="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n v="7248374"/>
    <n v="7248374"/>
    <s v="No"/>
    <n v="276"/>
    <x v="0"/>
    <s v="71–80%"/>
  </r>
  <r>
    <s v="B09LD3116F"/>
    <s v="B09RKFBCV7"/>
    <s v="Fire-Boltt Ninja Calling 1.69&quot; Bluetooth Calling Smart Watch, Dial Pad, Speaker, Ai Voice Assistant With 450 Nits Peak Brightness, Wrist Gaming &amp; 100+ Watch Faces With Spo2, Hr, Multiple Sports Mode"/>
    <s v="Fire-Boltt Ninja Calling 1.69&quot; Bluetooth Calling Smart Watch, Dial Pad, Speaker, AI Voice Assistant with 450 NITS Peak Brightness, Wrist Gaming &amp; 100+ Watch Faces with SpO2, HR, Multiple Sports Mode"/>
    <s v="Electronics|Cameras&amp;Photography|SecurityCameras|DomeCameras"/>
    <x v="0"/>
    <s v="Cameras&amp;Photography"/>
    <s v="SecurityCameras|DomeCameras"/>
    <n v="2490"/>
    <n v="3990"/>
    <n v="37.593984962406012"/>
    <n v="0.38"/>
    <n v="4.0999999999999996"/>
    <n v="3606"/>
    <n v="4.0999999999999996"/>
    <n v="4"/>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n v="14387940"/>
    <n v="14387940"/>
    <s v="Yes"/>
    <n v="275"/>
    <x v="1"/>
    <s v="31–40%"/>
  </r>
  <r>
    <s v="B0B9XLX8VR"/>
    <s v="B0B4T6MR8N"/>
    <s v="Ptron Solero M241 2.4A Micro Usb Data &amp; Charging Cable, Made In India, 480Mbps Data Sync, Durable 1-Meter Long Usb Cable For Micro Usb Devices (White)"/>
    <s v="pTron Solero M241 2.4A Micro USB Data &amp; Charging Cable, Made in India, 480Mbps Data Sync, Durable 1-Meter Long USB Cable for Micro USB Devices (White)"/>
    <s v="Electronics|HomeTheater,TV&amp;Video|Televisions|SmartTelevisions"/>
    <x v="0"/>
    <s v="HomeTheater,TV&amp;Video"/>
    <s v="Televisions|SmartTelevisions"/>
    <n v="37999"/>
    <n v="65000"/>
    <n v="41.54"/>
    <n v="0.42"/>
    <n v="4.3"/>
    <n v="3587"/>
    <n v="4.3"/>
    <n v="4"/>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n v="233155000"/>
    <n v="233155000"/>
    <s v="No"/>
    <n v="276"/>
    <x v="0"/>
    <s v="41–50%"/>
  </r>
  <r>
    <s v="B0BC8BQ432"/>
    <s v="B092BL5DCX"/>
    <s v="Samsung 138 Cm (55 Inches) Crystal 4K Series Ultra Hd Smart Led Tv Ua55Aue60Aklxl (Black)"/>
    <s v="Samsung 138 cm (55 inches) Crystal 4K Series Ultra HD Smart LED TV UA55AUE60AKLXL (Black)"/>
    <s v="Electronics|HomeTheater,TV&amp;Video|Televisions|SmartTelevisions"/>
    <x v="0"/>
    <s v="HomeTheater,TV&amp;Video"/>
    <s v="Televisions|SmartTelevisions"/>
    <n v="54990"/>
    <n v="85000"/>
    <n v="35.305882352941175"/>
    <n v="0.35"/>
    <n v="4.3"/>
    <n v="3587"/>
    <n v="4.3"/>
    <n v="4"/>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n v="304895000"/>
    <n v="304895000"/>
    <s v="No"/>
    <n v="275"/>
    <x v="0"/>
    <s v="31–40%"/>
  </r>
  <r>
    <s v="B014HDJ7ZE"/>
    <s v="B0883LQJ6B"/>
    <s v="Usha Goliath Go1200Wg Heavy Weight 1200-Watt Dry Iron, 1.8 Kg(Red)"/>
    <s v="Usha Goliath GO1200WG Heavy Weight 1200-Watt Dry Iron, 1.8 Kg(Red)"/>
    <s v="Home&amp;Kitchen|Heating,Cooling&amp;AirQuality|WaterHeaters&amp;Geysers|InstantWaterHeaters"/>
    <x v="1"/>
    <s v="Heating,Cooling&amp;AirQuality"/>
    <s v="WaterHeaters&amp;Geysers|InstantWaterHeaters"/>
    <n v="5365"/>
    <n v="7445"/>
    <n v="27.938213566151781"/>
    <n v="0.28000000000000003"/>
    <n v="3.9"/>
    <n v="3584"/>
    <n v="3.9"/>
    <n v="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n v="26682880"/>
    <n v="26682880"/>
    <s v="No"/>
    <n v="276"/>
    <x v="0"/>
    <s v="21–30%"/>
  </r>
  <r>
    <s v="B07NCKMXVZ"/>
    <s v="B07Z53L5QL"/>
    <s v="Proelite Faux Leather Smart Flip Case Cover For Apple Ipad 10.2&quot; 9Th Gen (2021) / 8Th Gen / 7Th Gen With Stylus Pen, Black"/>
    <s v="ProElite Faux Leather Smart Flip Case Cover for Apple iPad 10.2&quot; 9th Gen (2021) / 8th Gen / 7th Gen with Stylus Pen, Black"/>
    <s v="Home&amp;Kitchen|Kitchen&amp;HomeAppliances|Vacuum,Cleaning&amp;Ironing|Irons,Steamers&amp;Accessories|LintShavers"/>
    <x v="1"/>
    <s v="Kitchen&amp;HomeAppliances"/>
    <s v="Vacuum,Cleaning&amp;Ironing|Irons,Steamers&amp;Accessories|LintShavers"/>
    <n v="455"/>
    <n v="999"/>
    <n v="54.454454454454456"/>
    <n v="0.54"/>
    <n v="4.0999999999999996"/>
    <n v="3578"/>
    <n v="4.0999999999999996"/>
    <n v="4"/>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n v="3574422"/>
    <n v="3574422"/>
    <s v="No"/>
    <n v="277"/>
    <x v="0"/>
    <s v="51–60%"/>
  </r>
  <r>
    <s v="B07KSB1MLX"/>
    <s v="B0B2CPVXHX"/>
    <s v="Robustrion Anti-Scratch &amp; Smudge Proof Tempered Glass Screen Protector For Xiaomi Mi Pad 5 11 Inch"/>
    <s v="Robustrion Anti-Scratch &amp; Smudge Proof Tempered Glass Screen Protector for Xiaomi Mi Pad 5 11 inch"/>
    <s v="Electronics|HomeTheater,TV&amp;Video|Accessories|Cables|OpticalCables"/>
    <x v="0"/>
    <s v="HomeTheater,TV&amp;Video"/>
    <s v="Accessories|Cables|OpticalCables"/>
    <n v="1089"/>
    <n v="1600"/>
    <n v="31.937500000000004"/>
    <n v="0.32"/>
    <n v="4"/>
    <n v="3565"/>
    <n v="4"/>
    <n v="4"/>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n v="5704000"/>
    <n v="5704000"/>
    <s v="Yes"/>
    <n v="278"/>
    <x v="1"/>
    <s v="31–40%"/>
  </r>
  <r>
    <s v="B07RCGTZ4M"/>
    <s v="B07P681N66"/>
    <s v="Tp-Link Ac600 600 Mbps Wifi Wireless Network Usb Adapter For Desktop Pc With 2.4Ghz/5Ghz High Gain Dual Band 5Dbi Antenna Wi-Fi, Supports Windows 11/10/8.1/8/7/Xp, Mac Os 10.15 And Earlier (Archer T2U Plus)"/>
    <s v="TP-Link AC600 600 Mbps WiFi Wireless Network USB Adapter for Desktop PC with 2.4GHz/5GHz High Gain Dual Band 5dBi Antenna Wi-Fi, Supports Windows 11/10/8.1/8/7/XP, Mac OS 10.15 and earlier (Archer T2U Plus)"/>
    <s v="Home&amp;Kitchen|Kitchen&amp;HomeAppliances|Vacuum,Cleaning&amp;Ironing|Vacuums&amp;FloorCare|Vacuums|Wet-DryVacuums"/>
    <x v="1"/>
    <s v="Kitchen&amp;HomeAppliances"/>
    <s v="Vacuum,Cleaning&amp;Ironing|Vacuums&amp;FloorCare|Vacuums|Wet-DryVacuums"/>
    <n v="6236"/>
    <n v="9999"/>
    <n v="37.633763376337633"/>
    <n v="0.38"/>
    <n v="4.0999999999999996"/>
    <n v="3552"/>
    <n v="4.0999999999999996"/>
    <n v="4"/>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n v="35516448"/>
    <n v="35516448"/>
    <s v="No"/>
    <n v="278"/>
    <x v="0"/>
    <s v="31–40%"/>
  </r>
  <r>
    <s v="B00TDD0YM4"/>
    <s v="B0B6F8HHR6"/>
    <s v="Mi 108 Cm (43 Inches) 5A Series Full Hd Smart Android Led Tv L43M7-Eain (Black)"/>
    <s v="MI 108 cm (43 inches) 5A Series Full HD Smart Android LED TV L43M7-EAIN (Black)"/>
    <s v="Home&amp;Kitchen|Kitchen&amp;HomeAppliances|Vacuum,Cleaning&amp;Ironing|Irons,Steamers&amp;Accessories|LintShavers"/>
    <x v="1"/>
    <s v="Kitchen&amp;HomeAppliances"/>
    <s v="Vacuum,Cleaning&amp;Ironing|Irons,Steamers&amp;Accessories|LintShavers"/>
    <n v="1490"/>
    <n v="1695"/>
    <n v="12.094395280235988"/>
    <n v="0.12"/>
    <n v="4.4000000000000004"/>
    <n v="3543"/>
    <n v="4.4000000000000004"/>
    <n v="4"/>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n v="6005385"/>
    <n v="6005385"/>
    <s v="No"/>
    <n v="278"/>
    <x v="0"/>
    <s v="11–20%"/>
  </r>
  <r>
    <s v="B08XNL93PL"/>
    <s v="B0BP18W8TM"/>
    <s v="Fire-Boltt Gladiator 1.96&quot; Biggest Display Smart Watch With Bluetooth Calling, Voice Assistant &amp;123 Sports Modes, 8 Unique Ui Interactions, Spo2, 24/7 Heart Rate Tracking"/>
    <s v="Fire-Boltt Gladiator 1.96&quot; Biggest Display Smart Watch with Bluetooth Calling, Voice Assistant &amp;123 Sports Modes, 8 Unique UI Interactions, SpO2, 24/7 Heart Rate Tracking"/>
    <s v="OfficeProducts|OfficePaperProducts|Paper|Stationery|Notebooks,WritingPads&amp;Diaries"/>
    <x v="5"/>
    <s v="OfficePaperProducts"/>
    <s v="Paper|Stationery|Notebooks,WritingPads&amp;Diaries"/>
    <n v="1399"/>
    <n v="2999"/>
    <n v="53.351117039013005"/>
    <n v="0.53"/>
    <n v="4.3"/>
    <n v="3530"/>
    <n v="4.3"/>
    <n v="4"/>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n v="10586470"/>
    <n v="10586470"/>
    <s v="No"/>
    <n v="279"/>
    <x v="0"/>
    <s v="51–60%"/>
  </r>
  <r>
    <s v="B08TT63N58"/>
    <s v="B08ZXZ362Z"/>
    <s v="Akiara - Makes Life Easy Mini Sewing Machine For Home Tailoring Use | Mini Silai Machine With Sewing Kit Set Sewing Box With Thread Scissors, Needle All In One Sewing Accessories (White &amp; Purple)"/>
    <s v="akiara - Makes life easy Mini Sewing Machine for Home Tailoring use | Mini Silai Machine with Sewing Kit Set Sewing Box with Thread Scissors, Needle All in One Sewing Accessories (White &amp; Purple)"/>
    <s v="Home&amp;Kitchen|Kitchen&amp;HomeAppliances|SmallKitchenAppliances|Juicers"/>
    <x v="1"/>
    <s v="Kitchen&amp;HomeAppliances"/>
    <s v="SmallKitchenAppliances|Juicers"/>
    <n v="499"/>
    <n v="2199"/>
    <n v="77.30786721236926"/>
    <n v="0.77"/>
    <n v="3.1"/>
    <n v="3527"/>
    <n v="3.1"/>
    <n v="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n v="7755873"/>
    <n v="7755873"/>
    <s v="Yes"/>
    <n v="280"/>
    <x v="0"/>
    <s v="71–80%"/>
  </r>
  <r>
    <s v="B01CS4A5V4"/>
    <s v="B07Z1Z77ZZ"/>
    <s v="Aircase Protective Laptop Bag Sleeve Fits Upto 14.1&quot; Laptop/ Macbook, Wrinkle Free, Padded, Waterproof Light Neoprene Case Cover Pouch, For Men &amp; Women, Black- 6 Months Warranty"/>
    <s v="AirCase Protective Laptop Bag Sleeve fits Upto 14.1&quot; Laptop/ MacBook, Wrinkle Free, Padded, Waterproof Light Neoprene case Cover Pouch, for Men &amp; Women, Black- 6 Months Warranty"/>
    <s v="Home&amp;Kitchen|Heating,Cooling&amp;AirQuality|Parts&amp;Accessories|FanParts&amp;Accessories"/>
    <x v="1"/>
    <s v="Heating,Cooling&amp;AirQuality"/>
    <s v="Parts&amp;Accessories|FanParts&amp;Accessories"/>
    <n v="699"/>
    <n v="1690"/>
    <n v="58.639053254437869"/>
    <n v="0.59"/>
    <n v="4.0999999999999996"/>
    <n v="3524"/>
    <n v="4.0999999999999996"/>
    <n v="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n v="5955560"/>
    <n v="5955560"/>
    <s v="Yes"/>
    <n v="280"/>
    <x v="1"/>
    <s v="51–60%"/>
  </r>
  <r>
    <s v="B087JWLZ2K"/>
    <s v="B07QHHCB27"/>
    <s v="Kent 16044 Hand Blender Stainless Steel 400 W | Variable Speed Control | Easy To Clean And Store | Low Noise Operation"/>
    <s v="KENT 16044 Hand Blender Stainless Steel 400 W | Variable Speed Control | Easy to Clean and Store | Low Noise Operation"/>
    <s v="Electronics|HomeTheater,TV&amp;Video|Televisions|SmartTelevisions"/>
    <x v="0"/>
    <s v="HomeTheater,TV&amp;Video"/>
    <s v="Televisions|SmartTelevisions"/>
    <n v="24499"/>
    <n v="50000"/>
    <n v="51.002000000000002"/>
    <n v="0.51"/>
    <n v="3.9"/>
    <n v="3518"/>
    <n v="3.9"/>
    <n v="4"/>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n v="175900000"/>
    <n v="175900000"/>
    <s v="Yes"/>
    <n v="280"/>
    <x v="0"/>
    <s v="51–60%"/>
  </r>
  <r>
    <s v="B0B217Z5VK"/>
    <s v="B0811VCGL5"/>
    <s v="Mi Air Purifier 3 With True Hepa Filter, Removes Air Pollutants, Smoke, Odor, Bacteria &amp; Viruses With 99.97% Efficiency, Coverage Area Up To 484 Sq. Ft., Wi-Fi &amp; Voice Control - Alexa/Ga (White)"/>
    <s v="Mi Air Purifier 3 with True HEPA Filter, removes air pollutants, smoke, odor, bacteria &amp; viruses with 99.97% efficiency, coverage area up to 484 sq. ft., Wi-Fi &amp; Voice control - Alexa/GA (white)"/>
    <s v="Electronics|Headphones,Earbuds&amp;Accessories|Headphones|In-Ear"/>
    <x v="0"/>
    <s v="Headphones,Earbuds&amp;Accessories"/>
    <s v="Headphones|In-Ear"/>
    <n v="1799"/>
    <n v="3999"/>
    <n v="55.013753438359593"/>
    <n v="0.55000000000000004"/>
    <n v="3.9"/>
    <n v="3517"/>
    <n v="3.9"/>
    <n v="4"/>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n v="14064483"/>
    <n v="14064483"/>
    <s v="Yes"/>
    <n v="279"/>
    <x v="0"/>
    <s v="51–60%"/>
  </r>
  <r>
    <s v="B084DTMYWK"/>
    <s v="B09HSKYMB3"/>
    <s v="Mi Redmi 9I Sport (Carbon Black, 64 Gb) (4 Gb Ram)"/>
    <s v="MI REDMI 9i Sport (Carbon Black, 64 GB) (4 GB RAM)"/>
    <s v="Electronics|Mobiles&amp;Accessories|MobileAccessories|Chargers|WallChargers"/>
    <x v="0"/>
    <s v="Mobiles&amp;Accessories"/>
    <s v="MobileAccessories|Chargers|WallChargers"/>
    <n v="329"/>
    <n v="999"/>
    <n v="67.067067067067072"/>
    <n v="0.67"/>
    <n v="4.2"/>
    <n v="3492"/>
    <n v="4.2"/>
    <n v="4"/>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n v="3488508"/>
    <n v="3488508"/>
    <s v="Yes"/>
    <n v="278"/>
    <x v="0"/>
    <s v="61–70%"/>
  </r>
  <r>
    <s v="B099SD8PRP"/>
    <s v="B09C6FML9B"/>
    <s v="Duracell Micro Usb 3A Braided Sync &amp; Fast Charging Cable, 3.9 Feet (1.2M). Supports Qc 2.0/3.0 Charging, High Speed Data Transmission - Black"/>
    <s v="Duracell Micro USB 3A Braided Sync &amp; Fast Charging Cable, 3.9 Feet (1.2M). Supports QC 2.0/3.0 Charging, High Speed Data Transmission - Black"/>
    <s v="Computers&amp;Accessories|Accessories&amp;Peripherals|Keyboards,Mice&amp;InputDevices|Mice"/>
    <x v="2"/>
    <s v="Accessories&amp;Peripherals"/>
    <s v="Keyboards,Mice&amp;InputDevices|Mice"/>
    <n v="579"/>
    <n v="1090"/>
    <n v="46.88073394495413"/>
    <n v="0.47"/>
    <n v="4.4000000000000004"/>
    <n v="3482"/>
    <n v="4.4000000000000004"/>
    <n v="4"/>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n v="3795380"/>
    <n v="3795380"/>
    <s v="Yes"/>
    <n v="278"/>
    <x v="1"/>
    <s v="41–50%"/>
  </r>
  <r>
    <s v="B08VRMK55F"/>
    <s v="B078JT7LTD"/>
    <s v="Sujata Dynamix, Mixer Grinder, 900 Watts, 3 Jars (White)"/>
    <s v="Sujata Dynamix, Mixer Grinder, 900 Watts, 3 Jars (White)"/>
    <s v="Electronics|Headphones,Earbuds&amp;Accessories|Headphones|In-Ear"/>
    <x v="0"/>
    <s v="Headphones,Earbuds&amp;Accessories"/>
    <s v="Headphones|In-Ear"/>
    <n v="399"/>
    <n v="699"/>
    <n v="42.918454935622321"/>
    <n v="0.43"/>
    <n v="3.4"/>
    <n v="3454"/>
    <n v="3.4"/>
    <n v="3"/>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n v="2414346"/>
    <n v="2414346"/>
    <s v="No"/>
    <n v="277"/>
    <x v="0"/>
    <s v="41–50%"/>
  </r>
  <r>
    <s v="B083RD1J99"/>
    <s v="B06XDKWLJH"/>
    <s v="Western Digital Wd 1.5Tb Elements Portable Hard Disk Drive, Usb 3.0, Compatible With Pc, Ps4 And Xbox, External Hdd (Wdbu6Y0015Bbk-Wesn)"/>
    <s v="Western Digital WD 1.5TB Elements Portable Hard Disk Drive, USB 3.0, Compatible with PC, PS4 and Xbox, External HDD (WDBU6Y0015BBK-WESN)"/>
    <s v="Computers&amp;Accessories|Accessories&amp;Peripherals|Keyboards,Mice&amp;InputDevices|Mice"/>
    <x v="2"/>
    <s v="Accessories&amp;Peripherals"/>
    <s v="Keyboards,Mice&amp;InputDevices|Mice"/>
    <n v="328"/>
    <n v="399"/>
    <n v="17.794486215538846"/>
    <n v="0.18"/>
    <n v="4.0999999999999996"/>
    <n v="3441"/>
    <n v="4.0999999999999996"/>
    <n v="4"/>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n v="1372959"/>
    <n v="1372959"/>
    <s v="No"/>
    <n v="276"/>
    <x v="1"/>
    <s v="11–20%"/>
  </r>
  <r>
    <s v="B0B1F6GQPS"/>
    <s v="B08235JZFB"/>
    <s v="Crompton Instaglide 1000-Watts Dry Iron With American Heritage Coating, Pack Of 1 Iron"/>
    <s v="Crompton InstaGlide 1000-Watts Dry Iron with American Heritage Coating, Pack of 1 Iron"/>
    <s v="Electronics|Headphones,Earbuds&amp;Accessories|Headphones|In-Ear"/>
    <x v="0"/>
    <s v="Headphones,Earbuds&amp;Accessories"/>
    <s v="Headphones|In-Ear"/>
    <n v="999"/>
    <n v="4499"/>
    <n v="77.795065570126695"/>
    <n v="0.78"/>
    <n v="3.8"/>
    <n v="3390"/>
    <n v="3.8"/>
    <n v="4"/>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n v="15251610"/>
    <n v="15251610"/>
    <s v="No"/>
    <n v="277"/>
    <x v="1"/>
    <s v="71–80%"/>
  </r>
  <r>
    <s v="B094YFFSMY"/>
    <s v="B08R69VDHT"/>
    <s v="Pinnaclz Original Combo Of 2 Micro Usb Fast Charging Cable, Usb Charging Cable For Data Transfer Perfect For Android Smart Phones White 1.2 Meter Made In India (Pack Of 2)"/>
    <s v="Pinnaclz Original Combo of 2 Micro USB Fast Charging Cable, USB Charging Cable for Data Transfer Perfect for Android Smart Phones White 1.2 Meter Made in India (Pack of 2)"/>
    <s v="Electronics|Mobiles&amp;Accessories|MobileAccessories|Photo&amp;VideoAccessories|SelfieSticks"/>
    <x v="0"/>
    <s v="Mobiles&amp;Accessories"/>
    <s v="MobileAccessories|Photo&amp;VideoAccessories|SelfieSticks"/>
    <n v="399"/>
    <n v="1999"/>
    <n v="80.040020010004994"/>
    <n v="0.8"/>
    <n v="4"/>
    <n v="3382"/>
    <n v="4"/>
    <n v="4"/>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n v="6760618"/>
    <n v="6760618"/>
    <s v="Yes"/>
    <n v="278"/>
    <x v="0"/>
    <s v="81–90%"/>
  </r>
  <r>
    <s v="B094YFFSMY"/>
    <s v="B0141EZMAI"/>
    <s v="Gizga Essentials Usb Wifi Adapter For Pc, 150 Mbps Wireless Network Adapter For Desktop - Nano Size Wifi Dongle Compatible With Windows, Mac Os &amp; Linux Kernel | Wpa/Wpa2 Encryption Standards| Black"/>
    <s v="Gizga Essentials USB WiFi Adapter for PC, 150 Mbps Wireless Network Adapter for Desktop - Nano Size WiFi Dongle Compatible with Windows, Mac OS &amp; Linux Kernel | WPA/WPA2 Encryption Standards| Black"/>
    <s v="Electronics|Mobiles&amp;Accessories|MobileAccessories|Photo&amp;VideoAccessories|SelfieSticks"/>
    <x v="0"/>
    <s v="Mobiles&amp;Accessories"/>
    <s v="MobileAccessories|Photo&amp;VideoAccessories|SelfieSticks"/>
    <n v="399"/>
    <n v="1999"/>
    <n v="80.040020010004994"/>
    <n v="0.8"/>
    <n v="4"/>
    <n v="3382"/>
    <n v="4"/>
    <n v="4"/>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n v="6760618"/>
    <n v="6760618"/>
    <s v="Yes"/>
    <n v="278"/>
    <x v="1"/>
    <s v="81–90%"/>
  </r>
  <r>
    <s v="B08FTFXNNB"/>
    <s v="B09MQ9PDHR"/>
    <s v="Saiellin Room Heater For Home 2000 Watts Room Heater For Bedroom | Isi Approved With 1 Year Warranty | For 250 Sq. Feet Blower Heater &amp; Room Heaters Home For Winters"/>
    <s v="SaiEllin Room Heater For Home 2000 Watts Room Heater For Bedroom | ISI Approved With 1 Year Warranty | For 250 Sq. Feet Blower Heater &amp; Room Heaters Home For Winters"/>
    <s v="Electronics|Cameras&amp;Photography|VideoCameras"/>
    <x v="0"/>
    <s v="Cameras&amp;Photography"/>
    <s v="VideoCameras"/>
    <n v="499"/>
    <n v="1999"/>
    <n v="75.03751875937968"/>
    <n v="0.75"/>
    <n v="3.7"/>
    <n v="3369"/>
    <n v="3.7"/>
    <n v="4"/>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n v="6734631"/>
    <n v="6734631"/>
    <s v="Yes"/>
    <n v="278"/>
    <x v="1"/>
    <s v="71–80%"/>
  </r>
  <r>
    <s v="B08MV82R99"/>
    <s v="B09X7DY7Q4"/>
    <s v="Sandisk Extreme Sd Uhs I 64Gb Card For 4K Video For Dslr And Mirrorless Cameras 170Mb/S Read &amp; 80Mb/S Write"/>
    <s v="SanDisk Extreme SD UHS I 64GB Card for 4K Video for DSLR and Mirrorless Cameras 170MB/s Read &amp; 80MB/s Write"/>
    <s v="Home&amp;Kitchen|Heating,Cooling&amp;AirQuality|WaterHeaters&amp;Geysers|ImmersionRods"/>
    <x v="1"/>
    <s v="Heating,Cooling&amp;AirQuality"/>
    <s v="WaterHeaters&amp;Geysers|ImmersionRods"/>
    <n v="653"/>
    <n v="1020"/>
    <n v="35.980392156862742"/>
    <n v="0.36"/>
    <n v="4.0999999999999996"/>
    <n v="3366"/>
    <n v="4.0999999999999996"/>
    <n v="4"/>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n v="3433320"/>
    <n v="3433320"/>
    <s v="Yes"/>
    <n v="277"/>
    <x v="1"/>
    <s v="31–40%"/>
  </r>
  <r>
    <s v="B08TDJ5BVF"/>
    <s v="B09J2QCKKM"/>
    <s v="Havells Zella Flap Auto Immersion Rod 1500 Watts"/>
    <s v="Havells Zella Flap Auto Immersion Rod 1500 Watts"/>
    <s v="Computers&amp;Accessories|Accessories&amp;Peripherals|USBGadgets|Lamps"/>
    <x v="2"/>
    <s v="Accessories&amp;Peripherals"/>
    <s v="USBGadgets|Lamps"/>
    <n v="39"/>
    <n v="39"/>
    <n v="0"/>
    <n v="0"/>
    <n v="3.8"/>
    <n v="3344"/>
    <n v="3.8"/>
    <n v="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n v="130416"/>
    <n v="130416"/>
    <s v="No"/>
    <n v="277"/>
    <x v="0"/>
    <s v="0–10%"/>
  </r>
  <r>
    <s v="B075TJHWVC"/>
    <s v="B09YV463SW"/>
    <s v="Fire-Boltt Ninja 3 Smartwatch Full Touch 1.69 &quot; &amp; 60 Sports Modes With Ip68, Sp02 Tracking, Over 100 Cloud Based Watch Faces ( Silver )"/>
    <s v="Fire-Boltt Ninja 3 Smartwatch Full Touch 1.69 &quot; &amp; 60 Sports Modes with IP68, Sp02 Tracking, Over 100 Cloud based watch faces ( Silver )"/>
    <s v="Electronics|HomeTheater,TV&amp;Video|SatelliteEquipment|SatelliteReceivers"/>
    <x v="0"/>
    <s v="HomeTheater,TV&amp;Video"/>
    <s v="SatelliteEquipment|SatelliteReceivers"/>
    <n v="917"/>
    <n v="2299"/>
    <n v="60.113092648977819"/>
    <n v="0.6"/>
    <n v="4.2"/>
    <n v="3300"/>
    <n v="4.2"/>
    <n v="4"/>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n v="7586700"/>
    <n v="7586700"/>
    <s v="No"/>
    <n v="277"/>
    <x v="2"/>
    <s v="61–70%"/>
  </r>
  <r>
    <s v="B08L4SBJRY"/>
    <s v="B08TR61BVK"/>
    <s v="Tabelito¬Æ Polyester Foam, Nylon Hybrid Laptopss Bag Sleeve Case Cover Pouch For Laptopss Apple/Dell/Lenovo/ Asus/ Hp/Samsung/Mi/Macbook/Ultrabook/Thinkpad/Ideapad/Surfacepro (15.6 Inches /39.6Cm, Blue) Laptopsss"/>
    <s v="Tabelito¬Æ Polyester Foam, Nylon Hybrid laptopss Bag Sleeve Case Cover Pouch for laptopss Apple/Dell/Lenovo/ Asus/ Hp/Samsung/Mi/MacBook/Ultrabook/Thinkpad/Ideapad/Surfacepro (15.6 inches /39.6cm, Blue) laptopsss"/>
    <s v="Electronics|HomeAudio|Accessories|SpeakerAccessories|Mounts"/>
    <x v="0"/>
    <s v="HomeAudio"/>
    <s v="Accessories|SpeakerAccessories|Mounts"/>
    <n v="349"/>
    <n v="1299"/>
    <n v="73.133179368745189"/>
    <n v="0.73"/>
    <n v="4"/>
    <n v="3295"/>
    <n v="4"/>
    <n v="4"/>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n v="4280205"/>
    <n v="4280205"/>
    <s v="Yes"/>
    <n v="278"/>
    <x v="0"/>
    <s v="71–80%"/>
  </r>
  <r>
    <s v="B07YSJ7FF1"/>
    <s v="B00KRCBA6E"/>
    <s v="Maharaja Whiteline Lava Neo 1200-Watts Halogen Heater (White And Red)"/>
    <s v="Maharaja Whiteline Lava Neo 1200-Watts Halogen Heater (White and Red)"/>
    <s v="Home&amp;Kitchen|Kitchen&amp;HomeAppliances|Vacuum,Cleaning&amp;Ironing|Irons,Steamers&amp;Accessories|Irons|DryIrons"/>
    <x v="1"/>
    <s v="Kitchen&amp;HomeAppliances"/>
    <s v="Vacuum,Cleaning&amp;Ironing|Irons,Steamers&amp;Accessories|Irons|DryIrons"/>
    <n v="645"/>
    <n v="1100"/>
    <n v="41.363636363636367"/>
    <n v="0.41"/>
    <n v="4"/>
    <n v="3271"/>
    <n v="4"/>
    <n v="4"/>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n v="3598100"/>
    <n v="3598100"/>
    <s v="Yes"/>
    <n v="279"/>
    <x v="1"/>
    <s v="41–50%"/>
  </r>
  <r>
    <s v="B00LP9RFSU"/>
    <s v="B0B3X2BY3M"/>
    <s v="Crompton Gracee 5-L Instant Water Heater (Geyser)"/>
    <s v="Crompton Gracee 5-L Instant Water Heater (Geyser)"/>
    <s v="Home&amp;Kitchen|Kitchen&amp;HomeAppliances|WaterPurifiers&amp;Accessories|WaterPurifierAccessories"/>
    <x v="1"/>
    <s v="Kitchen&amp;HomeAppliances"/>
    <s v="WaterPurifiers&amp;Accessories|WaterPurifierAccessories"/>
    <n v="825"/>
    <n v="825"/>
    <n v="0"/>
    <n v="0"/>
    <n v="4"/>
    <n v="3246"/>
    <n v="4"/>
    <n v="4"/>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n v="2677950"/>
    <n v="2677950"/>
    <s v="No"/>
    <n v="279"/>
    <x v="0"/>
    <s v="0–10%"/>
  </r>
  <r>
    <s v="B083M7WPZD"/>
    <s v="B08TM71L54"/>
    <s v="Philips Handheld Garment Steamer Sth3000/20 - Compact &amp; Foldable, Convenient Vertical Steaming, 1000 Watt Quick Heat Up, Up To 20G/Min, Kills 99.9%* Bacteria (Reno Blue), Small"/>
    <s v="PHILIPS Handheld Garment Steamer STH3000/20 - Compact &amp; Foldable, Convenient Vertical Steaming, 1000 Watt Quick Heat Up, up to 20g/min, Kills 99.9%* Bacteria (Reno Blue), Small"/>
    <s v="Home&amp;Kitchen|Kitchen&amp;HomeAppliances|Vacuum,Cleaning&amp;Ironing|Vacuums&amp;FloorCare|Vacuums|Wet-DryVacuums"/>
    <x v="1"/>
    <s v="Kitchen&amp;HomeAppliances"/>
    <s v="Vacuum,Cleaning&amp;Ironing|Vacuums&amp;FloorCare|Vacuums|Wet-DryVacuums"/>
    <n v="3199"/>
    <n v="5999"/>
    <n v="46.674445740956827"/>
    <n v="0.47"/>
    <n v="4"/>
    <n v="3242"/>
    <n v="4"/>
    <n v="4"/>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n v="19448758"/>
    <n v="19448758"/>
    <s v="No"/>
    <n v="278"/>
    <x v="0"/>
    <s v="41–50%"/>
  </r>
  <r>
    <s v="B092JHPL72"/>
    <s v="B00B7GKXMG"/>
    <s v="Wipro Smartlife Super Deluxe Dry Iron- 1000W"/>
    <s v="Wipro Smartlife Super Deluxe Dry Iron- 1000W"/>
    <s v="Electronics|Mobiles&amp;Accessories|MobileAccessories|Mounts|Bedstand&amp;DeskMounts"/>
    <x v="0"/>
    <s v="Mobiles&amp;Accessories"/>
    <s v="MobileAccessories|Mounts|Bedstand&amp;DeskMounts"/>
    <n v="251"/>
    <n v="999"/>
    <n v="74.874874874874877"/>
    <n v="0.75"/>
    <n v="3.7"/>
    <n v="3234"/>
    <n v="3.7"/>
    <n v="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n v="3230766"/>
    <n v="3230766"/>
    <s v="No"/>
    <n v="279"/>
    <x v="0"/>
    <s v="71–80%"/>
  </r>
  <r>
    <s v="B097R3XH9R"/>
    <s v="B00LOD70SC"/>
    <s v="Pilot V7 Liquid Ink Roller Ball Pen (2 Blue + 1 Black)"/>
    <s v="Pilot V7 Liquid Ink Roller Ball Pen (2 Blue + 1 Black)"/>
    <s v="Home&amp;Kitchen|Heating,Cooling&amp;AirQuality|WaterHeaters&amp;Geysers|StorageWaterHeaters"/>
    <x v="1"/>
    <s v="Heating,Cooling&amp;AirQuality"/>
    <s v="WaterHeaters&amp;Geysers|StorageWaterHeaters"/>
    <n v="6299"/>
    <n v="15270"/>
    <n v="58.74918140144073"/>
    <n v="0.59"/>
    <n v="4.0999999999999996"/>
    <n v="3233"/>
    <n v="4.0999999999999996"/>
    <n v="4"/>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n v="49367910"/>
    <n v="49367910"/>
    <s v="Yes"/>
    <n v="279"/>
    <x v="1"/>
    <s v="51–60%"/>
  </r>
  <r>
    <s v="B09NS5TKPN"/>
    <s v="B0B4F2ZWL3"/>
    <s v="Samsung Galaxy M13 (Stardust Brown, 6Gb, 128Gb Storage) | 6000Mah Battery | Upto 12Gb Ram With Ram Plus"/>
    <s v="Samsung Galaxy M13 (Stardust Brown, 6GB, 128GB Storage) | 6000mAh Battery | Upto 12GB RAM with RAM Plus"/>
    <s v="Home&amp;Kitchen|Heating,Cooling&amp;AirQuality|AirConditioners|Split-SystemAirConditioners"/>
    <x v="1"/>
    <s v="Heating,Cooling&amp;AirQuality"/>
    <s v="AirConditioners|Split-SystemAirConditioners"/>
    <n v="42990"/>
    <n v="75990"/>
    <n v="43.426766679826294"/>
    <n v="0.43"/>
    <n v="4.3"/>
    <n v="3231"/>
    <n v="4.3"/>
    <n v="4"/>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n v="245523690"/>
    <n v="245523690"/>
    <s v="Yes"/>
    <n v="279"/>
    <x v="0"/>
    <s v="41–50%"/>
  </r>
  <r>
    <s v="B00RGLI0ZS"/>
    <s v="B07W9KYT62"/>
    <s v="Tp-Link Ac1200 Archer A6 Smart Wifi, 5Ghz Gigabit Dual Band Mu-Mimo Wireless Internet Router, Long Range Coverage By 4 Antennas, Qualcomm Chipset"/>
    <s v="TP-Link AC1200 Archer A6 Smart WiFi, 5GHz Gigabit Dual Band MU-MIMO Wireless Internet Router, Long Range Coverage by 4 Antennas, Qualcomm Chipset"/>
    <s v="Computers&amp;Accessories|Accessories&amp;Peripherals|Cables&amp;Accessories|Cables|USBCables"/>
    <x v="2"/>
    <s v="Accessories&amp;Peripherals"/>
    <s v="Cables&amp;Accessories|Cables|USBCables"/>
    <n v="449"/>
    <n v="599"/>
    <n v="25.041736227045075"/>
    <n v="0.25"/>
    <n v="4"/>
    <n v="3231"/>
    <n v="4"/>
    <n v="4"/>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n v="1935369"/>
    <n v="1935369"/>
    <s v="No"/>
    <n v="278"/>
    <x v="0"/>
    <s v="21–30%"/>
  </r>
  <r>
    <s v="B07SY4C3TD"/>
    <s v="B0B466C3G4"/>
    <s v="Karbonn 80 Cm (32 Inches) Millenium Bezel-Less Series Hd Ready Smart Led Tv Kjw32Skhd (Phantom Black)"/>
    <s v="Karbonn 80 cm (32 inches) Millenium Bezel-Less Series HD Ready Smart LED TV KJW32SKHD (Phantom Black)"/>
    <s v="Computers&amp;Accessories|Printers,Inks&amp;Accessories|Inks,Toners&amp;Cartridges|InkjetInkCartridges"/>
    <x v="2"/>
    <s v="Printers,Inks&amp;Accessories"/>
    <s v="Inks,Toners&amp;Cartridges|InkjetInkCartridges"/>
    <n v="596"/>
    <n v="723"/>
    <n v="17.565698478561547"/>
    <n v="0.18"/>
    <n v="4.4000000000000004"/>
    <n v="3219"/>
    <n v="4.4000000000000004"/>
    <n v="4"/>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n v="2327337"/>
    <n v="2327337"/>
    <s v="No"/>
    <n v="278"/>
    <x v="1"/>
    <s v="11–20%"/>
  </r>
  <r>
    <s v="B09M869Z5V"/>
    <s v="B005FYNT3G"/>
    <s v="Sandisk Cruzer Blade 32Gb Usb Flash Drive"/>
    <s v="SanDisk Cruzer Blade 32GB USB Flash Drive"/>
    <s v="Computers&amp;Accessories|Accessories&amp;Peripherals|USBHubs"/>
    <x v="2"/>
    <s v="Accessories&amp;Peripherals"/>
    <s v="USBHubs"/>
    <n v="570"/>
    <n v="999"/>
    <n v="42.942942942942942"/>
    <n v="0.43"/>
    <n v="4.2"/>
    <n v="3201"/>
    <n v="4.2"/>
    <n v="4"/>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n v="3197799"/>
    <n v="3197799"/>
    <s v="No"/>
    <n v="279"/>
    <x v="0"/>
    <s v="41–50%"/>
  </r>
  <r>
    <s v="B09TP5KBN7"/>
    <s v="B07LFQLKFZ"/>
    <s v="Parker Moments Vector Timecheck Gold Trim Roller Ball Pen (Black)"/>
    <s v="Parker Moments Vector Timecheck Gold Trim Roller Ball Pen (Black)"/>
    <s v="Electronics|Mobiles&amp;Accessories|MobileAccessories|Chargers|WallChargers"/>
    <x v="0"/>
    <s v="Mobiles&amp;Accessories"/>
    <s v="MobileAccessories|Chargers|WallChargers"/>
    <n v="199"/>
    <n v="1099"/>
    <n v="81.892629663330297"/>
    <n v="0.82"/>
    <n v="4"/>
    <n v="3197"/>
    <n v="4"/>
    <n v="4"/>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n v="3513503"/>
    <n v="3513503"/>
    <s v="No"/>
    <n v="280"/>
    <x v="0"/>
    <s v="81–90%"/>
  </r>
  <r>
    <s v="B07TC9F7PN"/>
    <s v="B0B12K5BPM"/>
    <s v="Zebronics Zeb-Astra 20 Wireless Bt V5.0 Portable Speaker With 10W Rms Output, Tws, 10H Backup Approx, Built In Rechargeable Battery Fm Radio, Aux, Msd, Usb, Call Function And Dual 52Mm Drivers Multi"/>
    <s v="ZEBRONICS Zeb-Astra 20 Wireless BT v5.0 Portable Speaker with 10W RMS Output, TWS, 10H Backup Approx, Built in Rechargeable Battery FM Radio, AUX, mSD, USB, Call Function and Dual 52mm Drivers Multi"/>
    <s v="Home&amp;Kitchen|Heating,Cooling&amp;AirQuality|WaterHeaters&amp;Geysers|StorageWaterHeaters"/>
    <x v="1"/>
    <s v="Heating,Cooling&amp;AirQuality"/>
    <s v="WaterHeaters&amp;Geysers|StorageWaterHeaters"/>
    <n v="8699"/>
    <n v="16899"/>
    <n v="48.523581276998641"/>
    <n v="0.49"/>
    <n v="4.2"/>
    <n v="3195"/>
    <n v="4.2"/>
    <n v="4"/>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n v="53992305"/>
    <n v="53992305"/>
    <s v="Yes"/>
    <n v="281"/>
    <x v="2"/>
    <s v="41–50%"/>
  </r>
  <r>
    <s v="B07LG96SDB"/>
    <s v="B07YQ5SN4H"/>
    <s v="Cello Non-Stick Aluminium Sandwich Gas Toaster(Black)"/>
    <s v="Cello Non-Stick Aluminium Sandwich Gas Toaster(Black)"/>
    <s v="Home&amp;Kitchen|Heating,Cooling&amp;AirQuality|WaterHeaters&amp;Geysers|ImmersionRods"/>
    <x v="1"/>
    <s v="Heating,Cooling&amp;AirQuality"/>
    <s v="WaterHeaters&amp;Geysers|ImmersionRods"/>
    <n v="335"/>
    <n v="510"/>
    <n v="34.313725490196077"/>
    <n v="0.34"/>
    <n v="3.8"/>
    <n v="3195"/>
    <n v="3.8"/>
    <n v="4"/>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n v="1629450"/>
    <n v="1629450"/>
    <s v="No"/>
    <n v="282"/>
    <x v="0"/>
    <s v="31–40%"/>
  </r>
  <r>
    <s v="B08N6P8G5K"/>
    <s v="B082T6GVLJ"/>
    <s v="Amazon Basics New Release Nylon Usb-A To Lightning Cable Cord, Fast Charging Mfi Certified Charger For Apple Iphone, Ipad (3-Ft, Rose Gold)"/>
    <s v="Amazon Basics New Release Nylon USB-A to Lightning Cable Cord, Fast Charging MFi Certified Charger for Apple iPhone, iPad (3-Ft, Rose Gold)"/>
    <s v="Home&amp;Kitchen|Kitchen&amp;HomeAppliances|SmallKitchenAppliances|DeepFatFryers|AirFryers"/>
    <x v="1"/>
    <s v="Kitchen&amp;HomeAppliances"/>
    <s v="SmallKitchenAppliances|DeepFatFryers|AirFryers"/>
    <n v="6790"/>
    <n v="10995"/>
    <n v="38.244656662119148"/>
    <n v="0.38"/>
    <n v="4.5"/>
    <n v="3192"/>
    <n v="4.5"/>
    <n v="5"/>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n v="35096040"/>
    <n v="35096040"/>
    <s v="No"/>
    <n v="282"/>
    <x v="1"/>
    <s v="31–40%"/>
  </r>
  <r>
    <s v="B00J4YG0PC"/>
    <s v="B09PNR6F8Q"/>
    <s v="Realme 10W Fast Charging Micro-Usb Cable (Braided, Black)"/>
    <s v="realme 10W Fast Charging Micro-USB Cable (Braided, Black)"/>
    <s v="OfficeProducts|OfficePaperProducts|Paper|Stationery|Notebooks,WritingPads&amp;Diaries|CompositionNotebooks"/>
    <x v="5"/>
    <s v="OfficePaperProducts"/>
    <s v="Paper|Stationery|Notebooks,WritingPads&amp;Diaries|CompositionNotebooks"/>
    <n v="561"/>
    <n v="720"/>
    <n v="22.083333333333332"/>
    <n v="0.22"/>
    <n v="4.4000000000000004"/>
    <n v="3182"/>
    <n v="4.4000000000000004"/>
    <n v="4"/>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n v="2291040"/>
    <n v="2291040"/>
    <s v="No"/>
    <n v="283"/>
    <x v="0"/>
    <s v="21–30%"/>
  </r>
  <r>
    <s v="B07FXLC2G2"/>
    <s v="B07JPX9CR7"/>
    <s v="Dell Wm118 Wireless Mouse, 2.4 Ghz With Usb Nano Receiver, Optical Tracking, 12-Months Battery Life, Ambidextrous, Pc/Mac/Laptop - Black."/>
    <s v="Dell WM118 Wireless Mouse, 2.4 Ghz with USB Nano Receiver, Optical Tracking, 12-Months Battery Life, Ambidextrous, Pc/Mac/Laptop - Black."/>
    <s v="Home&amp;Kitchen|Kitchen&amp;HomeAppliances|WaterPurifiers&amp;Accessories|WaterFilters&amp;Purifiers"/>
    <x v="1"/>
    <s v="Kitchen&amp;HomeAppliances"/>
    <s v="WaterPurifiers&amp;Accessories|WaterFilters&amp;Purifiers"/>
    <n v="698"/>
    <n v="699"/>
    <n v="0.14306151645207438"/>
    <n v="0"/>
    <n v="4.2"/>
    <n v="3160"/>
    <n v="4.2"/>
    <n v="4"/>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n v="2208840"/>
    <n v="2208840"/>
    <s v="No"/>
    <n v="284"/>
    <x v="0"/>
    <s v="0–10%"/>
  </r>
  <r>
    <s v="B07DZ986Q2"/>
    <s v="B08CFJBZRK"/>
    <s v="Prestige Iris Plus 750 Watt Mixer Grinder"/>
    <s v="Prestige IRIS Plus 750 watt mixer grinder"/>
    <s v="Home&amp;Kitchen|Kitchen&amp;HomeAppliances|Vacuum,Cleaning&amp;Ironing|Irons,Steamers&amp;Accessories|Irons|SteamIrons"/>
    <x v="1"/>
    <s v="Kitchen&amp;HomeAppliances"/>
    <s v="Vacuum,Cleaning&amp;Ironing|Irons,Steamers&amp;Accessories|Irons|SteamIrons"/>
    <n v="7799"/>
    <n v="8995"/>
    <n v="13.296275708727071"/>
    <n v="0.13"/>
    <n v="4"/>
    <n v="3160"/>
    <n v="4"/>
    <n v="4"/>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n v="28424200"/>
    <n v="28424200"/>
    <s v="No"/>
    <n v="285"/>
    <x v="0"/>
    <s v="11–20%"/>
  </r>
  <r>
    <s v="B098QXR9X2"/>
    <s v="B00LHZW3XY"/>
    <s v="Luxor 5 Subject Single Ruled Notebook - A5 Size, 70 Gsm, 300 Pages"/>
    <s v="Luxor 5 Subject Single Ruled Notebook - A5 Size, 70 GSM, 300 Pages"/>
    <s v="Electronics|Mobiles&amp;Accessories|MobileAccessories|Chargers|PowerBanks"/>
    <x v="0"/>
    <s v="Mobiles&amp;Accessories"/>
    <s v="MobileAccessories|Chargers|PowerBanks"/>
    <n v="2499"/>
    <n v="2999"/>
    <n v="16.672224074691563"/>
    <n v="0.17"/>
    <n v="4.0999999999999996"/>
    <n v="3156"/>
    <n v="4.0999999999999996"/>
    <n v="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n v="9464844"/>
    <n v="9464844"/>
    <s v="No"/>
    <n v="285"/>
    <x v="0"/>
    <s v="11–20%"/>
  </r>
  <r>
    <s v="B0B56YRBNT"/>
    <s v="B07CVR2L5K"/>
    <s v="Inalsa Electric Chopper Bullet- 400 Watts With 100% Pure Copper Motor| Chop, Mince, Puree, Dice | Twin Blade Technology| 900 Ml Capacity| One Touch Operation, 1.30Mtr Long Power Cord (Black/Silver)"/>
    <s v="INALSA Electric Chopper Bullet- 400 Watts with 100% Pure Copper Motor| Chop, Mince, Puree, Dice | Twin Blade Technology| 900 ml Capacity| One Touch Operation, 1.30mtr Long Power Cord (Black/Silver)"/>
    <s v="Electronics|Mobiles&amp;Accessories|Smartphones&amp;BasicMobiles|Smartphones"/>
    <x v="0"/>
    <s v="Mobiles&amp;Accessories"/>
    <s v="Smartphones&amp;BasicMobiles|Smartphones"/>
    <n v="8999"/>
    <n v="13499"/>
    <n v="33.335802652048301"/>
    <n v="0.33"/>
    <n v="3.8"/>
    <n v="3145"/>
    <n v="3.8"/>
    <n v="4"/>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n v="42454355"/>
    <n v="42454355"/>
    <s v="No"/>
    <n v="286"/>
    <x v="0"/>
    <s v="31–40%"/>
  </r>
  <r>
    <s v="B07GMFY9QM"/>
    <s v="B09MT6XSFW"/>
    <s v="Samsung Evo Plus 64Gb Microsdxc Uhs-I U1 130Mb/S Full Hd &amp; 4K Uhd Memory Card With Adapter (Mb-Mc64Ka), Blue"/>
    <s v="Samsung EVO Plus 64GB microSDXC UHS-I U1 130MB/s Full HD &amp; 4K UHD Memory Card with Adapter (MB-MC64KA), Blue"/>
    <s v="Home&amp;Kitchen|Kitchen&amp;HomeAppliances|SmallKitchenAppliances|EggBoilers"/>
    <x v="1"/>
    <s v="Kitchen&amp;HomeAppliances"/>
    <s v="SmallKitchenAppliances|EggBoilers"/>
    <n v="379"/>
    <n v="999"/>
    <n v="62.062062062062061"/>
    <n v="0.62"/>
    <n v="4.3"/>
    <n v="3096"/>
    <n v="4.3"/>
    <n v="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n v="3092904"/>
    <n v="3092904"/>
    <s v="No"/>
    <n v="287"/>
    <x v="0"/>
    <s v="61–70%"/>
  </r>
  <r>
    <s v="B00LM4X0KU"/>
    <s v="B07WGMMQGP"/>
    <s v="Iqoo Vivo Z6 5G (Chromatic Blue, 6Gb Ram, 128Gb Storage) | Snapdragon 695-6Nm Processor | 120Hz Fhd+ Display | 5000Mah Battery"/>
    <s v="iQOO vivo Z6 5G (Chromatic Blue, 6GB RAM, 128GB Storage) | Snapdragon 695-6nm Processor | 120Hz FHD+ Display | 5000mAh Battery"/>
    <s v="OfficeProducts|OfficePaperProducts|Paper|Stationery|Pens,Pencils&amp;WritingSupplies|Pens&amp;Refills|BottledInk"/>
    <x v="5"/>
    <s v="OfficePaperProducts"/>
    <s v="Paper|Stationery|Pens,Pencils&amp;WritingSupplies|Pens&amp;Refills|BottledInk"/>
    <n v="100"/>
    <n v="100"/>
    <n v="0"/>
    <n v="0"/>
    <n v="4.3"/>
    <n v="3095"/>
    <n v="4.3"/>
    <n v="4"/>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n v="309500"/>
    <n v="309500"/>
    <s v="Yes"/>
    <n v="288"/>
    <x v="1"/>
    <s v="0–10%"/>
  </r>
  <r>
    <s v="B0B5V47VK4"/>
    <s v="B00GGGOYEU"/>
    <s v="Storite Usb 2.0 A To Mini 5 Pin B Cable For External Hdds/Camera/Card Readers (150Cm - 1.5M)"/>
    <s v="Storite USB 2.0 A to Mini 5 pin B Cable for External HDDS/Camera/Card Readers (150cm - 1.5M)"/>
    <s v="Electronics|Mobiles&amp;Accessories|Smartphones&amp;BasicMobiles|Smartphones"/>
    <x v="0"/>
    <s v="Mobiles&amp;Accessories"/>
    <s v="Smartphones&amp;BasicMobiles|Smartphones"/>
    <n v="44999"/>
    <n v="49999"/>
    <n v="10.00020000400008"/>
    <n v="0.1"/>
    <n v="4.3"/>
    <n v="3075"/>
    <n v="4.3"/>
    <n v="4"/>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n v="153746925"/>
    <n v="153746925"/>
    <s v="No"/>
    <n v="289"/>
    <x v="2"/>
    <s v="11–20%"/>
  </r>
  <r>
    <s v="B08CF4SCNP"/>
    <s v="B08W9BK4MD"/>
    <s v="Tom &amp; Jerry Folding Laundry Basket For Clothes With Lid &amp; Handle, Toys Organiser, 75 Litre, Green"/>
    <s v="Tom &amp; Jerry Folding Laundry Basket for Clothes with Lid &amp; Handle, Toys Organiser, 75 Litre, Green"/>
    <s v="Computers&amp;Accessories|Accessories&amp;Peripherals|Keyboards,Mice&amp;InputDevices|Keyboards"/>
    <x v="2"/>
    <s v="Accessories&amp;Peripherals"/>
    <s v="Keyboards,Mice&amp;InputDevices|Keyboards"/>
    <n v="299"/>
    <n v="599"/>
    <n v="50.083472454090149"/>
    <n v="0.5"/>
    <n v="3.8"/>
    <n v="3066"/>
    <n v="3.8"/>
    <n v="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n v="1836534"/>
    <n v="1836534"/>
    <s v="No"/>
    <n v="289"/>
    <x v="0"/>
    <s v="51–60%"/>
  </r>
  <r>
    <s v="B072NCN9M4"/>
    <s v="B08MCD9JFY"/>
    <s v="Tygot 10 Inches Big Led Ring Light For Camera, Phone Tiktok Youtube Video Shooting And Makeup, 10&quot; Inch Ring Light With 7 Feet Long Foldable And Lightweight Tripod Stand"/>
    <s v="Tygot 10 Inches Big LED Ring Light for Camera, Phone tiktok YouTube Video Shooting and Makeup, 10&quot; inch Ring Light with 7 Feet Long Foldable and Lightweight Tripod Stand"/>
    <s v="Home&amp;Kitchen|Kitchen&amp;HomeAppliances|Vacuum,Cleaning&amp;Ironing|Vacuums&amp;FloorCare|Vacuums|Wet-DryVacuums"/>
    <x v="1"/>
    <s v="Kitchen&amp;HomeAppliances"/>
    <s v="Vacuum,Cleaning&amp;Ironing|Vacuums&amp;FloorCare|Vacuums|Wet-DryVacuums"/>
    <n v="8886"/>
    <n v="11850"/>
    <n v="25.0126582278481"/>
    <n v="0.25"/>
    <n v="4.2"/>
    <n v="3065"/>
    <n v="4.2"/>
    <n v="4"/>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n v="36320250"/>
    <n v="36320250"/>
    <s v="Yes"/>
    <n v="290"/>
    <x v="1"/>
    <s v="21–30%"/>
  </r>
  <r>
    <s v="B00LM4X3XE"/>
    <s v="B08G28Z33M"/>
    <s v="Realme Buds Classic Wired In Ear Earphones With Mic (Black)"/>
    <s v="realme Buds Classic Wired in Ear Earphones with Mic (Black)"/>
    <s v="OfficeProducts|OfficePaperProducts|Paper|Stationery|Pens,Pencils&amp;WritingSupplies|Pens&amp;Refills|BottledInk"/>
    <x v="5"/>
    <s v="OfficePaperProducts"/>
    <s v="Paper|Stationery|Pens,Pencils&amp;WritingSupplies|Pens&amp;Refills|BottledInk"/>
    <n v="90"/>
    <n v="100"/>
    <n v="10"/>
    <n v="0.1"/>
    <n v="4.3"/>
    <n v="3061"/>
    <n v="4.3"/>
    <n v="4"/>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n v="306100"/>
    <n v="306100"/>
    <s v="No"/>
    <n v="291"/>
    <x v="0"/>
    <s v="0–10%"/>
  </r>
  <r>
    <s v="B08H5L8V1L"/>
    <s v="B06XGWRKYT"/>
    <s v="Kodak 80 Cm (32 Inches) Hd Ready Led Tv Kodak 32Hdx900S (Black)"/>
    <s v="Kodak 80 cm (32 Inches) HD Ready LED TV Kodak 32HDX900S (Black)"/>
    <s v="Computers&amp;Accessories|Accessories&amp;Peripherals|Cables&amp;Accessories|Cables|USBCables"/>
    <x v="2"/>
    <s v="Accessories&amp;Peripherals"/>
    <s v="Cables&amp;Accessories|Cables|USBCables"/>
    <n v="379"/>
    <n v="1099"/>
    <n v="65.514103730664246"/>
    <n v="0.66"/>
    <n v="4.3"/>
    <n v="3049"/>
    <n v="4.3"/>
    <n v="4"/>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n v="3350851"/>
    <n v="3350851"/>
    <s v="No"/>
    <n v="290"/>
    <x v="2"/>
    <s v="61–70%"/>
  </r>
  <r>
    <s v="B079Y6JZC8"/>
    <s v="B0B694PXQJ"/>
    <s v="Gadgetronics Digital Kitchen Weighing Scale &amp; Food Weight Machine For Health, Fitness, Home Baking &amp; Cooking (10 Kgs,1 Year Warranty &amp; Batteries Included)"/>
    <s v="Gadgetronics Digital Kitchen Weighing Scale &amp; Food Weight Machine for Health, Fitness, Home Baking &amp; Cooking (10 KGs,1 Year Warranty &amp; Batteries Included)"/>
    <s v="Computers&amp;Accessories|Accessories&amp;Peripherals|Keyboards,Mice&amp;InputDevices|Mice"/>
    <x v="2"/>
    <s v="Accessories&amp;Peripherals"/>
    <s v="Keyboards,Mice&amp;InputDevices|Mice"/>
    <n v="139"/>
    <n v="299"/>
    <n v="53.511705685618729"/>
    <n v="0.54"/>
    <n v="3.8"/>
    <n v="3044"/>
    <n v="3.8"/>
    <n v="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n v="910156"/>
    <n v="910156"/>
    <s v="Yes"/>
    <n v="291"/>
    <x v="1"/>
    <s v="51–60%"/>
  </r>
  <r>
    <s v="B00SMJPA9C"/>
    <s v="B0873L7J6X"/>
    <s v="Infinity (Jbl Glide 510, 72 Hrs Playtime With Quick Charge, Wireless On Ear Headphone With Mic, Deep Bass, Dual Equalizer, Bluetooth 5.0 With Voice Assistant Support (Black)"/>
    <s v="Infinity (JBL Glide 510, 72 Hrs Playtime with Quick Charge, Wireless On Ear Headphone with Mic, Deep Bass, Dual Equalizer, Bluetooth 5.0 with Voice Assistant Support (Black)"/>
    <s v="Home&amp;Kitchen|Kitchen&amp;HomeAppliances|Vacuum,Cleaning&amp;Ironing|Irons,Steamers&amp;Accessories|Irons|DryIrons"/>
    <x v="1"/>
    <s v="Kitchen&amp;HomeAppliances"/>
    <s v="Vacuum,Cleaning&amp;Ironing|Irons,Steamers&amp;Accessories|Irons|DryIrons"/>
    <n v="499"/>
    <n v="940"/>
    <n v="46.914893617021278"/>
    <n v="0.47"/>
    <n v="4.0999999999999996"/>
    <n v="3036"/>
    <n v="4.0999999999999996"/>
    <n v="4"/>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n v="2853840"/>
    <n v="2853840"/>
    <s v="Yes"/>
    <n v="292"/>
    <x v="2"/>
    <s v="41–50%"/>
  </r>
  <r>
    <s v="B09TMZ1MF8"/>
    <s v="B0162K34H2"/>
    <s v="Boat Ltg 500 Apple Mfi Certified For Iphone, Ipad And Ipod 2Mtr Data Cable(Space Grey)"/>
    <s v="boAt LTG 500 Apple MFI Certified for iPhone, iPad and iPod 2Mtr Data Cable(Space Grey)"/>
    <s v="Computers&amp;Accessories|Components|InternalSolidStateDrives"/>
    <x v="2"/>
    <s v="Components"/>
    <s v="InternalSolidStateDrives"/>
    <n v="1709"/>
    <n v="4000"/>
    <n v="57.274999999999999"/>
    <n v="0.56999999999999995"/>
    <n v="4.4000000000000004"/>
    <n v="3029"/>
    <n v="4.4000000000000004"/>
    <n v="4"/>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n v="12116000"/>
    <n v="12116000"/>
    <s v="No"/>
    <n v="291"/>
    <x v="1"/>
    <s v="51–60%"/>
  </r>
  <r>
    <s v="B07NTKGW45"/>
    <s v="B00HVXS7WC"/>
    <s v="Bajaj Rex 500W Mixer Grinder With Nutri-Pro Feature, 3 Jars, White"/>
    <s v="Bajaj Rex 500W Mixer Grinder with Nutri-Pro Feature, 3 Jars, White"/>
    <s v="Computers&amp;Accessories|Accessories&amp;Peripherals|HardDiskBags"/>
    <x v="2"/>
    <s v="Accessories&amp;Peripherals"/>
    <s v="HardDiskBags"/>
    <n v="397"/>
    <n v="899"/>
    <n v="55.83982202447163"/>
    <n v="0.56000000000000005"/>
    <n v="4"/>
    <n v="3025"/>
    <n v="4"/>
    <n v="4"/>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n v="2719475"/>
    <n v="2719475"/>
    <s v="Yes"/>
    <n v="291"/>
    <x v="0"/>
    <s v="51–60%"/>
  </r>
  <r>
    <s v="B06XGWRKYT"/>
    <s v="B09YLWT89W"/>
    <s v="Sure From Aquaguard Delight Nxt Ro+Uv+Uf+Taste Adjuster(Mtds),6L Water Purifier,8 Stages Purification,Suitable For Borewell,Tanker,Municipal Water(Black) From Eureka Forbes"/>
    <s v="Sure From Aquaguard Delight NXT RO+UV+UF+Taste Adjuster(MTDS),6L water purifier,8 stages purification,Suitable for borewell,tanker,municipal water(Black) from Eureka Forbes"/>
    <s v="Electronics|HomeTheater,TV&amp;Video|Televisions|StandardTelevisions"/>
    <x v="0"/>
    <s v="HomeTheater,TV&amp;Video"/>
    <s v="Televisions|StandardTelevisions"/>
    <n v="7999"/>
    <n v="15999"/>
    <n v="50.003125195324706"/>
    <n v="0.5"/>
    <n v="3.8"/>
    <n v="3022"/>
    <n v="3.8"/>
    <n v="4"/>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n v="48348978"/>
    <n v="48348978"/>
    <s v="Yes"/>
    <n v="292"/>
    <x v="1"/>
    <s v="51–60%"/>
  </r>
  <r>
    <s v="B097RJ867P"/>
    <s v="B0BCKWZ884"/>
    <s v="Caldipree Silicone Case Cover Compatible For 2022 Samsung Smart Tv Remote Qled Tv Bn68-13897A Tm2280E (2022-Black)"/>
    <s v="Caldipree Silicone Case Cover Compatible for 2022 Samsung Smart TV Remote QLED TV BN68-13897A TM2280E (2022-BLACK)"/>
    <s v="Home&amp;Kitchen|Kitchen&amp;HomeAppliances|SmallKitchenAppliances|DeepFatFryers|AirFryers"/>
    <x v="1"/>
    <s v="Kitchen&amp;HomeAppliances"/>
    <s v="SmallKitchenAppliances|DeepFatFryers|AirFryers"/>
    <n v="8799"/>
    <n v="11595"/>
    <n v="24.113842173350584"/>
    <n v="0.24"/>
    <n v="4.4000000000000004"/>
    <n v="2981"/>
    <n v="4.4000000000000004"/>
    <n v="4"/>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n v="34564695"/>
    <n v="34564695"/>
    <s v="Yes"/>
    <n v="292"/>
    <x v="0"/>
    <s v="21–30%"/>
  </r>
  <r>
    <s v="B01M5F614J"/>
    <s v="B078KRFWQB"/>
    <s v="Havells Cista Room Heater, White, 2000 Watts"/>
    <s v="Havells Cista Room Heater, White, 2000 Watts"/>
    <s v="Home&amp;Kitchen|Heating,Cooling&amp;AirQuality|RoomHeaters"/>
    <x v="1"/>
    <s v="Heating,Cooling&amp;AirQuality"/>
    <s v="RoomHeaters"/>
    <n v="6549"/>
    <n v="13999"/>
    <n v="53.218087006214731"/>
    <n v="0.53"/>
    <n v="4"/>
    <n v="2961"/>
    <n v="4"/>
    <n v="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n v="41451039"/>
    <n v="41451039"/>
    <s v="No"/>
    <n v="291"/>
    <x v="0"/>
    <s v="51–60%"/>
  </r>
  <r>
    <s v="B01N90RZ4M"/>
    <s v="B09SDDQQKP"/>
    <s v="Inalsa Vaccum Cleaner Handheld 800W High Powerful Motor- Dura Clean With Hepa Filtration &amp; Strong Powerful 16Kpa Suction| Lightweight, Compact &amp; Durable Body|Includes Multiple Accessories,(Grey/Black)"/>
    <s v="INALSA Vaccum Cleaner Handheld 800W High Powerful Motor- Dura Clean with HEPA Filtration &amp; Strong Powerful 16KPA Suction| Lightweight, Compact &amp; Durable Body|Includes Multiple Accessories,(Grey/Black)"/>
    <s v="Electronics|HomeTheater,TV&amp;Video|Accessories|RemoteControls"/>
    <x v="0"/>
    <s v="HomeTheater,TV&amp;Video"/>
    <s v="Accessories|RemoteControls"/>
    <n v="230"/>
    <n v="499"/>
    <n v="53.907815631262523"/>
    <n v="0.54"/>
    <n v="3.7"/>
    <n v="2960"/>
    <n v="3.7"/>
    <n v="4"/>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n v="1477040"/>
    <n v="1477040"/>
    <s v="Yes"/>
    <n v="291"/>
    <x v="0"/>
    <s v="51–60%"/>
  </r>
  <r>
    <s v="B00GE55L22"/>
    <s v="B07DFYJRQV"/>
    <s v="Jbl C200Si, Premium In Ear Wired Earphones With Mic, Signature Sound, One Button Multi-Function Remote, Angled Earbuds For Comfort Fit (Blue)"/>
    <s v="JBL C200SI, Premium in Ear Wired Earphones with Mic, Signature Sound, One Button Multi-Function Remote, Angled Earbuds for Comfort fit (Blue)"/>
    <s v="Computers&amp;Accessories|Accessories&amp;Peripherals|Cables&amp;Accessories|Cables|USBCables"/>
    <x v="2"/>
    <s v="Accessories&amp;Peripherals"/>
    <s v="Cables&amp;Accessories|Cables|USBCables"/>
    <n v="299"/>
    <n v="699"/>
    <n v="57.224606580829764"/>
    <n v="0.56999999999999995"/>
    <n v="4.0999999999999996"/>
    <n v="2957"/>
    <n v="4.0999999999999996"/>
    <n v="4"/>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n v="2066943"/>
    <n v="2066943"/>
    <s v="Yes"/>
    <n v="292"/>
    <x v="1"/>
    <s v="51–60%"/>
  </r>
  <r>
    <s v="B08FD2VSD9"/>
    <s v="B096TWZRJC"/>
    <s v="Sounce 360 Adjustable Mobile Phone Holder, Universal Phone Holder Clip Lazy Bracket Flexible Gooseneck Clamp Long Arms Mount For Mobile Tabletop Stand For Bedroom, Office, Bathroom, White"/>
    <s v="Sounce 360 Adjustable Mobile Phone Holder, Universal Phone Holder Clip Lazy Bracket Flexible Gooseneck Clamp Long Arms Mount for Mobile Tabletop Stand for Bedroom, Office, Bathroom, White"/>
    <s v="Electronics|HomeTheater,TV&amp;Video|Televisions|SmartTelevisions"/>
    <x v="0"/>
    <s v="HomeTheater,TV&amp;Video"/>
    <s v="Televisions|SmartTelevisions"/>
    <n v="24990"/>
    <n v="51990"/>
    <n v="51.933064050778995"/>
    <n v="0.52"/>
    <n v="4.2"/>
    <n v="2951"/>
    <n v="4.2"/>
    <n v="4"/>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n v="153422490"/>
    <n v="153422490"/>
    <s v="Yes"/>
    <n v="292"/>
    <x v="1"/>
    <s v="51–60%"/>
  </r>
  <r>
    <s v="B08SMJT55F"/>
    <s v="B07KY3FNQP"/>
    <s v="Boat Bassheads 152 In Ear Wired Earphones With Mic(Active Black)"/>
    <s v="boAt Bassheads 152 in Ear Wired Earphones with Mic(Active Black)"/>
    <s v="Electronics|HomeAudio|Speakers|BluetoothSpeakers"/>
    <x v="0"/>
    <s v="HomeAudio"/>
    <s v="Speakers|BluetoothSpeakers"/>
    <n v="1199"/>
    <n v="3990"/>
    <n v="69.949874686716797"/>
    <n v="0.7"/>
    <n v="4.2"/>
    <n v="2908"/>
    <n v="4.2"/>
    <n v="4"/>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n v="11602920"/>
    <n v="11602920"/>
    <s v="Yes"/>
    <n v="291"/>
    <x v="0"/>
    <s v="61–70%"/>
  </r>
  <r>
    <s v="B09G5TSGXV"/>
    <s v="B09MKG4ZCM"/>
    <s v="Xiaomi Mi 4A Dual_Band Ethernet 1200Mbps Speed Router| 2.4Ghz &amp; 5Ghz Frequency|128Mb Ram | Dualcore 4 Thread Cpu|4 Omni Directional Antenna|Mi Wi-Fi App-Parental Control &amp; Anti Hacking|Repeater, White"/>
    <s v="Xiaomi Mi 4A Dual_Band Ethernet 1200Mbps Speed Router| 2.4GHz &amp; 5GHz Frequency|128MB RAM | DualCore 4 Thread CPU|4 Omni Directional Antenna|Mi Wi-Fi app-Parental Control &amp; Anti Hacking|Repeater, White"/>
    <s v="Computers&amp;Accessories|Accessories&amp;Peripherals|Cables&amp;Accessories|Cables|USBCables"/>
    <x v="2"/>
    <s v="Accessories&amp;Peripherals"/>
    <s v="Cables&amp;Accessories|Cables|USBCables"/>
    <n v="254"/>
    <n v="799"/>
    <n v="68.210262828535676"/>
    <n v="0.68"/>
    <n v="4"/>
    <n v="2905"/>
    <n v="4"/>
    <n v="4"/>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n v="2321095"/>
    <n v="2321095"/>
    <s v="Yes"/>
    <n v="291"/>
    <x v="0"/>
    <s v="61–70%"/>
  </r>
  <r>
    <s v="B07WNK1FFN"/>
    <s v="B08CF3B7N1"/>
    <s v="Portronics Konnect L 1.2M Fast Charging 3A 8 Pin Usb Cable With Charge &amp; Sync Function For Iphone, Ipad (Grey)"/>
    <s v="Portronics Konnect L 1.2M Fast Charging 3A 8 Pin USB Cable with Charge &amp; Sync Function for iPhone, iPad (Grey)"/>
    <s v="Home&amp;Kitchen|Kitchen&amp;HomeAppliances|SmallKitchenAppliances|Kettles&amp;HotWaterDispensers|ElectricKettles"/>
    <x v="1"/>
    <s v="Kitchen&amp;HomeAppliances"/>
    <s v="SmallKitchenAppliances|Kettles&amp;HotWaterDispensers|ElectricKettles"/>
    <n v="1260"/>
    <n v="1699"/>
    <n v="25.838728663919952"/>
    <n v="0.26"/>
    <n v="4.2"/>
    <n v="2891"/>
    <n v="4.2"/>
    <n v="4"/>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n v="4911809"/>
    <n v="4911809"/>
    <s v="Yes"/>
    <n v="291"/>
    <x v="1"/>
    <s v="21–30%"/>
  </r>
  <r>
    <s v="B0989W6J2F"/>
    <s v="B082KVTRW8"/>
    <s v="Kent 16055 Amaze Cool Touch Electric Kettle 1.8 L 1500 W | Plastic Outer &amp; Stainless Steel Inside Body | Auto Shut Off Over Heating Protection | Multipurpose Hot Water Kettle | 1 Year Warranty"/>
    <s v="KENT 16055 Amaze Cool Touch Electric Kettle 1.8 L 1500 W | Plastic Outer &amp; Stainless Steel Inside body | Auto shut off Over heating protection | Multipurpose hot water Kettle | 1 Year Warranty"/>
    <s v="Home&amp;Kitchen|Kitchen&amp;HomeAppliances|SmallKitchenAppliances|VacuumSealers"/>
    <x v="1"/>
    <s v="Kitchen&amp;HomeAppliances"/>
    <s v="SmallKitchenAppliances|VacuumSealers"/>
    <n v="1595"/>
    <n v="1799"/>
    <n v="11.339633129516399"/>
    <n v="0.11"/>
    <n v="4"/>
    <n v="2877"/>
    <n v="4"/>
    <n v="4"/>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n v="5175723"/>
    <n v="5175723"/>
    <s v="No"/>
    <n v="290"/>
    <x v="0"/>
    <s v="11–20%"/>
  </r>
  <r>
    <s v="B08TR61BVK"/>
    <s v="B076B8G5D8"/>
    <s v="Boya Bym1 Auxiliary Omnidirectional Lavalier Condenser Microphone With 20Ft Audio Cable (Black)"/>
    <s v="Boya ByM1 Auxiliary Omnidirectional Lavalier Condenser Microphone with 20ft Audio Cable (Black)"/>
    <s v="Computers&amp;Accessories|Accessories&amp;Peripherals|LaptopAccessories|Bags&amp;Sleeves|LaptopSleeves&amp;Slipcases"/>
    <x v="2"/>
    <s v="Accessories&amp;Peripherals"/>
    <s v="LaptopAccessories|Bags&amp;Sleeves|LaptopSleeves&amp;Slipcases"/>
    <n v="299"/>
    <n v="1499"/>
    <n v="80.053368912608406"/>
    <n v="0.8"/>
    <n v="4.2"/>
    <n v="2868"/>
    <n v="4.2"/>
    <n v="4"/>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n v="4299132"/>
    <n v="4299132"/>
    <s v="No"/>
    <n v="290"/>
    <x v="0"/>
    <s v="81–90%"/>
  </r>
  <r>
    <s v="B08QDPB1SL"/>
    <s v="B084N18QZY"/>
    <s v="Belkin Usb C To Usb-C Fast Charging Type C Cable, 60W Pd, 3.3 Feet (1 Meter) For Laptop, Personal Computer, Tablet, Smartphone - Black, Usb-If Certified"/>
    <s v="Belkin USB C to USB-C Fast Charging Type C Cable, 60W PD, 3.3 feet (1 meter) for Laptop, Personal Computer, Tablet, Smartphone - Black, USB-IF Certified"/>
    <s v="Electronics|GeneralPurposeBatteries&amp;BatteryChargers|DisposableBatteries"/>
    <x v="0"/>
    <s v="GeneralPurposeBatteries&amp;BatteryChargers"/>
    <s v="DisposableBatteries"/>
    <n v="190"/>
    <n v="220"/>
    <n v="13.636363636363635"/>
    <n v="0.14000000000000001"/>
    <n v="4.4000000000000004"/>
    <n v="2866"/>
    <n v="4.4000000000000004"/>
    <n v="4"/>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n v="630520"/>
    <n v="630520"/>
    <s v="Yes"/>
    <n v="291"/>
    <x v="1"/>
    <s v="11–20%"/>
  </r>
  <r>
    <s v="B07GLSKXS1"/>
    <s v="B0BQ3K23Y1"/>
    <s v="Oratech Coffee Frother Electric, Milk Frother Electric, Coffee Beater, Cappuccino Maker, Coffee Foamer, Mocktail Mixer, Coffee Foam Maker, Coffee Whisker Electric, Froth Maker, Coffee Stirrers Electric, Coffee Frothers, Coffee Blender, (6 Month Warranty) (Multicolour)"/>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Kettles&amp;HotWaterDispensers|Kettle&amp;ToasterSets"/>
    <x v="1"/>
    <s v="Kitchen&amp;HomeAppliances"/>
    <s v="SmallKitchenAppliances|Kettles&amp;HotWaterDispensers|Kettle&amp;ToasterSets"/>
    <n v="1199"/>
    <n v="1950"/>
    <n v="38.512820512820511"/>
    <n v="0.39"/>
    <n v="3.9"/>
    <n v="2832"/>
    <n v="3.9"/>
    <n v="4"/>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n v="5522400"/>
    <n v="5522400"/>
    <s v="No"/>
    <n v="292"/>
    <x v="2"/>
    <s v="31–40%"/>
  </r>
  <r>
    <s v="B00S9BSJC8"/>
    <s v="B0116MIKKC"/>
    <s v="Goldmedal Curve Plus 202042 Plastic Spice 3-Pin 240V Universal Travel Adaptor (White)"/>
    <s v="Goldmedal Curve Plus 202042 Plastic Spice 3-Pin 240V Universal Travel Adaptor (White)"/>
    <s v="Home&amp;Kitchen|Kitchen&amp;HomeAppliances|SmallKitchenAppliances|Juicers"/>
    <x v="1"/>
    <s v="Kitchen&amp;HomeAppliances"/>
    <s v="SmallKitchenAppliances|Juicers"/>
    <n v="6499"/>
    <n v="8995"/>
    <n v="27.74874930516954"/>
    <n v="0.28000000000000003"/>
    <n v="4.3"/>
    <n v="2810"/>
    <n v="4.3"/>
    <n v="4"/>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n v="25275950"/>
    <n v="25275950"/>
    <s v="No"/>
    <n v="291"/>
    <x v="0"/>
    <s v="21–30%"/>
  </r>
  <r>
    <s v="B098JYT4SY"/>
    <s v="B07ZKD8T1Q"/>
    <s v="Cuzor 12V Mini Ups For Wifi Router | Power Backup Up To 4 Hours | Replaceable Battery | Ups For Wi-Fi Router And Modem | Ups For Router Up To 2A | Ups For Uninterrupted Wi-Fi"/>
    <s v="Cuzor 12V Mini ups for WiFi Router | Power Backup up to 4 Hours | Replaceable Battery | Ups for Wi-Fi Router and Modem | Ups for Router up to 2A | ups for uninterrupted wi-fi"/>
    <s v="Computers&amp;Accessories|Accessories&amp;Peripherals|Keyboards,Mice&amp;InputDevices|Mice"/>
    <x v="2"/>
    <s v="Accessories&amp;Peripherals"/>
    <s v="Keyboards,Mice&amp;InputDevices|Mice"/>
    <n v="399"/>
    <n v="1190"/>
    <n v="66.470588235294116"/>
    <n v="0.66"/>
    <n v="4.0999999999999996"/>
    <n v="2809"/>
    <n v="4.0999999999999996"/>
    <n v="4"/>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n v="3342710"/>
    <n v="3342710"/>
    <s v="No"/>
    <n v="291"/>
    <x v="0"/>
    <s v="61–70%"/>
  </r>
  <r>
    <s v="B09QGZFBPM"/>
    <s v="B098TV3L96"/>
    <s v="Electvision Remote Control For Led Smart Tv Compatible With Vu Smart Led (Without Voice)"/>
    <s v="Electvision Remote Control for led Smart tv Compatible with VU Smart Led (Without Voice)"/>
    <s v="Computers&amp;Accessories|Accessories&amp;Peripherals|Cables&amp;Accessories|Cables|USBCables"/>
    <x v="2"/>
    <s v="Accessories&amp;Peripherals"/>
    <s v="Cables&amp;Accessories|Cables|USBCables"/>
    <n v="399"/>
    <n v="999"/>
    <n v="60.06006006006006"/>
    <n v="0.6"/>
    <n v="4.3"/>
    <n v="2806"/>
    <n v="4.3"/>
    <n v="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n v="2803194"/>
    <n v="2803194"/>
    <s v="Yes"/>
    <n v="292"/>
    <x v="1"/>
    <s v="61–70%"/>
  </r>
  <r>
    <s v="B09QGZM8QB"/>
    <s v="B07VVXJ2P5"/>
    <s v="Svm Products Unbreakable Set Top Box Stand With Dual Remote Holder (Black)"/>
    <s v="SVM Products Unbreakable Set Top Box Stand with Dual Remote Holder (Black)"/>
    <s v="Computers&amp;Accessories|Accessories&amp;Peripherals|Cables&amp;Accessories|Cables|USBCables"/>
    <x v="2"/>
    <s v="Accessories&amp;Peripherals"/>
    <s v="Cables&amp;Accessories|Cables|USBCables"/>
    <n v="399"/>
    <n v="999"/>
    <n v="60.06006006006006"/>
    <n v="0.6"/>
    <n v="4.3"/>
    <n v="2806"/>
    <n v="4.3"/>
    <n v="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n v="2803194"/>
    <n v="2803194"/>
    <s v="Yes"/>
    <n v="292"/>
    <x v="1"/>
    <s v="61–70%"/>
  </r>
  <r>
    <s v="B08WKG2MWT"/>
    <s v="B075ZTJ9XR"/>
    <s v="Amazonbasics High-Speed Braided Hdmi Cable - 3 Feet - Supports Ethernet, 3D, 4K And Audio Return (Black)"/>
    <s v="AmazonBasics High-Speed Braided HDMI Cable - 3 Feet - Supports Ethernet, 3D, 4K and Audio Return (Black)"/>
    <s v="Computers&amp;Accessories|Accessories&amp;Peripherals|Cables&amp;Accessories|Cables|USBCables"/>
    <x v="2"/>
    <s v="Accessories&amp;Peripherals"/>
    <s v="Cables&amp;Accessories|Cables|USBCables"/>
    <n v="379"/>
    <n v="1099"/>
    <n v="65.514103730664246"/>
    <n v="0.66"/>
    <n v="4.3"/>
    <n v="2806"/>
    <n v="4.3"/>
    <n v="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n v="3083794"/>
    <n v="3083794"/>
    <s v="Yes"/>
    <n v="292"/>
    <x v="1"/>
    <s v="61–70%"/>
  </r>
  <r>
    <s v="B08WKFSN84"/>
    <s v="B07WDKLRM4"/>
    <s v="Iqoo Z6 44W By Vivo (Lumina Blue, 4Gb Ram, 128Gb Storage) | 6.44&quot; Fhd+ Amoled Display | 50% Charge In Just 27 Mins | In-Display Fingerprint Scanning"/>
    <s v="iQOO Z6 44W by vivo (Lumina Blue, 4GB RAM, 128GB Storage) | 6.44&quot; FHD+ AMOLED Display | 50% Charge in just 27 mins | in-Display Fingerprint Scanning"/>
    <s v="Computers&amp;Accessories|Accessories&amp;Peripherals|Cables&amp;Accessories|Cables|USBCables"/>
    <x v="2"/>
    <s v="Accessories&amp;Peripherals"/>
    <s v="Cables&amp;Accessories|Cables|USBCables"/>
    <n v="379"/>
    <n v="1099"/>
    <n v="65.514103730664246"/>
    <n v="0.66"/>
    <n v="4.3"/>
    <n v="2806"/>
    <n v="4.3"/>
    <n v="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n v="3083794"/>
    <n v="3083794"/>
    <s v="Yes"/>
    <n v="291"/>
    <x v="1"/>
    <s v="61–70%"/>
  </r>
  <r>
    <s v="B08HD7JQHX"/>
    <s v="B01L7C4IU2"/>
    <s v="Havells Ambrose 1200Mm Ceiling Fan (Pearl White Wood)"/>
    <s v="Havells Ambrose 1200mm Ceiling Fan (Pearl White Wood)"/>
    <s v="Computers&amp;Accessories|Accessories&amp;Peripherals|Audio&amp;VideoAccessories|PCMicrophones"/>
    <x v="2"/>
    <s v="Accessories&amp;Peripherals"/>
    <s v="Audio&amp;VideoAccessories|PCMicrophones"/>
    <n v="199"/>
    <n v="499"/>
    <n v="60.120240480961925"/>
    <n v="0.6"/>
    <n v="3.3"/>
    <n v="2804"/>
    <n v="3.3"/>
    <n v="3"/>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n v="1399196"/>
    <n v="1399196"/>
    <s v="Yes"/>
    <n v="291"/>
    <x v="1"/>
    <s v="61–70%"/>
  </r>
  <r>
    <s v="B00SH18114"/>
    <s v="B085194JFL"/>
    <s v="Tizum Hdmi To Vga Adapter Cable 1080P For Projector, Computer, Laptop, Tv, Projectors &amp; Tv"/>
    <s v="tizum HDMI to VGA Adapter Cable 1080P for Projector, Computer, Laptop, TV, Projectors &amp; TV"/>
    <s v="Home&amp;Kitchen|Kitchen&amp;HomeAppliances|SmallKitchenAppliances|VacuumSealers"/>
    <x v="1"/>
    <s v="Kitchen&amp;HomeAppliances"/>
    <s v="SmallKitchenAppliances|VacuumSealers"/>
    <n v="160"/>
    <n v="299"/>
    <n v="46.488294314381271"/>
    <n v="0.46"/>
    <n v="4.5999999999999996"/>
    <n v="2781"/>
    <n v="4.5999999999999996"/>
    <n v="5"/>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n v="831519"/>
    <n v="831519"/>
    <s v="Yes"/>
    <n v="291"/>
    <x v="2"/>
    <s v="41–50%"/>
  </r>
  <r>
    <s v="B094JNXNPV"/>
    <s v="B08GTYFC37"/>
    <s v="Sandisk 1Tb Extreme Portable Ssd 1050Mb/S R, 1000Mb/S W,Upto 2 Meter Drop Protection With Ip55 Water/Dust Resistance, Hw Encryption, Pc,Mac &amp; Typec Smartphone Compatible, 5Y Warranty, External Ssd"/>
    <s v="SanDisk 1TB Extreme Portable SSD 1050MB/s R, 1000MB/s W,Upto 2 Meter Drop Protection with IP55 Water/dust Resistance, HW Encryption, PC,MAC &amp; TypeC Smartphone Compatible, 5Y Warranty, External SSD"/>
    <s v="Computers&amp;Accessories|Accessories&amp;Peripherals|Cables&amp;Accessories|Cables|USBCables"/>
    <x v="2"/>
    <s v="Accessories&amp;Peripherals"/>
    <s v="Cables&amp;Accessories|Cables|USBCables"/>
    <n v="299"/>
    <n v="399"/>
    <n v="25.062656641604008"/>
    <n v="0.25"/>
    <n v="4"/>
    <n v="2766"/>
    <n v="4"/>
    <n v="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n v="1103634"/>
    <n v="1103634"/>
    <s v="No"/>
    <n v="291"/>
    <x v="2"/>
    <s v="21–30%"/>
  </r>
  <r>
    <s v="B094JNXNPV"/>
    <s v="B00NW4UWN6"/>
    <s v="Prestige Pkgss 1.7L 1500W Electric Kettle (Stainless Steel)"/>
    <s v="Prestige PKGSS 1.7L 1500W Electric Kettle (Stainless Steel)"/>
    <s v="Computers&amp;Accessories|Accessories&amp;Peripherals|Cables&amp;Accessories|Cables|USBCables"/>
    <x v="2"/>
    <s v="Accessories&amp;Peripherals"/>
    <s v="Cables&amp;Accessories|Cables|USBCables"/>
    <n v="299"/>
    <n v="399"/>
    <n v="25.062656641604008"/>
    <n v="0.25"/>
    <n v="4"/>
    <n v="2766"/>
    <n v="4"/>
    <n v="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n v="1103634"/>
    <n v="1103634"/>
    <s v="No"/>
    <n v="290"/>
    <x v="1"/>
    <s v="21–30%"/>
  </r>
  <r>
    <s v="B078JT7LTD"/>
    <s v="B08B42LWKN"/>
    <s v="Oneplus 80 Cm (32 Inches) Y Series Hd Ready Led Smart Android Tv 32Y1 (Black)"/>
    <s v="OnePlus 80 cm (32 inches) Y Series HD Ready LED Smart Android TV 32Y1 (Black)"/>
    <s v="Home&amp;Kitchen|Kitchen&amp;HomeAppliances|SmallKitchenAppliances|MixerGrinders"/>
    <x v="1"/>
    <s v="Kitchen&amp;HomeAppliances"/>
    <s v="SmallKitchenAppliances|MixerGrinders"/>
    <n v="6120"/>
    <n v="8073"/>
    <n v="24.191750278706799"/>
    <n v="0.24"/>
    <n v="4.5999999999999996"/>
    <n v="2751"/>
    <n v="4.5999999999999996"/>
    <n v="5"/>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n v="22208823"/>
    <n v="22208823"/>
    <s v="No"/>
    <n v="290"/>
    <x v="1"/>
    <s v="21–30%"/>
  </r>
  <r>
    <s v="B09B9SPC7F"/>
    <s v="B09VC2D2WG"/>
    <s v="Portronics Ruffpad 12E Re-Writable Lcd Writing Pad With 30.4Cm (12 Inch) Writing Area, Single Tap Erase, Smart Lock, Long Battery Life, India'S First Notepad To Save And Share Your Child'S First Creatives Via Ruffpad App On Your Smartphone(Black)"/>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LaptopAccessories|Lapdesks"/>
    <x v="2"/>
    <s v="Accessories&amp;Peripherals"/>
    <s v="LaptopAccessories|Lapdesks"/>
    <n v="499"/>
    <n v="1299"/>
    <n v="61.585835257890686"/>
    <n v="0.62"/>
    <n v="4.0999999999999996"/>
    <n v="2740"/>
    <n v="4.0999999999999996"/>
    <n v="4"/>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n v="3559260"/>
    <n v="3559260"/>
    <s v="No"/>
    <n v="291"/>
    <x v="0"/>
    <s v="61–70%"/>
  </r>
  <r>
    <s v="B07D8VBYB4"/>
    <s v="B07JH1CBGW"/>
    <s v="Wayona Nylon Braided Usb Syncing And Charging Cable Sync And Charging Cable For Iphone, Ipad (3 Ft, Black) - Pack Of 2"/>
    <s v="Wayona Nylon Braided Usb Syncing And Charging Cable Sync And Charging Cable For Iphone, Ipad (3 Ft, Black) - Pack Of 2"/>
    <s v="Home&amp;Kitchen|Kitchen&amp;HomeAppliances|SmallKitchenAppliances|JuicerMixerGrinders"/>
    <x v="1"/>
    <s v="Kitchen&amp;HomeAppliances"/>
    <s v="SmallKitchenAppliances|JuicerMixerGrinders"/>
    <n v="5865"/>
    <n v="7776"/>
    <n v="24.575617283950617"/>
    <n v="0.25"/>
    <n v="4.4000000000000004"/>
    <n v="2737"/>
    <n v="4.4000000000000004"/>
    <n v="4"/>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n v="21282912"/>
    <n v="21282912"/>
    <s v="Yes"/>
    <n v="292"/>
    <x v="1"/>
    <s v="21–30%"/>
  </r>
  <r>
    <s v="B08243SKCK"/>
    <s v="B0819HZPXL"/>
    <s v="Zebronics Zeb-Transformer-M Optical Usb Gaming Mouse With Led Effect(Black)"/>
    <s v="Zebronics Zeb-Transformer-M Optical USB Gaming Mouse with LED Effect(Black)"/>
    <s v="Home&amp;Kitchen|HomeStorage&amp;Organization|LaundryOrganization|IroningAccessories|SprayBottles"/>
    <x v="1"/>
    <s v="HomeStorage&amp;Organization"/>
    <s v="LaundryOrganization|IroningAccessories|SprayBottles"/>
    <n v="189"/>
    <n v="299"/>
    <n v="36.789297658862871"/>
    <n v="0.37"/>
    <n v="4.2"/>
    <n v="2737"/>
    <n v="4.2"/>
    <n v="4"/>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n v="818363"/>
    <n v="818363"/>
    <s v="No"/>
    <n v="293"/>
    <x v="0"/>
    <s v="31–40%"/>
  </r>
  <r>
    <s v="B078KRFWQB"/>
    <s v="B0BJ966M5K"/>
    <s v="Aquadpure Copper + Mineral Ro+Uv+Uf 10 To 12 Liter Ro + Uv + Tds Adjuster Water Purifier With Copper Charge Technology Black &amp; Copper Best For Home And Office (Made In India)"/>
    <s v="Aquadpure Copper + Mineral RO+UV+UF 10 to 12 Liter RO + UV + TDS ADJUSTER Water Purifier with Copper Charge Technology black &amp; copper Best For Home and Office (Made In India)"/>
    <s v="Home&amp;Kitchen|Heating,Cooling&amp;AirQuality|RoomHeaters|ElectricHeaters"/>
    <x v="1"/>
    <s v="Heating,Cooling&amp;AirQuality"/>
    <s v="RoomHeaters|ElectricHeaters"/>
    <n v="2499"/>
    <n v="3945"/>
    <n v="36.653992395437264"/>
    <n v="0.37"/>
    <n v="3.8"/>
    <n v="2732"/>
    <n v="3.8"/>
    <n v="4"/>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n v="10777740"/>
    <n v="10777740"/>
    <s v="No"/>
    <n v="292"/>
    <x v="2"/>
    <s v="31–40%"/>
  </r>
  <r>
    <s v="B07966M8XH"/>
    <s v="B01DF26V7A"/>
    <s v="Jbl C100Si Wired In Ear Headphones With Mic, Jbl Pure Bass Sound, One Button Multi-Function Remote, Premium Metallic Finish, Angled Buds For Comfort Fit (Red)"/>
    <s v="JBL C100SI Wired In Ear Headphones with Mic, JBL Pure Bass Sound, One Button Multi-function Remote, Premium Metallic Finish, Angled Buds for Comfort fit (Red)"/>
    <s v="Electronics|HomeTheater,TV&amp;Video|Accessories|TVMounts,Stands&amp;Turntables|TVWall&amp;CeilingMounts"/>
    <x v="0"/>
    <s v="HomeTheater,TV&amp;Video"/>
    <s v="Accessories|TVMounts,Stands&amp;Turntables|TVWall&amp;CeilingMounts"/>
    <n v="1599"/>
    <n v="2999"/>
    <n v="46.682227409136381"/>
    <n v="0.47"/>
    <n v="4.2"/>
    <n v="2727"/>
    <n v="4.2"/>
    <n v="4"/>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n v="8178273"/>
    <n v="8178273"/>
    <s v="No"/>
    <n v="293"/>
    <x v="0"/>
    <s v="41–50%"/>
  </r>
  <r>
    <s v="B01L7C4IU2"/>
    <s v="B00LZLQ624"/>
    <s v="Classmate Soft Cover 6 Subject Spiral Binding Notebook, Single Line, 300 Pages"/>
    <s v="Classmate Soft Cover 6 Subject Spiral Binding Notebook, Single Line, 300 Pages"/>
    <s v="Home&amp;Kitchen|Heating,Cooling&amp;AirQuality|Fans|CeilingFans"/>
    <x v="1"/>
    <s v="Heating,Cooling&amp;AirQuality"/>
    <s v="Fans|CeilingFans"/>
    <n v="2199"/>
    <n v="3045"/>
    <n v="27.783251231527096"/>
    <n v="0.28000000000000003"/>
    <n v="4.2"/>
    <n v="2686"/>
    <n v="4.2"/>
    <n v="4"/>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n v="8178870"/>
    <n v="8178870"/>
    <s v="No"/>
    <n v="294"/>
    <x v="0"/>
    <s v="21–30%"/>
  </r>
  <r>
    <s v="B08PSQRW2T"/>
    <s v="B0B3MWYCHQ"/>
    <s v="Fire-Boltt Ring 3 Smart Watch 1.8 Biggest Display With Advanced Bluetooth Calling Chip, Voice Assistance,118 Sports Modes, In Built Calculator &amp; Games, Spo2, Heart Rate Monitoring"/>
    <s v="Fire-Boltt Ring 3 Smart Watch 1.8 Biggest Display with Advanced Bluetooth Calling Chip, Voice Assistance,118 Sports Modes, in Built Calculator &amp; Games, SpO2, Heart Rate Monitoring"/>
    <s v="Computers&amp;Accessories|Accessories&amp;Peripherals|Cables&amp;Accessories|Cables|USBCables"/>
    <x v="2"/>
    <s v="Accessories&amp;Peripherals"/>
    <s v="Cables&amp;Accessories|Cables|USBCables"/>
    <n v="399"/>
    <n v="1099"/>
    <n v="63.694267515923563"/>
    <n v="0.64"/>
    <n v="4.0999999999999996"/>
    <n v="2685"/>
    <n v="4.0999999999999996"/>
    <n v="4"/>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n v="2950815"/>
    <n v="2950815"/>
    <s v="No"/>
    <n v="294"/>
    <x v="0"/>
    <s v="61–70%"/>
  </r>
  <r>
    <s v="B08PSVBB2X"/>
    <s v="B01DJJVFPC"/>
    <s v="Duracell Ultra Alkaline Aaa Battery, 8 Pcs"/>
    <s v="Duracell Ultra Alkaline AAA Battery, 8 Pcs"/>
    <s v="Computers&amp;Accessories|Accessories&amp;Peripherals|Cables&amp;Accessories|Cables|USBCables"/>
    <x v="2"/>
    <s v="Accessories&amp;Peripherals"/>
    <s v="Cables&amp;Accessories|Cables|USBCables"/>
    <n v="399"/>
    <n v="1099"/>
    <n v="63.694267515923563"/>
    <n v="0.64"/>
    <n v="4.0999999999999996"/>
    <n v="2685"/>
    <n v="4.0999999999999996"/>
    <n v="4"/>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n v="2950815"/>
    <n v="2950815"/>
    <s v="Yes"/>
    <n v="295"/>
    <x v="1"/>
    <s v="61–70%"/>
  </r>
  <r>
    <s v="B07F6GXNPB"/>
    <s v="B09KLVMZ3B"/>
    <s v="Portronics Konnect L 1.2M Por-1401 Fast Charging 3A 8 Pin Usb Cable With Charge &amp; Sync Function (White)"/>
    <s v="Portronics Konnect L 1.2M POR-1401 Fast Charging 3A 8 Pin USB Cable with Charge &amp; Sync Function (White)"/>
    <s v="Home&amp;Kitchen|Kitchen&amp;HomeAppliances|Vacuum,Cleaning&amp;Ironing|Vacuums&amp;FloorCare|VacuumAccessories|VacuumBags|HandheldBags"/>
    <x v="1"/>
    <s v="Kitchen&amp;HomeAppliances"/>
    <s v="Vacuum,Cleaning&amp;Ironing|Vacuums&amp;FloorCare|VacuumAccessories|VacuumBags|HandheldBags"/>
    <n v="253"/>
    <n v="500"/>
    <n v="49.4"/>
    <n v="0.49"/>
    <n v="4.3"/>
    <n v="2664"/>
    <n v="4.3"/>
    <n v="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n v="1332000"/>
    <n v="1332000"/>
    <s v="Yes"/>
    <n v="296"/>
    <x v="1"/>
    <s v="41–50%"/>
  </r>
  <r>
    <s v="B08CTNJ985"/>
    <s v="B09LQQYNZQ"/>
    <s v="Realme Smart Tv Stick 4K"/>
    <s v="Realme Smart TV Stick 4K"/>
    <s v="Computers&amp;Accessories|Accessories&amp;Peripherals|Cables&amp;Accessories|Cables|USBCables"/>
    <x v="2"/>
    <s v="Accessories&amp;Peripherals"/>
    <s v="Cables&amp;Accessories|Cables|USBCables"/>
    <n v="325"/>
    <n v="999"/>
    <n v="67.467467467467472"/>
    <n v="0.67"/>
    <n v="4.3"/>
    <n v="2651"/>
    <n v="4.3"/>
    <n v="4"/>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n v="2648349"/>
    <n v="2648349"/>
    <s v="No"/>
    <n v="296"/>
    <x v="1"/>
    <s v="61–70%"/>
  </r>
  <r>
    <s v="B08CT62BM1"/>
    <s v="B09VH568H7"/>
    <s v="Amazon Brand - Solimo 3A Fast Charging Tough Type C Usb Data Cable¬† ‚Äì 1 Meter"/>
    <s v="Amazon Brand - Solimo 3A Fast Charging Tough Type C USB Data Cable¬† ‚Äì 1 Meter"/>
    <s v="Computers&amp;Accessories|Accessories&amp;Peripherals|Cables&amp;Accessories|Cables|USBCables"/>
    <x v="2"/>
    <s v="Accessories&amp;Peripherals"/>
    <s v="Cables&amp;Accessories|Cables|USBCables"/>
    <n v="299"/>
    <n v="999"/>
    <n v="70.070070070070074"/>
    <n v="0.7"/>
    <n v="4.3"/>
    <n v="2651"/>
    <n v="4.3"/>
    <n v="4"/>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n v="2648349"/>
    <n v="2648349"/>
    <s v="Yes"/>
    <n v="296"/>
    <x v="1"/>
    <s v="71–80%"/>
  </r>
  <r>
    <s v="B09J2MM5C6"/>
    <s v="B09QS9CWLV"/>
    <s v="Redmi Note 11 (Horizon Blue, 6Gb Ram, 64Gb Storage)|90Hz Fhd+ Amoled Display | Qualcomm¬Æ Snapdragon‚Ñ¢ 680-6Nm | 33W Charger Included"/>
    <s v="Redmi Note 11 (Horizon Blue, 6GB RAM, 64GB Storage)|90Hz FHD+ AMOLED Display | Qualcomm¬Æ Snapdragon‚Ñ¢ 680-6nm | 33W Charger Included"/>
    <s v="Electronics|Mobiles&amp;Accessories|MobileAccessories|Cases&amp;Covers|BasicCases"/>
    <x v="0"/>
    <s v="Mobiles&amp;Accessories"/>
    <s v="MobileAccessories|Cases&amp;Covers|BasicCases"/>
    <n v="279"/>
    <n v="1499"/>
    <n v="81.387591727818545"/>
    <n v="0.81"/>
    <n v="4.2"/>
    <n v="2646"/>
    <n v="4.2"/>
    <n v="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n v="3966354"/>
    <n v="3966354"/>
    <s v="Yes"/>
    <n v="296"/>
    <x v="1"/>
    <s v="81–90%"/>
  </r>
  <r>
    <s v="B07ZR4S1G4"/>
    <s v="B0B4G2MWSB"/>
    <s v="Lapster 5 Pin Mini Usb Cable, Usb B Cable,Camera Cable Usb2.0 For External Hdds/Card Readers/Camera Etc."/>
    <s v="Lapster 5 pin mini usb cable, usb b cable,camera cable usb2.0 for External HDDS/Card Readers/Camera etc."/>
    <s v="Electronics|HomeTheater,TV&amp;Video|Accessories|RemoteControls"/>
    <x v="0"/>
    <s v="HomeTheater,TV&amp;Video"/>
    <s v="Accessories|RemoteControls"/>
    <n v="239"/>
    <n v="699"/>
    <n v="65.808297567954227"/>
    <n v="0.66"/>
    <n v="4.4000000000000004"/>
    <n v="2640"/>
    <n v="4.4000000000000004"/>
    <n v="4"/>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n v="1845360"/>
    <n v="1845360"/>
    <s v="Yes"/>
    <n v="296"/>
    <x v="1"/>
    <s v="61–70%"/>
  </r>
  <r>
    <s v="B07VV37FT4"/>
    <s v="B01L8ZNWN2"/>
    <s v="Hp V236W Usb 2.0 64Gb Pen Drive, Metal"/>
    <s v="HP v236w USB 2.0 64GB Pen Drive, Metal"/>
    <s v="OfficeProducts|OfficePaperProducts|Paper|Stationery|Pens,Pencils&amp;WritingSupplies|Pens&amp;Refills|GelInkRollerballPens"/>
    <x v="5"/>
    <s v="OfficePaperProducts"/>
    <s v="Paper|Stationery|Pens,Pencils&amp;WritingSupplies|Pens&amp;Refills|GelInkRollerballPens"/>
    <n v="250"/>
    <n v="250"/>
    <n v="0"/>
    <n v="0"/>
    <n v="4.2"/>
    <n v="2628"/>
    <n v="4.2"/>
    <n v="4"/>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n v="657000"/>
    <n v="657000"/>
    <s v="Yes"/>
    <n v="296"/>
    <x v="1"/>
    <s v="0–10%"/>
  </r>
  <r>
    <s v="B00LUGTJGO"/>
    <s v="B09R83SFYV"/>
    <s v="Akiara¬Æ - Makes Life Easy Mini Sewing Machine With Table Set | Tailoring Machine | Hand Sewing Machine With Extension Table, Foot Pedal, Adapter"/>
    <s v="Akiara¬Æ - Makes life easy Mini Sewing Machine with Table Set | Tailoring Machine | Hand Sewing Machine with extension table, foot pedal, adapter"/>
    <s v="Home&amp;Kitchen|Heating,Cooling&amp;AirQuality|RoomHeaters|ElectricHeaters"/>
    <x v="1"/>
    <s v="Heating,Cooling&amp;AirQuality"/>
    <s v="RoomHeaters|ElectricHeaters"/>
    <n v="1399"/>
    <n v="1549"/>
    <n v="9.6836668818592635"/>
    <n v="0.1"/>
    <n v="3.9"/>
    <n v="2602"/>
    <n v="3.9"/>
    <n v="4"/>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n v="4030498"/>
    <n v="4030498"/>
    <s v="No"/>
    <n v="296"/>
    <x v="1"/>
    <s v="0–10%"/>
  </r>
  <r>
    <s v="B078XFKBZL"/>
    <s v="B08MXJYB2V"/>
    <s v="Usha Rapidmix 500-Watt Copper Motor Mixer Grinder With 3 Jars And 5 Years Warranty(Sea Green/White)"/>
    <s v="USHA RapidMix 500-Watt Copper Motor Mixer Grinder with 3 Jars and 5 Years Warranty(Sea Green/White)"/>
    <s v="Home&amp;Kitchen|Kitchen&amp;HomeAppliances|WaterPurifiers&amp;Accessories|WaterCartridges"/>
    <x v="1"/>
    <s v="Kitchen&amp;HomeAppliances"/>
    <s v="WaterPurifiers&amp;Accessories|WaterCartridges"/>
    <n v="600"/>
    <n v="640"/>
    <n v="6.25"/>
    <n v="0.06"/>
    <n v="3.8"/>
    <n v="2593"/>
    <n v="3.8"/>
    <n v="4"/>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n v="1659520"/>
    <n v="1659520"/>
    <s v="No"/>
    <n v="296"/>
    <x v="0"/>
    <s v="0–10%"/>
  </r>
  <r>
    <s v="B0BP89YBC1"/>
    <s v="B082LZGK39"/>
    <s v="Ambrane Unbreakable 60W / 3A Fast Charging 1.5M Braided Micro Usb Cable For Smartphones, Tablets, Laptops &amp; Other Micro Usb Devices, 480Mbps Data Sync, Quick Charge 3.0 (Rcm15, Black)"/>
    <s v="Ambrane Unbreakable 60W / 3A Fast Charging 1.5m Braided Micro USB Cable for Smartphones, Tablets, Laptops &amp; Other Micro USB Devices, 480Mbps Data Sync, Quick Charge 3.0 (RCM15, Black)"/>
    <s v="Home&amp;Kitchen|Heating,Cooling&amp;AirQuality|WaterHeaters&amp;Geysers|InstantWaterHeaters"/>
    <x v="1"/>
    <s v="Heating,Cooling&amp;AirQuality"/>
    <s v="WaterHeaters&amp;Geysers|InstantWaterHeaters"/>
    <n v="1499"/>
    <n v="3500"/>
    <n v="57.171428571428571"/>
    <n v="0.56999999999999995"/>
    <n v="4.7"/>
    <n v="2591"/>
    <n v="4.7"/>
    <n v="5"/>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n v="9068500"/>
    <n v="9068500"/>
    <s v="No"/>
    <n v="297"/>
    <x v="0"/>
    <s v="51–60%"/>
  </r>
  <r>
    <s v="B01NBX5RSB"/>
    <s v="B08D75R3Z1"/>
    <s v="Ptron Boom Ultima 4D Dual Driver, In-Ear Gaming Wired Headphones With In-Line Mic, Volume Control &amp; Passive Noise Cancelling Boom 3 Earphones - (Dark Blue)"/>
    <s v="PTron Boom Ultima 4D Dual Driver, in-Ear Gaming Wired Headphones with in-line Mic, Volume Control &amp; Passive Noise Cancelling Boom 3 Earphones - (Dark Blue)"/>
    <s v="Computers&amp;Accessories|Accessories&amp;Peripherals|LaptopAccessories|LaptopChargers&amp;PowerSupplies"/>
    <x v="2"/>
    <s v="Accessories&amp;Peripherals"/>
    <s v="LaptopAccessories|LaptopChargers&amp;PowerSupplies"/>
    <n v="770"/>
    <n v="1547"/>
    <n v="50.226244343891402"/>
    <n v="0.5"/>
    <n v="4.3"/>
    <n v="2585"/>
    <n v="4.3"/>
    <n v="4"/>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n v="3998995"/>
    <n v="3998995"/>
    <s v="Yes"/>
    <n v="297"/>
    <x v="0"/>
    <s v="51–60%"/>
  </r>
  <r>
    <s v="B09F6VHQXB"/>
    <s v="B083342NKJ"/>
    <s v="Mi Braided Usb Type-C Cable For Charging Adapter (Red)"/>
    <s v="MI Braided USB Type-C Cable for Charging Adapter (Red)"/>
    <s v="Electronics|HomeTheater,TV&amp;Video|Televisions|StandardTelevisions"/>
    <x v="0"/>
    <s v="HomeTheater,TV&amp;Video"/>
    <s v="Televisions|StandardTelevisions"/>
    <n v="7390"/>
    <n v="20000"/>
    <n v="63.05"/>
    <n v="0.63"/>
    <n v="4.0999999999999996"/>
    <n v="2581"/>
    <n v="4.0999999999999996"/>
    <n v="4"/>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n v="51620000"/>
    <n v="51620000"/>
    <s v="Yes"/>
    <n v="298"/>
    <x v="0"/>
    <s v="61–70%"/>
  </r>
  <r>
    <s v="B07WKBD37W"/>
    <s v="B00O24PUO6"/>
    <s v="Orpat Oeh-1260 2000-Watt Fan Heater (Grey)"/>
    <s v="Orpat OEH-1260 2000-Watt Fan Heater (Grey)"/>
    <s v="HomeImprovement|Electrical|Adapters&amp;Multi-Outlets"/>
    <x v="6"/>
    <s v="Electrical"/>
    <s v="Adapters&amp;Multi-Outlets"/>
    <n v="425"/>
    <n v="999"/>
    <n v="57.457457457457458"/>
    <n v="0.56999999999999995"/>
    <n v="4"/>
    <n v="2581"/>
    <n v="4"/>
    <n v="4"/>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n v="2578419"/>
    <n v="2578419"/>
    <s v="Yes"/>
    <n v="298"/>
    <x v="0"/>
    <s v="51–60%"/>
  </r>
  <r>
    <s v="B08YRMBK9R"/>
    <s v="B08S7V8YTN"/>
    <s v="Lifelong 2-In1 Egg Boiler And Poacher 500-Watt (Transparent And Silver Grey), Boil 8 Eggs, Poach 4 Eggs, Easy To Clean| 3 Boiling Modes, Stainless Steel Body And Heating Plate, Automatic Turn-Off"/>
    <s v="Lifelong 2-in1 Egg Boiler and Poacher 500-Watt (Transparent and Silver Grey), Boil 8 eggs, Poach 4 eggs, Easy to clean| 3 Boiling Modes, Stainless Steel Body and Heating Plate, Automatic Turn-Off"/>
    <s v="Home&amp;Kitchen|Heating,Cooling&amp;AirQuality|WaterHeaters&amp;Geysers|StorageWaterHeaters"/>
    <x v="1"/>
    <s v="Heating,Cooling&amp;AirQuality"/>
    <s v="WaterHeaters&amp;Geysers|StorageWaterHeaters"/>
    <n v="3249"/>
    <n v="6299"/>
    <n v="48.420384187966341"/>
    <n v="0.48"/>
    <n v="3.9"/>
    <n v="2569"/>
    <n v="3.9"/>
    <n v="4"/>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n v="16182131"/>
    <n v="16182131"/>
    <s v="Yes"/>
    <n v="298"/>
    <x v="1"/>
    <s v="41–50%"/>
  </r>
  <r>
    <s v="B092R48XXB"/>
    <s v="B0B4DT8MKT"/>
    <s v="Wecool Unbreakable 3 In 1 Charging Cable With 3A Speed, Fast Charging Multi Purpose Cable 1.25 Mtr Long, Type C Cable, Micro Usb Cable And Cable For Iphone, White"/>
    <s v="Wecool Unbreakable 3 in 1 Charging Cable with 3A Speed, Fast Charging Multi Purpose Cable 1.25 Mtr Long, Type C cable, Micro Usb Cable and Cable for iPhone, White"/>
    <s v="Home&amp;Kitchen|Kitchen&amp;HomeAppliances|Vacuum,Cleaning&amp;Ironing|Vacuums&amp;FloorCare|Vacuums|RoboticVacuums"/>
    <x v="1"/>
    <s v="Kitchen&amp;HomeAppliances"/>
    <s v="Vacuum,Cleaning&amp;Ironing|Vacuums&amp;FloorCare|Vacuums|RoboticVacuums"/>
    <n v="18999"/>
    <n v="29999"/>
    <n v="36.66788892963099"/>
    <n v="0.37"/>
    <n v="4.0999999999999996"/>
    <n v="2536"/>
    <n v="4.0999999999999996"/>
    <n v="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n v="76077464"/>
    <n v="76077464"/>
    <s v="No"/>
    <n v="297"/>
    <x v="0"/>
    <s v="31–40%"/>
  </r>
  <r>
    <s v="B07KNM95JK"/>
    <s v="B084BR3QX8"/>
    <s v="Lapster Accessories Power Cable Cord 2 Pin Laptop Adapter And Tape Recorder 1.5M"/>
    <s v="LAPSTER Accessories Power Cable Cord 2 Pin Laptop Adapter and Tape Recorder 1.5M"/>
    <s v="Computers&amp;Accessories|Printers,Inks&amp;Accessories|Inks,Toners&amp;Cartridges|TonerCartridges"/>
    <x v="2"/>
    <s v="Printers,Inks&amp;Accessories"/>
    <s v="Inks,Toners&amp;Cartridges|TonerCartridges"/>
    <n v="598"/>
    <n v="1150"/>
    <n v="48"/>
    <n v="0.48"/>
    <n v="4.0999999999999996"/>
    <n v="2535"/>
    <n v="4.0999999999999996"/>
    <n v="4"/>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n v="2915250"/>
    <n v="2915250"/>
    <s v="No"/>
    <n v="297"/>
    <x v="0"/>
    <s v="41–50%"/>
  </r>
  <r>
    <s v="B084BR3QX8"/>
    <s v="B07FJNNZCJ"/>
    <s v="V-Guard Zenora Ro+Uf+Mb Water Purifier | Suitable For Water With Tds Up To 2000 Ppm | 8 Stage Purification With World-Class Ro Membrane And Advanced Uf Membrane | Free Pan India Installation &amp; 1-Year Comprehensive Warranty | 7 Litre, Black"/>
    <s v="V-Guard Zenora RO+UF+MB Water Purifier | Suitable for water with TDS up to 2000 ppm | 8 Stage Purification with World-class RO Membrane and Advanced UF Membrane | Free PAN India Installation &amp; 1-Year Comprehensive Warranty | 7 Litre, Black"/>
    <s v="Computers&amp;Accessories|Accessories&amp;Peripherals|LaptopAccessories|LaptopChargers&amp;PowerSupplies"/>
    <x v="2"/>
    <s v="Accessories&amp;Peripherals"/>
    <s v="LaptopAccessories|LaptopChargers&amp;PowerSupplies"/>
    <n v="149"/>
    <n v="999"/>
    <n v="85.085085085085083"/>
    <n v="0.85"/>
    <n v="3.5"/>
    <n v="2523"/>
    <n v="3.5"/>
    <n v="4"/>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n v="2520477"/>
    <n v="2520477"/>
    <s v="No"/>
    <n v="298"/>
    <x v="0"/>
    <s v="81–90%"/>
  </r>
  <r>
    <s v="B00TI8E7BI"/>
    <s v="B07YZG8PPY"/>
    <s v="Tata Sky Hd Connection With 1 Month Basic Package And Free Installation"/>
    <s v="TATA SKY HD Connection with 1 month basic package and free installation"/>
    <s v="Home&amp;Kitchen|Kitchen&amp;HomeAppliances|SmallKitchenAppliances|Kettles&amp;HotWaterDispensers|ElectricKettles"/>
    <x v="1"/>
    <s v="Kitchen&amp;HomeAppliances"/>
    <s v="SmallKitchenAppliances|Kettles&amp;HotWaterDispensers|ElectricKettles"/>
    <n v="2695"/>
    <n v="2695"/>
    <n v="0"/>
    <n v="0"/>
    <n v="4.4000000000000004"/>
    <n v="2518"/>
    <n v="4.4000000000000004"/>
    <n v="4"/>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n v="6786010"/>
    <n v="6786010"/>
    <s v="Yes"/>
    <n v="299"/>
    <x v="2"/>
    <s v="0–10%"/>
  </r>
  <r>
    <s v="B0B25LQQPC"/>
    <s v="B09ZPL5VYM"/>
    <s v="Ambrane Mobile Holding Stand, 180¬∞ Perfect View, Height Adjustment, Wide Compatibility, Multipurpose, Anti-Skid Design (Twistand, Black)"/>
    <s v="Ambrane Mobile Holding Stand, 180¬∞ Perfect View, Height Adjustment, Wide Compatibility, Multipurpose, Anti-Skid Design (Twistand, Black)"/>
    <s v="Computers&amp;Accessories|Components|InternalSolidStateDrives"/>
    <x v="2"/>
    <s v="Components"/>
    <s v="InternalSolidStateDrives"/>
    <n v="3307"/>
    <n v="6100"/>
    <n v="45.786885245901637"/>
    <n v="0.46"/>
    <n v="4.3"/>
    <n v="2515"/>
    <n v="4.3"/>
    <n v="4"/>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n v="15341500"/>
    <n v="15341500"/>
    <s v="No"/>
    <n v="300"/>
    <x v="0"/>
    <s v="41–50%"/>
  </r>
  <r>
    <s v="B0746N6WML"/>
    <s v="B07GXHC691"/>
    <s v="Striff Ps2_01 Multi Angle Mobile/Tablet Tabletop Stand. Phone Holder For Iphone, Android, Samsung, Oneplus, Xiaomi. Portable, Foldable Cell Phone Stand. Perfect For Bed, Office, Home &amp; Desktop (Black)"/>
    <s v="STRIFF PS2_01 Multi Angle Mobile/Tablet Tabletop Stand. Phone Holder for iPhone, Android, Samsung, OnePlus, Xiaomi. Portable, Foldable Cell Phone Stand. Perfect for Bed, Office, Home &amp; Desktop (Black)"/>
    <s v="OfficeProducts|OfficePaperProducts|Paper|Stationery|Pens,Pencils&amp;WritingSupplies|Pens&amp;Refills|StickBallpointPens"/>
    <x v="5"/>
    <s v="OfficePaperProducts"/>
    <s v="Paper|Stationery|Pens,Pencils&amp;WritingSupplies|Pens&amp;Refills|StickBallpointPens"/>
    <n v="341"/>
    <n v="450"/>
    <n v="24.222222222222221"/>
    <n v="0.24"/>
    <n v="4.3"/>
    <n v="2493"/>
    <n v="4.3"/>
    <n v="4"/>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n v="1121850"/>
    <n v="1121850"/>
    <s v="No"/>
    <n v="300"/>
    <x v="0"/>
    <s v="21–30%"/>
  </r>
  <r>
    <s v="B09SGGRKV8"/>
    <s v="B08JKPVDKL"/>
    <s v="Inkulture Stainless_Steel Measuring Cups &amp; Spoon Combo For Dry Or Liquid/Kitchen Gadgets For Cooking &amp; Baking Cakes/Measuring Cup Set Combo With Handles (Set Of 4 Cups &amp; 4 Spoons)"/>
    <s v="INKULTURE Stainless_Steel Measuring Cups &amp; Spoon Combo for Dry or Liquid/Kitchen Gadgets for Cooking &amp; Baking Cakes/Measuring Cup Set Combo with Handles (Set of 4 Cups &amp; 4 Spoons)"/>
    <s v="Electronics|Headphones,Earbuds&amp;Accessories|Headphones|In-Ear"/>
    <x v="0"/>
    <s v="Headphones,Earbuds&amp;Accessories"/>
    <s v="Headphones|In-Ear"/>
    <n v="199"/>
    <n v="499"/>
    <n v="60.120240480961925"/>
    <n v="0.6"/>
    <n v="3.6"/>
    <n v="2492"/>
    <n v="3.6"/>
    <n v="4"/>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n v="1243508"/>
    <n v="1243508"/>
    <s v="No"/>
    <n v="301"/>
    <x v="1"/>
    <s v="61–70%"/>
  </r>
  <r>
    <s v="B091V8HK8Z"/>
    <s v="B01LY9W8AF"/>
    <s v="Cello Eliza Plastic Laundry Bag/Basket, 50 Litres, Light Grey"/>
    <s v="Cello Eliza Plastic Laundry Bag/Basket, 50 litres, Light Grey"/>
    <s v="Home&amp;Kitchen|Kitchen&amp;HomeAppliances|SmallKitchenAppliances|Kettles&amp;HotWaterDispensers|ElectricKettles"/>
    <x v="1"/>
    <s v="Kitchen&amp;HomeAppliances"/>
    <s v="SmallKitchenAppliances|Kettles&amp;HotWaterDispensers|ElectricKettles"/>
    <n v="1345"/>
    <n v="1750"/>
    <n v="23.142857142857142"/>
    <n v="0.23"/>
    <n v="3.8"/>
    <n v="2466"/>
    <n v="3.8"/>
    <n v="4"/>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n v="4315500"/>
    <n v="4315500"/>
    <s v="Yes"/>
    <n v="302"/>
    <x v="2"/>
    <s v="21–30%"/>
  </r>
  <r>
    <s v="B08WJ86PV2"/>
    <s v="B0B5ZF3NRK"/>
    <s v="Cedo 65W Oneplus Dash Warp Charge Cable, Usb A To Type C Data Sync Fast Charging Cable Compatible With One Plus 3 /3T /5 /5T /6 /6T /7 /7T /7 Pro &amp; For All Type C Devices - 1 Meter, Red"/>
    <s v="CEDO 65W OnePlus Dash Warp Charge Cable, USB A to Type C Data Sync Fast Charging Cable Compatible with One Plus 3 /3T /5 /5T /6 /6T /7 /7T /7 pro &amp; for All Type C Devices - 1 Meter, Red"/>
    <s v="Computers&amp;Accessories|Accessories&amp;Peripherals|Keyboards,Mice&amp;InputDevices|Keyboard&amp;MiceAccessories|MousePads"/>
    <x v="2"/>
    <s v="Accessories&amp;Peripherals"/>
    <s v="Keyboards,Mice&amp;InputDevices|Keyboard&amp;MiceAccessories|MousePads"/>
    <n v="299"/>
    <n v="990"/>
    <n v="69.797979797979806"/>
    <n v="0.7"/>
    <n v="4.5"/>
    <n v="2453"/>
    <n v="4.5"/>
    <n v="5"/>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n v="2428470"/>
    <n v="2428470"/>
    <s v="No"/>
    <n v="302"/>
    <x v="0"/>
    <s v="61–70%"/>
  </r>
  <r>
    <s v="B09VZBGL1N"/>
    <s v="B00LM4W1N2"/>
    <s v="Parker Classic Gold Gold Trim Ball Pen"/>
    <s v="Parker Classic Gold Gold Trim Ball Pen"/>
    <s v="Electronics|Mobiles&amp;Accessories|MobileAccessories|Stands"/>
    <x v="0"/>
    <s v="Mobiles&amp;Accessories"/>
    <s v="MobileAccessories|Stands"/>
    <n v="99"/>
    <n v="499"/>
    <n v="80.160320641282567"/>
    <n v="0.8"/>
    <n v="4.0999999999999996"/>
    <n v="2451"/>
    <n v="4.0999999999999996"/>
    <n v="4"/>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n v="1223049"/>
    <n v="1223049"/>
    <s v="Yes"/>
    <n v="302"/>
    <x v="1"/>
    <s v="81–90%"/>
  </r>
  <r>
    <s v="B09Y14JLP3"/>
    <s v="B095X38CJS"/>
    <s v="Brustro Copytinta Coloured Craft Paper A4 Size 80 Gsm Mixed Bright Colour 40 Sheets Pack (10 Cols X 4 Sheets) Double Side Color For Office Printing, Art And Craft."/>
    <s v="BRUSTRO Copytinta Coloured Craft Paper A4 Size 80 GSM Mixed Bright Colour 40 Sheets Pack (10 cols X 4 Sheets) Double Side Color for Office Printing, Art and Craft."/>
    <s v="Electronics|Mobiles&amp;Accessories|MobileAccessories|Stands"/>
    <x v="0"/>
    <s v="Mobiles&amp;Accessories"/>
    <s v="MobileAccessories|Stands"/>
    <n v="99"/>
    <n v="499"/>
    <n v="80.160320641282567"/>
    <n v="0.8"/>
    <n v="4.0999999999999996"/>
    <n v="2451"/>
    <n v="4.0999999999999996"/>
    <n v="4"/>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n v="1223049"/>
    <n v="1223049"/>
    <s v="Yes"/>
    <n v="302"/>
    <x v="2"/>
    <s v="81–90%"/>
  </r>
  <r>
    <s v="B00LOD70SC"/>
    <s v="B08VB34KJ1"/>
    <s v="Oppo A74 5G (Fantastic Purple,6Gb Ram,128Gb Storage) With No Cost Emi/Additional Exchange Offers"/>
    <s v="OPPO A74 5G (Fantastic Purple,6GB RAM,128GB Storage) with No Cost EMI/Additional Exchange Offers"/>
    <s v="OfficeProducts|OfficePaperProducts|Paper|Stationery|Pens,Pencils&amp;WritingSupplies|Pens&amp;Refills|RetractableBallpointPens"/>
    <x v="5"/>
    <s v="OfficePaperProducts"/>
    <s v="Paper|Stationery|Pens,Pencils&amp;WritingSupplies|Pens&amp;Refills|RetractableBallpointPens"/>
    <n v="178"/>
    <n v="210"/>
    <n v="15.238095238095239"/>
    <n v="0.15"/>
    <n v="4.3"/>
    <n v="2450"/>
    <n v="4.3"/>
    <n v="4"/>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n v="514500"/>
    <n v="514500"/>
    <s v="Yes"/>
    <n v="301"/>
    <x v="2"/>
    <s v="11–20%"/>
  </r>
  <r>
    <s v="B08XLR6DSB"/>
    <s v="B07K19NYZ8"/>
    <s v="Usha Hc 812 T Thermo Fan Room Heater"/>
    <s v="Usha Hc 812 T Thermo Fan Room Heater"/>
    <s v="Home&amp;Kitchen|Kitchen&amp;HomeAppliances|SewingMachines&amp;Accessories|Sewing&amp;EmbroideryMachines"/>
    <x v="1"/>
    <s v="Kitchen&amp;HomeAppliances"/>
    <s v="SewingMachines&amp;Accessories|Sewing&amp;EmbroideryMachines"/>
    <n v="721"/>
    <n v="1499"/>
    <n v="51.901267511674455"/>
    <n v="0.52"/>
    <n v="3.1"/>
    <n v="2449"/>
    <n v="3.1"/>
    <n v="3"/>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n v="3671051"/>
    <n v="3671051"/>
    <s v="No"/>
    <n v="300"/>
    <x v="2"/>
    <s v="51–60%"/>
  </r>
  <r>
    <s v="B009P2LK08"/>
    <s v="B07WNK1FFN"/>
    <s v="Agaro Esteem Multi Kettle 1.2 Litre, 600W With 3 Heating Modes &amp; Rapid Boil Technology"/>
    <s v="AGARO Esteem Multi Kettle 1.2 Litre, 600W with 3 Heating Modes &amp; Rapid Boil Technology"/>
    <s v="Home&amp;Kitchen|Heating,Cooling&amp;AirQuality|RoomHeaters|ElectricHeaters"/>
    <x v="1"/>
    <s v="Heating,Cooling&amp;AirQuality"/>
    <s v="RoomHeaters|ElectricHeaters"/>
    <n v="749"/>
    <n v="1129"/>
    <n v="33.658104517271923"/>
    <n v="0.34"/>
    <n v="4"/>
    <n v="2446"/>
    <n v="4"/>
    <n v="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n v="2761534"/>
    <n v="2761534"/>
    <s v="Yes"/>
    <n v="300"/>
    <x v="0"/>
    <s v="31–40%"/>
  </r>
  <r>
    <s v="B00GGGOYEK"/>
    <s v="B07DZ986Q2"/>
    <s v="Philips Easytouch Plus Standing Garment Steamer Gc523/60 - 1600 Watt, 5 Steam Settings, Up To 32 G/Min Steam, With Double Pole"/>
    <s v="Philips EasyTouch Plus Standing Garment Steamer GC523/60 - 1600 Watt, 5 Steam Settings, Up to 32 g/min steam, with Double Pole"/>
    <s v="Computers&amp;Accessories|Accessories&amp;Peripherals|Cables&amp;Accessories|Cables|USBCables"/>
    <x v="2"/>
    <s v="Accessories&amp;Peripherals"/>
    <s v="Cables&amp;Accessories|Cables|USBCables"/>
    <n v="259"/>
    <n v="699"/>
    <n v="62.947067238912737"/>
    <n v="0.63"/>
    <n v="3.8"/>
    <n v="2399"/>
    <n v="3.8"/>
    <n v="4"/>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n v="1676901"/>
    <n v="1676901"/>
    <s v="No"/>
    <n v="300"/>
    <x v="0"/>
    <s v="61–70%"/>
  </r>
  <r>
    <s v="B07JZSG42Y"/>
    <s v="B00A7PLVU6"/>
    <s v="Orpat Hhb-100E Wob 250-Watt Hand Blender (White)"/>
    <s v="Orpat HHB-100E WOB 250-Watt Hand Blender (White)"/>
    <s v="Home&amp;Kitchen|Kitchen&amp;HomeAppliances|SmallKitchenAppliances|SandwichMakers"/>
    <x v="1"/>
    <s v="Kitchen&amp;HomeAppliances"/>
    <s v="SmallKitchenAppliances|SandwichMakers"/>
    <n v="1928"/>
    <n v="2590"/>
    <n v="25.559845559845563"/>
    <n v="0.26"/>
    <n v="4"/>
    <n v="2377"/>
    <n v="4"/>
    <n v="4"/>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n v="6156430"/>
    <n v="6156430"/>
    <s v="Yes"/>
    <n v="300"/>
    <x v="1"/>
    <s v="21–30%"/>
  </r>
  <r>
    <s v="B08Y7MXFMK"/>
    <s v="B0B3N7LR6K"/>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s v="Computers&amp;Accessories|Accessories&amp;Peripherals|Keyboards,Mice&amp;InputDevices|Mice"/>
    <x v="2"/>
    <s v="Accessories&amp;Peripherals"/>
    <s v="Keyboards,Mice&amp;InputDevices|Mice"/>
    <n v="1099"/>
    <n v="1499"/>
    <n v="26.684456304202804"/>
    <n v="0.27"/>
    <n v="4.2"/>
    <n v="2375"/>
    <n v="4.2"/>
    <n v="4"/>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n v="3560125"/>
    <n v="3560125"/>
    <s v="No"/>
    <n v="300"/>
    <x v="0"/>
    <s v="21–30%"/>
  </r>
  <r>
    <s v="B09BF8JBWX"/>
    <s v="B0BCKJJN8R"/>
    <s v="Hindware Atlantic Xceed 5L 3Kw Instant Water Heater With Copper Heating Element And High Grade Stainless Steel Tank"/>
    <s v="Hindware Atlantic Xceed 5L 3kW Instant Water Heater with Copper Heating Element and High Grade Stainless Steel Tank"/>
    <s v="Electronics|Mobiles&amp;Accessories|Smartphones&amp;BasicMobiles|BasicMobiles"/>
    <x v="0"/>
    <s v="Mobiles&amp;Accessories"/>
    <s v="Smartphones&amp;BasicMobiles|BasicMobiles"/>
    <n v="1055"/>
    <n v="1249"/>
    <n v="15.532425940752603"/>
    <n v="0.16"/>
    <n v="3.8"/>
    <n v="2352"/>
    <n v="3.8"/>
    <n v="4"/>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n v="2937648"/>
    <n v="2937648"/>
    <s v="No"/>
    <n v="299"/>
    <x v="0"/>
    <s v="11–20%"/>
  </r>
  <r>
    <s v="B0926V9CTV"/>
    <s v="B08NW8GHCJ"/>
    <s v="Synqe Usb C To Usb C 60W Nylon Braided Fast Charging Type C To Type C Cable Compatible With Samsung Galaxy Note 20/Ultra, S20 S22 S21 S20 Fe A73 A53 A33 (2M, Black)"/>
    <s v="Synqe USB C to USB C 60W Nylon Braided Fast Charging Type C to Type C Cable Compatible with Samsung Galaxy Note 20/Ultra, S20 S22 S21 S20 FE A73 A53 A33 (2M, Black)"/>
    <s v="Electronics|Mobiles&amp;Accessories|MobileAccessories|Stands"/>
    <x v="0"/>
    <s v="Mobiles&amp;Accessories"/>
    <s v="MobileAccessories|Stands"/>
    <n v="89"/>
    <n v="599"/>
    <n v="85.14190317195326"/>
    <n v="0.85"/>
    <n v="4.3"/>
    <n v="2351"/>
    <n v="4.3"/>
    <n v="4"/>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n v="1408249"/>
    <n v="1408249"/>
    <s v="No"/>
    <n v="300"/>
    <x v="0"/>
    <s v="81–90%"/>
  </r>
  <r>
    <s v="B08JKPVDKL"/>
    <s v="B095RTJH1M"/>
    <s v="Spigen Ez Fit Tempered Glass Screen Protector Guard For Iphone 14/13/13 Pro - 2 Pack"/>
    <s v="Spigen EZ Fit Tempered Glass Screen Protector Guard for iPhone 14/13/13 Pro - 2 Pack"/>
    <s v="Home&amp;Kitchen|Kitchen&amp;HomeAppliances|Coffee,Tea&amp;Espresso|CoffeeMakerAccessories|MeasuringSpoons"/>
    <x v="1"/>
    <s v="Kitchen&amp;HomeAppliances"/>
    <s v="Coffee,Tea&amp;Espresso|CoffeeMakerAccessories|MeasuringSpoons"/>
    <n v="279"/>
    <n v="699"/>
    <n v="60.085836909871247"/>
    <n v="0.6"/>
    <n v="4.3"/>
    <n v="2326"/>
    <n v="4.3"/>
    <n v="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n v="1625874"/>
    <n v="1625874"/>
    <s v="Yes"/>
    <n v="301"/>
    <x v="2"/>
    <s v="61–70%"/>
  </r>
  <r>
    <s v="B07F366Z51"/>
    <s v="B09CYTJV3N"/>
    <s v="Mi 360¬∞ Home Security Wireless Camera 2K Pro With Bluetooth Gateway Ble 4.2 L Dual Band Wi-Fi Connection L 3 Million 1296P| Full Color In Low-Light | Ai Human Detection, White"/>
    <s v="MI 360¬∞ Home Security Wireless Camera 2K Pro with Bluetooth Gateway BLE 4.2 l Dual Band Wi-fi Connection l 3 Million 1296p| Full Color in Low-Light | AI Human Detection, White"/>
    <s v="Home&amp;Kitchen|Kitchen&amp;HomeAppliances|SmallKitchenAppliances|Kettles&amp;HotWaterDispensers|ElectricKettles"/>
    <x v="1"/>
    <s v="Kitchen&amp;HomeAppliances"/>
    <s v="SmallKitchenAppliances|Kettles&amp;HotWaterDispensers|ElectricKettles"/>
    <n v="949"/>
    <n v="2385"/>
    <n v="60.209643605870021"/>
    <n v="0.6"/>
    <n v="4.0999999999999996"/>
    <n v="2311"/>
    <n v="4.0999999999999996"/>
    <n v="4"/>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n v="5511735"/>
    <n v="5511735"/>
    <s v="Yes"/>
    <n v="302"/>
    <x v="1"/>
    <s v="61–70%"/>
  </r>
  <r>
    <s v="B08497Z1MQ"/>
    <s v="B0B4F2TTTS"/>
    <s v="Samsung Galaxy M13 (Aqua Green, 4Gb, 64Gb Storage) | 6000Mah Battery | Upto 8Gb Ram With Ram Plus"/>
    <s v="Samsung Galaxy M13 (Aqua Green, 4GB, 64GB Storage) | 6000mAh Battery | Upto 8GB RAM with RAM Plus"/>
    <s v="Computers&amp;Accessories|Accessories&amp;Peripherals|PCGamingPeripherals|GamingMice"/>
    <x v="2"/>
    <s v="Accessories&amp;Peripherals"/>
    <s v="PCGamingPeripherals|GamingMice"/>
    <n v="599"/>
    <n v="700"/>
    <n v="14.428571428571429"/>
    <n v="0.14000000000000001"/>
    <n v="4.3"/>
    <n v="2301"/>
    <n v="4.3"/>
    <n v="4"/>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n v="1610700"/>
    <n v="1610700"/>
    <s v="Yes"/>
    <n v="302"/>
    <x v="0"/>
    <s v="11–20%"/>
  </r>
  <r>
    <s v="B0BM9H2NY9"/>
    <s v="B008IFXQFU"/>
    <s v="Tp-Link Usb Wifi Adapter For Pc(Tl-Wn725N), N150 Wireless Network Adapter For Desktop - Nano Size Wifi Dongle Compatible With Windows 11/10/7/8/8.1/Xp/ Mac Os 10.9-10.15 Linux Kernel 2.6.18-4.4.3"/>
    <s v="TP-Link USB WiFi Adapter for PC(TL-WN725N), N150 Wireless Network Adapter for Desktop - Nano Size WiFi Dongle Compatible with Windows 11/10/7/8/8.1/XP/ Mac OS 10.9-10.15 Linux Kernel 2.6.18-4.4.3"/>
    <s v="Home&amp;Kitchen|Kitchen&amp;HomeAppliances|SmallKitchenAppliances|EggBoilers"/>
    <x v="1"/>
    <s v="Kitchen&amp;HomeAppliances"/>
    <s v="SmallKitchenAppliances|EggBoilers"/>
    <n v="699"/>
    <n v="1599"/>
    <n v="56.285178236397748"/>
    <n v="0.56000000000000005"/>
    <n v="4.7"/>
    <n v="2300"/>
    <n v="4.7"/>
    <n v="5"/>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n v="3677700"/>
    <n v="3677700"/>
    <s v="No"/>
    <n v="301"/>
    <x v="0"/>
    <s v="51–60%"/>
  </r>
  <r>
    <s v="B08H6CZSHT"/>
    <s v="B07S9S86BF"/>
    <s v="Boat Bassheads 242 In Ear Wired Earphones With Mic(Active Black)"/>
    <s v="boAt Bassheads 242 in Ear Wired Earphones with Mic(Active Black)"/>
    <s v="Home&amp;Kitchen|Kitchen&amp;HomeAppliances|Vacuum,Cleaning&amp;Ironing|Irons,Steamers&amp;Accessories|Irons|SteamIrons"/>
    <x v="1"/>
    <s v="Kitchen&amp;HomeAppliances"/>
    <s v="Vacuum,Cleaning&amp;Ironing|Irons,Steamers&amp;Accessories|Irons|SteamIrons"/>
    <n v="2903"/>
    <n v="3295"/>
    <n v="11.896813353566008"/>
    <n v="0.12"/>
    <n v="4.3"/>
    <n v="2299"/>
    <n v="4.3"/>
    <n v="4"/>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n v="7575205"/>
    <n v="7575205"/>
    <s v="Yes"/>
    <n v="300"/>
    <x v="0"/>
    <s v="11–20%"/>
  </r>
  <r>
    <s v="B07R679HTT"/>
    <s v="B06XR9PR5X"/>
    <s v="Amazon Basics Hdmi Coupler,Black"/>
    <s v="Amazon Basics HDMI Coupler,Black"/>
    <s v="Home&amp;Kitchen|Kitchen&amp;HomeAppliances|SmallKitchenAppliances|Juicers|ColdPressJuicers"/>
    <x v="1"/>
    <s v="Kitchen&amp;HomeAppliances"/>
    <s v="SmallKitchenAppliances|Juicers|ColdPressJuicers"/>
    <n v="12609"/>
    <n v="23999"/>
    <n v="47.460310846285267"/>
    <n v="0.47"/>
    <n v="4.4000000000000004"/>
    <n v="2288"/>
    <n v="4.4000000000000004"/>
    <n v="4"/>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n v="54909712"/>
    <n v="54909712"/>
    <s v="No"/>
    <n v="301"/>
    <x v="0"/>
    <s v="41–50%"/>
  </r>
  <r>
    <s v="B0B5GJRTHB"/>
    <s v="B00ZYLMQH0"/>
    <s v="Dell Kb216 Wired Multimedia Usb Keyboard With Super Quite Plunger Keys With Spill-Resistant ‚Äì Black"/>
    <s v="Dell KB216 Wired Multimedia USB Keyboard with Super Quite Plunger Keys with Spill-Resistant ‚Äì Black"/>
    <s v="Electronics|Headphones,Earbuds&amp;Accessories|Headphones|In-Ear"/>
    <x v="0"/>
    <s v="Headphones,Earbuds&amp;Accessories"/>
    <s v="Headphones|In-Ear"/>
    <n v="889"/>
    <n v="1999"/>
    <n v="55.52776388194097"/>
    <n v="0.56000000000000005"/>
    <n v="4.2"/>
    <n v="2284"/>
    <n v="4.2"/>
    <n v="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n v="4565716"/>
    <n v="4565716"/>
    <s v="No"/>
    <n v="301"/>
    <x v="0"/>
    <s v="51–60%"/>
  </r>
  <r>
    <s v="B08ZXZ362Z"/>
    <s v="B0BL11S5QK"/>
    <s v="Ibell Induction Cooktop, 2000W With Auto Shut Off And Overheat Protection, Bis Certified, Black"/>
    <s v="iBELL Induction Cooktop, 2000W with Auto Shut Off and Overheat Protection, BIS Certified, Black"/>
    <s v="Home&amp;Kitchen|Kitchen&amp;HomeAppliances|SewingMachines&amp;Accessories|Sewing&amp;EmbroideryMachines"/>
    <x v="1"/>
    <s v="Kitchen&amp;HomeAppliances"/>
    <s v="SewingMachines&amp;Accessories|Sewing&amp;EmbroideryMachines"/>
    <n v="1563"/>
    <n v="3098"/>
    <n v="49.548095545513235"/>
    <n v="0.5"/>
    <n v="3.5"/>
    <n v="2283"/>
    <n v="3.5"/>
    <n v="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n v="7072734"/>
    <n v="7072734"/>
    <s v="Yes"/>
    <n v="302"/>
    <x v="0"/>
    <s v="41–50%"/>
  </r>
  <r>
    <s v="B01MUAUOCX"/>
    <s v="B08LKS3LSP"/>
    <s v="Gilary Multi Charging Cable, 3 In 1 Nylon Braided Fast Charging Cable For Iphone Micro Usb Type C Mobile Phone | Colour May Vary |"/>
    <s v="Gilary Multi Charging Cable, 3 in 1 Nylon Braided Fast Charging Cable for iPhone Micro USB Type C Mobile Phone | Colour May Vary |"/>
    <s v="Home&amp;Kitchen|Kitchen&amp;HomeAppliances|SmallKitchenAppliances|SmallApplianceParts&amp;Accessories"/>
    <x v="1"/>
    <s v="Kitchen&amp;HomeAppliances"/>
    <s v="SmallKitchenAppliances|SmallApplianceParts&amp;Accessories"/>
    <n v="688"/>
    <n v="747"/>
    <n v="7.8982597054886208"/>
    <n v="0.08"/>
    <n v="4.5"/>
    <n v="2280"/>
    <n v="4.5"/>
    <n v="5"/>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n v="1703160"/>
    <n v="1703160"/>
    <s v="No"/>
    <n v="303"/>
    <x v="0"/>
    <s v="0–10%"/>
  </r>
  <r>
    <s v="B09YLFHFDW"/>
    <s v="B09JFR8H3Q"/>
    <s v="Macmillan Aquafresh 5 Micron Ps-05 10&quot; In Pp Spun Filter Candle Set For All Type Ro Water Purifier 10 Inch (4)"/>
    <s v="Macmillan Aquafresh 5 Micron PS-05 10&quot; in PP Spun Filter Candle Set for All Type RO Water Purifier 10 inch (4)"/>
    <s v="Electronics|Headphones,Earbuds&amp;Accessories|Headphones|In-Ear"/>
    <x v="0"/>
    <s v="Headphones,Earbuds&amp;Accessories"/>
    <s v="Headphones|In-Ear"/>
    <n v="1599"/>
    <n v="2790"/>
    <n v="42.688172043010752"/>
    <n v="0.43"/>
    <n v="3.6"/>
    <n v="2272"/>
    <n v="3.6"/>
    <n v="4"/>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n v="6338880"/>
    <n v="6338880"/>
    <s v="No"/>
    <n v="303"/>
    <x v="0"/>
    <s v="41–50%"/>
  </r>
  <r>
    <s v="B085DTN6R2"/>
    <s v="B09RFB2SJQ"/>
    <s v="10Werun Id-116 Bluetooth Smartwatch Wireless Fitness Band For Boys, Girls, Men, Women &amp; Kids | Sports Gym Watch For All Smart Phones I Heart Rate And Spo2 Monitor"/>
    <s v="10WeRun Id-116 Bluetooth Smartwatch Wireless Fitness Band for Boys, Girls, Men, Women &amp; Kids | Sports Gym Watch for All Smart Phones I Heart Rate and spo2 Monitor"/>
    <s v="Computers&amp;Accessories|Accessories&amp;Peripherals|Cables&amp;Accessories|Cables|USBCables"/>
    <x v="2"/>
    <s v="Accessories&amp;Peripherals"/>
    <s v="Cables&amp;Accessories|Cables|USBCables"/>
    <n v="350"/>
    <n v="899"/>
    <n v="61.067853170189103"/>
    <n v="0.61"/>
    <n v="4.2"/>
    <n v="2263"/>
    <n v="4.2"/>
    <n v="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n v="2034437"/>
    <n v="2034437"/>
    <s v="No"/>
    <n v="304"/>
    <x v="0"/>
    <s v="61–70%"/>
  </r>
  <r>
    <s v="B085DTN6R2"/>
    <s v="B083342NKJ"/>
    <s v="Mi Braided Usb Type-C Cable For Charging Adapter (Red)"/>
    <s v="MI Braided USB Type-C Cable for Charging Adapter (Red)"/>
    <s v="Computers&amp;Accessories|Accessories&amp;Peripherals|Cables&amp;Accessories|Cables|USBCables"/>
    <x v="2"/>
    <s v="Accessories&amp;Peripherals"/>
    <s v="Cables&amp;Accessories|Cables|USBCables"/>
    <n v="350"/>
    <n v="899"/>
    <n v="61.067853170189103"/>
    <n v="0.61"/>
    <n v="4.2"/>
    <n v="2262"/>
    <n v="4.2"/>
    <n v="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n v="2033538"/>
    <n v="2033538"/>
    <s v="Yes"/>
    <n v="304"/>
    <x v="1"/>
    <s v="61–70%"/>
  </r>
  <r>
    <s v="B085DTN6R2"/>
    <s v="B098QXR9X2"/>
    <s v="Ambrane 27000Mah Power Bank, 20W Fast Charging, Triple Output, Type C Pd (Input &amp; Output), Quick Charge, Li-Polymer, Multi-Layer Protection For Iphone, Smartphones &amp; Other Devices (Stylo Pro, Black)"/>
    <s v="Ambrane 27000mAh Power Bank, 20W Fast Charging, Triple Output, Type C PD (Input &amp; Output), Quick Charge, Li-Polymer, Multi-Layer Protection for iPhone, Smartphones &amp; Other Devices (Stylo Pro, Black)"/>
    <s v="Computers&amp;Accessories|Accessories&amp;Peripherals|Cables&amp;Accessories|Cables|USBCables"/>
    <x v="2"/>
    <s v="Accessories&amp;Peripherals"/>
    <s v="Cables&amp;Accessories|Cables|USBCables"/>
    <n v="350"/>
    <n v="899"/>
    <n v="61.067853170189103"/>
    <n v="0.61"/>
    <n v="4.2"/>
    <n v="2262"/>
    <n v="4.2"/>
    <n v="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n v="2033538"/>
    <n v="2033538"/>
    <s v="Yes"/>
    <n v="305"/>
    <x v="1"/>
    <s v="61–70%"/>
  </r>
  <r>
    <s v="B095244Q22"/>
    <s v="B085LPT5F4"/>
    <s v="Solidaire 550-Watt Mixer Grinder With 3 Jars (Black) (Sld-550-B)"/>
    <s v="Solidaire 550-Watt Mixer Grinder with 3 Jars (Black) (SLD-550-B)"/>
    <s v="Computers&amp;Accessories|Accessories&amp;Peripherals|Cables&amp;Accessories|Cables|USBCables"/>
    <x v="2"/>
    <s v="Accessories&amp;Peripherals"/>
    <s v="Cables&amp;Accessories|Cables|USBCables"/>
    <n v="252"/>
    <n v="999"/>
    <n v="74.774774774774784"/>
    <n v="0.75"/>
    <n v="3.7"/>
    <n v="2249"/>
    <n v="3.7"/>
    <n v="4"/>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n v="2246751"/>
    <n v="2246751"/>
    <s v="Yes"/>
    <n v="304"/>
    <x v="1"/>
    <s v="71–80%"/>
  </r>
  <r>
    <s v="B07NRTCDS5"/>
    <s v="B009UORDX4"/>
    <s v="Philips Hi113 1000-Watt Plastic Body Ptfe Coating Dry Iron, Pack Of 1"/>
    <s v="Philips Hi113 1000-Watt Plastic Body Ptfe Coating Dry Iron, Pack of 1"/>
    <s v="Home&amp;Kitchen|Kitchen&amp;HomeAppliances|SmallKitchenAppliances|JuicerMixerGrinders"/>
    <x v="1"/>
    <s v="Kitchen&amp;HomeAppliances"/>
    <s v="SmallKitchenAppliances|JuicerMixerGrinders"/>
    <n v="1199"/>
    <n v="1499"/>
    <n v="20.013342228152101"/>
    <n v="0.2"/>
    <n v="3.8"/>
    <n v="2206"/>
    <n v="3.8"/>
    <n v="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n v="3306794"/>
    <n v="3306794"/>
    <s v="Yes"/>
    <n v="304"/>
    <x v="1"/>
    <s v="21–30%"/>
  </r>
  <r>
    <s v="B07B275VN9"/>
    <s v="B0B5RP43VN"/>
    <s v="Ibell Sm1515New Sandwich Maker With Floating Hinges, 1000Watt, Panini / Grill / Toast (Black)"/>
    <s v="iBELL SM1515NEW Sandwich Maker with Floating Hinges, 1000Watt, Panini / Grill / Toast (Black)"/>
    <s v="Electronics|HomeTheater,TV&amp;Video|Accessories|RemoteControls"/>
    <x v="0"/>
    <s v="HomeTheater,TV&amp;Video"/>
    <s v="Accessories|RemoteControls"/>
    <n v="179"/>
    <n v="799"/>
    <n v="77.596996245306642"/>
    <n v="0.78"/>
    <n v="3.7"/>
    <n v="2201"/>
    <n v="3.7"/>
    <n v="4"/>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n v="1758599"/>
    <n v="1758599"/>
    <s v="No"/>
    <n v="304"/>
    <x v="0"/>
    <s v="71–80%"/>
  </r>
  <r>
    <s v="B07T4D9FNY"/>
    <s v="B0883KDSXC"/>
    <s v="Usha Armor Ar1100Wb 1100 W Dry Iron With Black Weilburger Soleplate (Purple)"/>
    <s v="USHA Armor AR1100WB 1100 W Dry Iron with Black Weilburger Soleplate (Purple)"/>
    <s v="Home&amp;Kitchen|Kitchen&amp;HomeAppliances|SmallKitchenAppliances|Kettles&amp;HotWaterDispensers|ElectricKettles"/>
    <x v="1"/>
    <s v="Kitchen&amp;HomeAppliances"/>
    <s v="SmallKitchenAppliances|Kettles&amp;HotWaterDispensers|ElectricKettles"/>
    <n v="664"/>
    <n v="1490"/>
    <n v="55.436241610738257"/>
    <n v="0.55000000000000004"/>
    <n v="4"/>
    <n v="2198"/>
    <n v="4"/>
    <n v="4"/>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n v="3275020"/>
    <n v="3275020"/>
    <s v="Yes"/>
    <n v="304"/>
    <x v="2"/>
    <s v="51–60%"/>
  </r>
  <r>
    <s v="B0BBFJ9M3X"/>
    <s v="B07WKB69RS"/>
    <s v="Lifelong Llwh106 Flash 3 Litres Instant Water Heater For Home Use, 8 Bar Pressure,Power On/Off Indicator And Advanced Safety, (3000W, Isi Certified, 2 Years Warranty)"/>
    <s v="Lifelong LLWH106 Flash 3 Litres Instant Water Heater for Home Use, 8 Bar Pressure,Power On/Off Indicator and Advanced Safety, (3000W, ISI Certified, 2 Years Warranty)"/>
    <s v="Electronics|Mobiles&amp;Accessories|Smartphones&amp;BasicMobiles|Smartphones"/>
    <x v="0"/>
    <s v="Mobiles&amp;Accessories"/>
    <s v="Smartphones&amp;BasicMobiles|Smartphones"/>
    <n v="13999"/>
    <n v="15999"/>
    <n v="12.500781298831177"/>
    <n v="0.13"/>
    <n v="3.9"/>
    <n v="2180"/>
    <n v="3.9"/>
    <n v="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n v="34877820"/>
    <n v="34877820"/>
    <s v="Yes"/>
    <n v="305"/>
    <x v="0"/>
    <s v="11–20%"/>
  </r>
  <r>
    <s v="B0BBFJLP21"/>
    <s v="B07MP21WJD"/>
    <s v="Lint Roller With 40 Paper Sheets, 22 X 5 Cm (Grey)"/>
    <s v="Lint Roller with 40 Paper Sheets, 22 x 5 cm (Grey)"/>
    <s v="Electronics|Mobiles&amp;Accessories|Smartphones&amp;BasicMobiles|Smartphones"/>
    <x v="0"/>
    <s v="Mobiles&amp;Accessories"/>
    <s v="Smartphones&amp;BasicMobiles|Smartphones"/>
    <n v="13999"/>
    <n v="15999"/>
    <n v="12.500781298831177"/>
    <n v="0.13"/>
    <n v="3.9"/>
    <n v="2180"/>
    <n v="3.9"/>
    <n v="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n v="34877820"/>
    <n v="34877820"/>
    <s v="No"/>
    <n v="304"/>
    <x v="0"/>
    <s v="11–20%"/>
  </r>
  <r>
    <s v="B07RX14W1Q"/>
    <s v="B09MM6P76N"/>
    <s v="7Seven¬Æ Compatible Lg Smart Tv Remote Suitable For Any Lg Led Oled Lcd Uhd Plasma Android Television And Akb75095303 Replacement Of Original Lg Tv Remote Control"/>
    <s v="7SEVEN¬Æ Compatible Lg Smart Tv Remote Suitable for Any LG LED OLED LCD UHD Plasma Android Television and AKB75095303 replacement of Original Lg Tv Remote Control"/>
    <s v="Electronics|HomeTheater,TV&amp;Video|Accessories|Cables|HDMICables"/>
    <x v="0"/>
    <s v="HomeTheater,TV&amp;Video"/>
    <s v="Accessories|Cables|HDMICables"/>
    <n v="499"/>
    <n v="900"/>
    <n v="44.555555555555557"/>
    <n v="0.45"/>
    <n v="4.4000000000000004"/>
    <n v="2165"/>
    <n v="4.4000000000000004"/>
    <n v="4"/>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n v="1948500"/>
    <n v="1948500"/>
    <s v="No"/>
    <n v="304"/>
    <x v="0"/>
    <s v="41–50%"/>
  </r>
  <r>
    <s v="B0949FPSFY"/>
    <s v="B091JF2TFD"/>
    <s v="Boult Audio Bassbuds Oak In-Ear Wired Earphones With 10Mm Extra Bass Driver And Hd Sound With Mic(Brown)"/>
    <s v="Boult Audio BassBuds Oak in-Ear Wired Earphones with 10mm Extra Bass Driver and HD Sound with mic(Brown)"/>
    <s v="Home&amp;Kitchen|Kitchen&amp;HomeAppliances|SmallKitchenAppliances|DigitalKitchenScales"/>
    <x v="1"/>
    <s v="Kitchen&amp;HomeAppliances"/>
    <s v="SmallKitchenAppliances|DigitalKitchenScales"/>
    <n v="799"/>
    <n v="1999"/>
    <n v="60.030015007503756"/>
    <n v="0.6"/>
    <n v="4.0999999999999996"/>
    <n v="2162"/>
    <n v="4.0999999999999996"/>
    <n v="4"/>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n v="4321838"/>
    <n v="4321838"/>
    <s v="No"/>
    <n v="0"/>
    <x v="1"/>
    <s v="61–70%"/>
  </r>
  <r>
    <s v="B085LPT5F4"/>
    <s v="B01L6MT7E0"/>
    <s v="Philips Ac1215/20 Air Purifier, Removes 99.97% Airborne Pollutants, 4-Stage Filtration With True Hepa Filter (White)"/>
    <s v="Philips AC1215/20 Air purifier, removes 99.97% airborne pollutants, 4-stage filtration with True HEPA filter (white)"/>
    <s v="Home&amp;Kitchen|Kitchen&amp;HomeAppliances|SmallKitchenAppliances|MixerGrinders"/>
    <x v="1"/>
    <s v="Kitchen&amp;HomeAppliances"/>
    <s v="SmallKitchenAppliances|MixerGrinders"/>
    <n v="1649"/>
    <n v="2800"/>
    <n v="41.107142857142861"/>
    <n v="0.41"/>
    <n v="3.9"/>
    <n v="2162"/>
    <n v="3.9"/>
    <n v="4"/>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n v="6053600"/>
    <n v="6053600"/>
    <s v="Yes"/>
    <n v="0"/>
    <x v="0"/>
    <s v="41–50%"/>
  </r>
  <r>
    <s v="B09NL4DCXK"/>
    <s v="B09ZK6THRR"/>
    <s v="Croma 1100 W Dry Iron With Weilburger Dual Soleplate Coating (Crshah702Sir11, White)"/>
    <s v="Croma 1100 W Dry Iron with Weilburger Dual Soleplate Coating (CRSHAH702SIR11, White)"/>
    <s v="Electronics|Mobiles&amp;Accessories|MobileAccessories|Chargers|WallChargers"/>
    <x v="0"/>
    <s v="Mobiles&amp;Accessories"/>
    <s v="MobileAccessories|Chargers|WallChargers"/>
    <n v="249"/>
    <n v="599"/>
    <n v="58.430717863105173"/>
    <n v="0.57999999999999996"/>
    <n v="3.9"/>
    <n v="2147"/>
    <n v="3.9"/>
    <n v="4"/>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n v="1286053"/>
    <n v="1286053"/>
    <s v="No"/>
    <n v="0"/>
    <x v="0"/>
    <s v="51–60%"/>
  </r>
  <r>
    <s v="B09T37CKQ5"/>
    <s v="B09NBZ36F7"/>
    <s v="Usha Cookjoy (Cj1600Wpc) 1600 Watt Induction Cooktop (Black)"/>
    <s v="Usha CookJoy (CJ1600WPC) 1600 Watt Induction cooktop (Black)"/>
    <s v="Electronics|Mobiles&amp;Accessories|MobileAccessories|Chargers|WallChargers"/>
    <x v="0"/>
    <s v="Mobiles&amp;Accessories"/>
    <s v="MobileAccessories|Chargers|WallChargers"/>
    <n v="239"/>
    <n v="599"/>
    <n v="60.100166944908182"/>
    <n v="0.6"/>
    <n v="3.9"/>
    <n v="2147"/>
    <n v="3.9"/>
    <n v="4"/>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n v="1286053"/>
    <n v="1286053"/>
    <s v="Yes"/>
    <n v="0"/>
    <x v="1"/>
    <s v="61–70%"/>
  </r>
  <r>
    <s v="B07NKNBTT3"/>
    <s v="B00KIE28X0"/>
    <s v="Camel Artist Acrylic Color Box - 9Ml Tubes, 12 Shades"/>
    <s v="Camel Artist Acrylic Color Box - 9ml Tubes, 12 Shades"/>
    <s v="Home&amp;Kitchen|Kitchen&amp;HomeAppliances|Vacuum,Cleaning&amp;Ironing|Irons,Steamers&amp;Accessories|LintShavers"/>
    <x v="1"/>
    <s v="Kitchen&amp;HomeAppliances"/>
    <s v="Vacuum,Cleaning&amp;Ironing|Irons,Steamers&amp;Accessories|LintShavers"/>
    <n v="799"/>
    <n v="1230"/>
    <n v="35.040650406504064"/>
    <n v="0.35"/>
    <n v="4.0999999999999996"/>
    <n v="2138"/>
    <n v="4.0999999999999996"/>
    <n v="4"/>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n v="2629740"/>
    <n v="2629740"/>
    <s v="Yes"/>
    <n v="0"/>
    <x v="1"/>
    <s v="31–40%"/>
  </r>
  <r>
    <s v="B09M8888DM"/>
    <s v="B0B3N7LR6K"/>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s v="Computers&amp;Accessories|Accessories&amp;Peripherals|USBHubs"/>
    <x v="2"/>
    <s v="Accessories&amp;Peripherals"/>
    <s v="USBHubs"/>
    <n v="499"/>
    <n v="799"/>
    <n v="37.546933667083856"/>
    <n v="0.38"/>
    <n v="4.3"/>
    <n v="2125"/>
    <n v="4.3"/>
    <n v="4"/>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n v="1697875"/>
    <n v="1697875"/>
    <s v="No"/>
    <n v="0"/>
    <x v="0"/>
    <s v="31–40%"/>
  </r>
  <r>
    <s v="B07924P3C5"/>
    <s v="B08HV25BBQ"/>
    <s v="Noise Colorfit Pro 2 Full Touch Control Smart Watch With 35G Weight &amp; Upgraded Lcd Display (Deep Wine)"/>
    <s v="Noise ColorFit Pro 2 Full Touch Control Smart Watch with 35g Weight &amp; Upgraded LCD Display (Deep Wine)"/>
    <s v="Computers&amp;Accessories|Accessories&amp;Peripherals|Cables&amp;Accessories|Cables|USBCables"/>
    <x v="2"/>
    <s v="Accessories&amp;Peripherals"/>
    <s v="Cables&amp;Accessories|Cables|USBCables"/>
    <n v="299"/>
    <n v="799"/>
    <n v="62.578222778473091"/>
    <n v="0.63"/>
    <n v="4.2"/>
    <n v="2117"/>
    <n v="4.2"/>
    <n v="4"/>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n v="1691483"/>
    <n v="1691483"/>
    <s v="No"/>
    <n v="0"/>
    <x v="1"/>
    <s v="61–70%"/>
  </r>
  <r>
    <s v="B08S6RKT4L"/>
    <s v="B09ZPJT8B2"/>
    <s v="Tcl 80 Cm (32 Inches) Hd Ready Certified Android Smart Led Tv 32S615 (Black)"/>
    <s v="TCL 80 cm (32 inches) HD Ready Certified Android Smart LED TV 32S615 (Black)"/>
    <s v="Home&amp;Kitchen|Kitchen&amp;HomeAppliances|SmallKitchenAppliances"/>
    <x v="1"/>
    <s v="Kitchen&amp;HomeAppliances"/>
    <s v="SmallKitchenAppliances"/>
    <n v="2599"/>
    <n v="4290"/>
    <n v="39.417249417249415"/>
    <n v="0.39"/>
    <n v="4.4000000000000004"/>
    <n v="2116"/>
    <n v="4.4000000000000004"/>
    <n v="4"/>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n v="9077640"/>
    <n v="9077640"/>
    <s v="Yes"/>
    <n v="0"/>
    <x v="1"/>
    <s v="31–40%"/>
  </r>
  <r>
    <s v="B07DXRGWDJ"/>
    <s v="B012ELCYUG"/>
    <s v="Preethi Mga-502 0.4-Litre Grind And Store Jar (White), Stainless Steel, Set Of 1"/>
    <s v="Preethi MGA-502 0.4-Litre Grind and Store Jar (White), stainless steel, Set of 1"/>
    <s v="Home&amp;Kitchen|Kitchen&amp;HomeAppliances|Vacuum,Cleaning&amp;Ironing|Irons,Steamers&amp;Accessories|Irons|SteamIrons"/>
    <x v="1"/>
    <s v="Kitchen&amp;HomeAppliances"/>
    <s v="Vacuum,Cleaning&amp;Ironing|Irons,Steamers&amp;Accessories|Irons|SteamIrons"/>
    <n v="4280"/>
    <n v="5995"/>
    <n v="28.607172643869895"/>
    <n v="0.28999999999999998"/>
    <n v="3.8"/>
    <n v="2112"/>
    <n v="3.8"/>
    <n v="4"/>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n v="12661440"/>
    <n v="12661440"/>
    <s v="No"/>
    <n v="0"/>
    <x v="0"/>
    <s v="21–30%"/>
  </r>
  <r>
    <s v="B014SZPBM4"/>
    <s v="B08P9RYPLR"/>
    <s v="Flix (Beetel) Usb To Iphone Lightning Textured Pattern Data Sync &amp; 2A Fast Charging Cable, Made In India, 480Mbps Data Sync, Tough Cable, 1 Meter Long Usb Cable For Apple Devices (Black)(Xcd-L102)"/>
    <s v="FLiX (Beetel) USB to iPhone Lightning Textured Pattern Data Sync &amp; 2A Fast Charging Cable, Made in India, 480Mbps Data Sync, Tough Cable, 1 Meter Long USB Cable for Apple Devices (Black)(XCD-L102)"/>
    <s v="Electronics|GeneralPurposeBatteries&amp;BatteryChargers|DisposableBatteries"/>
    <x v="0"/>
    <s v="GeneralPurposeBatteries&amp;BatteryChargers"/>
    <s v="DisposableBatteries"/>
    <n v="380"/>
    <n v="400"/>
    <n v="5"/>
    <n v="0.05"/>
    <n v="4.4000000000000004"/>
    <n v="2111"/>
    <n v="4.4000000000000004"/>
    <n v="4"/>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n v="844400"/>
    <n v="844400"/>
    <s v="No"/>
    <n v="0"/>
    <x v="0"/>
    <s v="0–10%"/>
  </r>
  <r>
    <s v="B09XX51X2G"/>
    <s v="B00H47GVGY"/>
    <s v="Usha Quartz Room Heater With Overheating Protection (3002, Ivory, 800 Watts)"/>
    <s v="USHA Quartz Room Heater with Overheating Protection (3002, Ivory, 800 Watts)"/>
    <s v="Computers&amp;Accessories|Accessories&amp;Peripherals|LaptopAccessories|Lapdesks"/>
    <x v="2"/>
    <s v="Accessories&amp;Peripherals"/>
    <s v="LaptopAccessories|Lapdesks"/>
    <n v="449"/>
    <n v="999"/>
    <n v="55.055055055055057"/>
    <n v="0.55000000000000004"/>
    <n v="4"/>
    <n v="2102"/>
    <n v="4"/>
    <n v="4"/>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n v="2099898"/>
    <n v="2099898"/>
    <s v="No"/>
    <n v="0"/>
    <x v="1"/>
    <s v="51–60%"/>
  </r>
  <r>
    <s v="B09MDCZJXS"/>
    <s v="B09H34V36W"/>
    <s v="Inalsa Electric Fan Heater Hotty - 2000 Watts Variable Temperature Control Cool/Warm/Hot Air Selector | Over Heat Protection | Isi Certification, White"/>
    <s v="Inalsa Electric Fan Heater Hotty - 2000 Watts Variable Temperature Control Cool/Warm/Hot Air Selector | Over Heat Protection | ISI Certification, White"/>
    <s v="Computers&amp;Accessories|Accessories&amp;Peripherals|PCGamingPeripherals|Headsets"/>
    <x v="2"/>
    <s v="Accessories&amp;Peripherals"/>
    <s v="PCGamingPeripherals|Headsets"/>
    <n v="1199"/>
    <n v="5499"/>
    <n v="78.196035642844151"/>
    <n v="0.78"/>
    <n v="3.8"/>
    <n v="2043"/>
    <n v="3.8"/>
    <n v="4"/>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n v="11234457"/>
    <n v="11234457"/>
    <s v="Yes"/>
    <n v="0"/>
    <x v="1"/>
    <s v="71–80%"/>
  </r>
  <r>
    <s v="B0B61DSF17"/>
    <s v="B07VZH6ZBB"/>
    <s v="Crompton Solarium Qube 15-L 5 Star Rated Storage Water Heater (Geyser) With Free Installation And Connection Pipes (White And Black)"/>
    <s v="Crompton Solarium Qube 15-L 5 Star Rated Storage Water Heater (Geyser) with Free Installation and Connection Pipes (White and Black)"/>
    <s v="Home&amp;Kitchen|Kitchen&amp;HomeAppliances|SmallKitchenAppliances|DigitalKitchenScales"/>
    <x v="1"/>
    <s v="Kitchen&amp;HomeAppliances"/>
    <s v="SmallKitchenAppliances|DigitalKitchenScales"/>
    <n v="199"/>
    <n v="1999"/>
    <n v="90.045022511255624"/>
    <n v="0.9"/>
    <n v="3.7"/>
    <n v="2031"/>
    <n v="3.7"/>
    <n v="4"/>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n v="4059969"/>
    <n v="4059969"/>
    <s v="Yes"/>
    <n v="0"/>
    <x v="0"/>
    <s v="91–100%"/>
  </r>
  <r>
    <s v="B01KCSGBU2"/>
    <s v="B07WHQWXL7"/>
    <s v="Iqoo Z6 44W By Vivo (Lumina Blue, 6Gb Ram, 128Gb Storage) | 6.44&quot; Fhd+ Amoled Display | 50% Charge In Just 27 Mins | In-Display Fingerprint Scanning"/>
    <s v="iQOO Z6 44W by vivo (Lumina Blue, 6GB RAM, 128GB Storage) | 6.44&quot; FHD+ AMOLED Display | 50% Charge in just 27 mins | in-Display Fingerprint Scanning"/>
    <s v="Home&amp;Kitchen|Heating,Cooling&amp;AirQuality|AirPurifiers|HEPAAirPurifiers"/>
    <x v="1"/>
    <s v="Heating,Cooling&amp;AirQuality"/>
    <s v="AirPurifiers|HEPAAirPurifiers"/>
    <n v="14499"/>
    <n v="23559"/>
    <n v="38.456640774226408"/>
    <n v="0.38"/>
    <n v="4.3"/>
    <n v="2026"/>
    <n v="4.3"/>
    <n v="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n v="47730534"/>
    <n v="47730534"/>
    <s v="Yes"/>
    <n v="0"/>
    <x v="2"/>
    <s v="31–40%"/>
  </r>
  <r>
    <s v="B08VGM3YMF"/>
    <s v="B07232M876"/>
    <s v="Amazonbasics Micro Usb Fast Charging Cable For Android Smartphone,Personal Computer,Printer With Gold Plated Connectors (6 Feet, Black)"/>
    <s v="Amazonbasics Micro Usb Fast Charging Cable For Android Smartphone,Personal Computer,Printer With Gold Plated Connectors (6 Feet, Black)"/>
    <s v="Home&amp;Kitchen|HomeStorage&amp;Organization|LaundryOrganization|LaundryBaskets"/>
    <x v="1"/>
    <s v="HomeStorage&amp;Organization"/>
    <s v="LaundryOrganization|LaundryBaskets"/>
    <n v="199"/>
    <n v="499"/>
    <n v="60.120240480961925"/>
    <n v="0.6"/>
    <n v="4.0999999999999996"/>
    <n v="1996"/>
    <n v="4.0999999999999996"/>
    <n v="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n v="996004"/>
    <n v="996004"/>
    <s v="No"/>
    <n v="0"/>
    <x v="0"/>
    <s v="61–70%"/>
  </r>
  <r>
    <s v="B08CGW4GYR"/>
    <s v="B09W9V2PXG"/>
    <s v="Themisto Th-Ws20 Digital Kitchen Weighing Scale Stainless Steel (5Kg)"/>
    <s v="Themisto TH-WS20 Digital Kitchen Weighing Scale Stainless Steel (5Kg)"/>
    <s v="Home&amp;Kitchen|Kitchen&amp;HomeAppliances|SmallKitchenAppliances|HandBlenders"/>
    <x v="1"/>
    <s v="Kitchen&amp;HomeAppliances"/>
    <s v="SmallKitchenAppliances|HandBlenders"/>
    <n v="375"/>
    <n v="999"/>
    <n v="62.462462462462462"/>
    <n v="0.62"/>
    <n v="3.6"/>
    <n v="1988"/>
    <n v="3.6"/>
    <n v="4"/>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n v="1986012"/>
    <n v="1986012"/>
    <s v="Yes"/>
    <n v="0"/>
    <x v="2"/>
    <s v="61–70%"/>
  </r>
  <r>
    <s v="B0B31FR4Y2"/>
    <s v="B0BNLFQDG2"/>
    <s v="Longway Blaze 2 Rod Quartz Room Heater (White, Gray, 800 Watts)"/>
    <s v="Longway Blaze 2 Rod Quartz Room Heater (White, Gray, 800 watts)"/>
    <s v="Electronics|Headphones,Earbuds&amp;Accessories|Headphones|In-Ear"/>
    <x v="0"/>
    <s v="Headphones,Earbuds&amp;Accessories"/>
    <s v="Headphones|In-Ear"/>
    <n v="1999"/>
    <n v="9999"/>
    <n v="80.008000800079998"/>
    <n v="0.8"/>
    <n v="3.7"/>
    <n v="1986"/>
    <n v="3.7"/>
    <n v="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n v="19858014"/>
    <n v="19858014"/>
    <s v="Yes"/>
    <n v="0"/>
    <x v="1"/>
    <s v="81–90%"/>
  </r>
  <r>
    <s v="B093QCY6YJ"/>
    <s v="B096NTB9XT"/>
    <s v="Aquaguard Aura Ro+Uv+Uf+Taste Adjuster(Mtds) With Active Copper &amp; Zinc 7L Water Purifier,8 Stages Of Purification,Suitable For Borewell,Tanker,Municipal Water(Black) From Eureka Forbes"/>
    <s v="Aquaguard Aura RO+UV+UF+Taste Adjuster(MTDS) with Active Copper &amp; Zinc 7L water purifier,8 stages of purification,suitable for borewell,tanker,municipal water(Black) from Eureka Forbes"/>
    <s v="Computers&amp;Accessories|NetworkingDevices|NetworkAdapters|WirelessUSBAdapters"/>
    <x v="2"/>
    <s v="NetworkingDevices"/>
    <s v="NetworkAdapters|WirelessUSBAdapters"/>
    <n v="290"/>
    <n v="349"/>
    <n v="16.905444126074499"/>
    <n v="0.17"/>
    <n v="3.7"/>
    <n v="1977"/>
    <n v="3.7"/>
    <n v="4"/>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n v="689973"/>
    <n v="689973"/>
    <s v="Yes"/>
    <n v="0"/>
    <x v="0"/>
    <s v="11–20%"/>
  </r>
  <r>
    <s v="B09CTWFV5W"/>
    <s v="B095244Q22"/>
    <s v="Myvn Ltg To Usb For¬†Fast Charging &amp; Data Sync Usb Cable Compatible For Iphone 5/5S/6/6S/7/7+/8/8+/10/11, Ipad Air/Mini, Ipod And Ios Devices (1 M)"/>
    <s v="MYVN LTG to USB for¬†Fast Charging &amp; Data Sync USB Cable Compatible for iPhone 5/5s/6/6S/7/7+/8/8+/10/11, iPad Air/Mini, iPod and iOS Devices (1 M)"/>
    <s v="Home&amp;Kitchen|Kitchen&amp;HomeAppliances|SmallKitchenAppliances|DeepFatFryers|AirFryers"/>
    <x v="1"/>
    <s v="Kitchen&amp;HomeAppliances"/>
    <s v="SmallKitchenAppliances|DeepFatFryers|AirFryers"/>
    <n v="7199"/>
    <n v="9995"/>
    <n v="27.973986993496748"/>
    <n v="0.28000000000000003"/>
    <n v="4.4000000000000004"/>
    <n v="1964"/>
    <n v="4.4000000000000004"/>
    <n v="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n v="19630180"/>
    <n v="19630180"/>
    <s v="No"/>
    <n v="0"/>
    <x v="1"/>
    <s v="21–30%"/>
  </r>
  <r>
    <s v="B08H6B3G96"/>
    <s v="B09FKDH6FS"/>
    <s v="Realme Narzo 50I (Mint Green, 2Gb Ram+32Gb Storage) Octa Core Processor | 6.5&quot; Inch Large Display"/>
    <s v="realme narzo 50i (Mint Green, 2GB RAM+32GB Storage) Octa Core Processor | 6.5&quot; inch Large Display"/>
    <s v="Home&amp;Kitchen|Kitchen&amp;HomeAppliances|Vacuum,Cleaning&amp;Ironing|Irons,Steamers&amp;Accessories|Irons|SteamIrons"/>
    <x v="1"/>
    <s v="Kitchen&amp;HomeAppliances"/>
    <s v="Vacuum,Cleaning&amp;Ironing|Irons,Steamers&amp;Accessories|Irons|SteamIrons"/>
    <n v="3349"/>
    <n v="3995"/>
    <n v="16.170212765957448"/>
    <n v="0.16"/>
    <n v="4.3"/>
    <n v="1954"/>
    <n v="4.3"/>
    <n v="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n v="7806230"/>
    <n v="7806230"/>
    <s v="No"/>
    <n v="0"/>
    <x v="0"/>
    <s v="11–20%"/>
  </r>
  <r>
    <s v="B084MZXJNK"/>
    <s v="B09F6VHQXB"/>
    <s v="Croma 80 Cm (32 Inches) Hd Ready Led Tv (Crel7369, Black) (2021 Model)"/>
    <s v="Croma 80 cm (32 Inches) HD Ready LED TV (CREL7369, Black) (2021 Model)"/>
    <s v="Computers&amp;Accessories|Accessories&amp;Peripherals|Cables&amp;Accessories|Cables|USBCables"/>
    <x v="2"/>
    <s v="Accessories&amp;Peripherals"/>
    <s v="Cables&amp;Accessories|Cables|USBCables"/>
    <n v="1599"/>
    <n v="1999"/>
    <n v="20.010005002501249"/>
    <n v="0.2"/>
    <n v="4.4000000000000004"/>
    <n v="1951"/>
    <n v="4.4000000000000004"/>
    <n v="4"/>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n v="3900049"/>
    <n v="3900049"/>
    <s v="No"/>
    <n v="0"/>
    <x v="0"/>
    <s v="21–30%"/>
  </r>
  <r>
    <s v="B084N133Y7"/>
    <s v="B09RX1FK54"/>
    <s v="Boat Type C A750 Stress Resistant, Tangle-Free, Sturdy Flat Cable With 6.5A Fast Charging &amp; 480Mbps Data Transmission, 10000+ Bends Lifespan And Extended 1.5M Length(Radiant Red)"/>
    <s v="boAt Type C A750 Stress Resistant, Tangle-free, Sturdy Flat Cable with 6.5A Fast Charging &amp; 480Mbps Data Transmission, 10000+ Bends Lifespan and Extended 1.5m Length(Radiant Red)"/>
    <s v="Computers&amp;Accessories|Accessories&amp;Peripherals|Cables&amp;Accessories|Cables|USBCables"/>
    <x v="2"/>
    <s v="Accessories&amp;Peripherals"/>
    <s v="Cables&amp;Accessories|Cables|USBCables"/>
    <n v="1499"/>
    <n v="1999"/>
    <n v="25.012506253126567"/>
    <n v="0.25"/>
    <n v="4.4000000000000004"/>
    <n v="1951"/>
    <n v="4.4000000000000004"/>
    <n v="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n v="3900049"/>
    <n v="3900049"/>
    <s v="No"/>
    <n v="0"/>
    <x v="0"/>
    <s v="21–30%"/>
  </r>
  <r>
    <s v="B071VMP1Z4"/>
    <s v="B01I1LDZGA"/>
    <s v="Pigeon Kessel Multipurpose Kettle (12173) 1.2 Litres With Stainless Steel Body, Used For Boiling Water And Milk, Tea, Coffee, Oats, Noodles, Soup Etc. 600 Watt (Black &amp; Silver)"/>
    <s v="Pigeon Kessel Multipurpose Kettle (12173) 1.2 litres with Stainless Steel Body, used for boiling Water and milk, Tea, Coffee, Oats, Noodles, Soup etc. 600 Watt (Black &amp; Silver)"/>
    <s v="Electronics|HomeTheater,TV&amp;Video|Accessories|RemoteControls"/>
    <x v="0"/>
    <s v="HomeTheater,TV&amp;Video"/>
    <s v="Accessories|RemoteControls"/>
    <n v="399"/>
    <n v="399"/>
    <n v="0"/>
    <n v="0"/>
    <n v="3.9"/>
    <n v="1951"/>
    <n v="3.9"/>
    <n v="4"/>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n v="778449"/>
    <n v="778449"/>
    <s v="No"/>
    <n v="0"/>
    <x v="0"/>
    <s v="0–10%"/>
  </r>
  <r>
    <s v="B09Z6WH2N1"/>
    <s v="B0BBW521YC"/>
    <s v="Lapster 12Pcs Spiral Cable Protectors For Charger, Wires, Data Charger Cable Protector For Computers, Cell Phones Etc.(Grey)"/>
    <s v="LAPSTER 12pcs Spiral Cable Protectors for Charger, Wires, Data Charger Cable Protector for Computers, Cell Phones etc.(Grey)"/>
    <s v="Electronics|Mobiles&amp;Accessories|MobileAccessories|D√©cor"/>
    <x v="0"/>
    <s v="Mobiles&amp;Accessories"/>
    <s v="MobileAccessories|D√©cor"/>
    <n v="95"/>
    <n v="499"/>
    <n v="80.961923847695388"/>
    <n v="0.81"/>
    <n v="4.2"/>
    <n v="1949"/>
    <n v="4.2"/>
    <n v="4"/>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n v="972551"/>
    <n v="972551"/>
    <s v="No"/>
    <n v="0"/>
    <x v="1"/>
    <s v="81–90%"/>
  </r>
  <r>
    <s v="B0B8ZWNR5T"/>
    <s v="B09BF8JBWX"/>
    <s v="Lava A1 Josh 21(Blue Silver) -Dual Sim,Call Blink Notification,Military Grade Certified With 4 Day Battery Backup, Keypad Mobile"/>
    <s v="Lava A1 Josh 21(Blue Silver) -Dual Sim,Call Blink Notification,Military Grade Certified with 4 Day Battery Backup, Keypad Mobile"/>
    <s v="Electronics|Mobiles&amp;Accessories|MobileAccessories|D√©cor"/>
    <x v="0"/>
    <s v="Mobiles&amp;Accessories"/>
    <s v="MobileAccessories|D√©cor"/>
    <n v="79"/>
    <n v="499"/>
    <n v="84.168336673346687"/>
    <n v="0.84"/>
    <n v="4.2"/>
    <n v="1949"/>
    <n v="4.2"/>
    <n v="4"/>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n v="972551"/>
    <n v="972551"/>
    <s v="Yes"/>
    <n v="0"/>
    <x v="2"/>
    <s v="81–90%"/>
  </r>
  <r>
    <s v="B09Z6WH2N1"/>
    <s v="B0B3RRWSF6"/>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s v="Electronics|Mobiles&amp;Accessories|MobileAccessories|D√©cor"/>
    <x v="0"/>
    <s v="Mobiles&amp;Accessories"/>
    <s v="MobileAccessories|D√©cor"/>
    <n v="95"/>
    <n v="499"/>
    <n v="80.961923847695388"/>
    <n v="0.81"/>
    <n v="4.2"/>
    <n v="1949"/>
    <n v="4.2"/>
    <n v="4"/>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n v="972551"/>
    <n v="972551"/>
    <s v="Yes"/>
    <n v="0"/>
    <x v="2"/>
    <s v="81–90%"/>
  </r>
  <r>
    <s v="B09CMM3VGK"/>
    <s v="B08SBH499M"/>
    <s v="Zebronics Zeb-Warrior Ii 10 Watts 2.0 Multimedia Speaker With Rgb Lights, Usb Powered, Aux Input, Volume Control Pod For Pc, Laptops, Desktop"/>
    <s v="ZEBRONICS Zeb-Warrior II 10 watts 2.0 Multimedia Speaker with RGB Lights, USB Powered, AUX Input, Volume Control Pod for PC, Laptops, Desktop"/>
    <s v="Computers&amp;Accessories|Accessories&amp;Peripherals|Cables&amp;Accessories|Cables|USBCables"/>
    <x v="2"/>
    <s v="Accessories&amp;Peripherals"/>
    <s v="Cables&amp;Accessories|Cables|USBCables"/>
    <n v="179"/>
    <n v="499"/>
    <n v="64.128256513026045"/>
    <n v="0.64"/>
    <n v="4"/>
    <n v="1934"/>
    <n v="4"/>
    <n v="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n v="965066"/>
    <n v="965066"/>
    <s v="Yes"/>
    <n v="0"/>
    <x v="2"/>
    <s v="61–70%"/>
  </r>
  <r>
    <s v="B09CMM3VGK"/>
    <s v="B01C8P29N0"/>
    <s v="Bajaj Dx-6 1000W Dry Iron With Advance Soleplate And Anti-Bacterial German Coating Technology, White"/>
    <s v="Bajaj DX-6 1000W Dry Iron with Advance Soleplate and Anti-bacterial German Coating Technology, White"/>
    <s v="Computers&amp;Accessories|Accessories&amp;Peripherals|Cables&amp;Accessories|Cables|USBCables"/>
    <x v="2"/>
    <s v="Accessories&amp;Peripherals"/>
    <s v="Cables&amp;Accessories|Cables|USBCables"/>
    <n v="179"/>
    <n v="499"/>
    <n v="64.128256513026045"/>
    <n v="0.64"/>
    <n v="4"/>
    <n v="1933"/>
    <n v="4"/>
    <n v="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n v="964567"/>
    <n v="964567"/>
    <s v="Yes"/>
    <n v="0"/>
    <x v="2"/>
    <s v="61–70%"/>
  </r>
  <r>
    <s v="B07LFQLKFZ"/>
    <s v="B07QZ3CZ48"/>
    <s v="Boat Bassheads 122 Wired Earphones With Heavy Bass, Integrated Controls And Mic (Gun Metal)"/>
    <s v="boAt BassHeads 122 Wired Earphones with Heavy Bass, Integrated Controls and Mic (Gun Metal)"/>
    <s v="OfficeProducts|OfficePaperProducts|Paper|Stationery|Pens,Pencils&amp;WritingSupplies|Pens&amp;Refills|LiquidInkRollerballPens"/>
    <x v="5"/>
    <s v="OfficePaperProducts"/>
    <s v="Paper|Stationery|Pens,Pencils&amp;WritingSupplies|Pens&amp;Refills|LiquidInkRollerballPens"/>
    <n v="420"/>
    <n v="420"/>
    <n v="0"/>
    <n v="0"/>
    <n v="4.2"/>
    <n v="1926"/>
    <n v="4.2"/>
    <n v="4"/>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n v="808920"/>
    <n v="808920"/>
    <s v="Yes"/>
    <n v="0"/>
    <x v="2"/>
    <s v="0–10%"/>
  </r>
  <r>
    <s v="B0B2931FCV"/>
    <s v="B0756KCV5K"/>
    <s v="Prestige Pic 15.0+ 1900-Watt Induction Cooktop (Black)"/>
    <s v="Prestige PIC 15.0+ 1900-Watt Induction Cooktop (Black)"/>
    <s v="Electronics|Headphones,Earbuds&amp;Accessories|Headphones|In-Ear"/>
    <x v="0"/>
    <s v="Headphones,Earbuds&amp;Accessories"/>
    <s v="Headphones|In-Ear"/>
    <n v="999"/>
    <n v="4199"/>
    <n v="76.208621100261965"/>
    <n v="0.76"/>
    <n v="3.5"/>
    <n v="1913"/>
    <n v="3.5"/>
    <n v="4"/>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n v="8032687"/>
    <n v="8032687"/>
    <s v="No"/>
    <n v="0"/>
    <x v="1"/>
    <s v="71–80%"/>
  </r>
  <r>
    <s v="B00OFM6PEO"/>
    <s v="B01LONQBDG"/>
    <s v="Amazonbasics Usb Type-C To Micro-B 2.0 Cable - 6 Inches (15.2 Centimeters) - White"/>
    <s v="AmazonBasics USB Type-C to Micro-B 2.0 Cable - 6 Inches (15.2 Centimeters) - White"/>
    <s v="Computers&amp;Accessories|Accessories&amp;Peripherals|Cables&amp;Accessories|Cables|USBCables"/>
    <x v="2"/>
    <s v="Accessories&amp;Peripherals"/>
    <s v="Cables&amp;Accessories|Cables|USBCables"/>
    <n v="299"/>
    <n v="799"/>
    <n v="62.578222778473091"/>
    <n v="0.63"/>
    <n v="4.3"/>
    <n v="1902"/>
    <n v="4.3"/>
    <n v="4"/>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n v="1519698"/>
    <n v="1519698"/>
    <s v="Yes"/>
    <n v="0"/>
    <x v="0"/>
    <s v="61–70%"/>
  </r>
  <r>
    <s v="B07D2NMTTV"/>
    <s v="B08DDRGWTJ"/>
    <s v="Mi Usb Type-C Cable Smartphone (Black)"/>
    <s v="MI Usb Type-C Cable Smartphone (Black)"/>
    <s v="Home&amp;Kitchen|Kitchen&amp;HomeAppliances|Vacuum,Cleaning&amp;Ironing|Irons,Steamers&amp;Accessories|Irons|SteamIrons"/>
    <x v="1"/>
    <s v="Kitchen&amp;HomeAppliances"/>
    <s v="Vacuum,Cleaning&amp;Ironing|Irons,Steamers&amp;Accessories|Irons|SteamIrons"/>
    <n v="3199"/>
    <n v="3500"/>
    <n v="8.6"/>
    <n v="0.09"/>
    <n v="4.2"/>
    <n v="1899"/>
    <n v="4.2"/>
    <n v="4"/>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n v="6646500"/>
    <n v="6646500"/>
    <s v="Yes"/>
    <n v="0"/>
    <x v="1"/>
    <s v="0–10%"/>
  </r>
  <r>
    <s v="B00KRCBA6E"/>
    <s v="B09P1MFKG1"/>
    <s v="Melbon Vm-905 2000-Watt Room Heater (Isi Certified, White Color) Ideal Electric Fan Heater For Small To Medium Room/Area (Plastic Body)"/>
    <s v="Melbon VM-905 2000-Watt Room Heater (ISI Certified, White Color) Ideal Electric Fan Heater for Small to Medium Room/Area (Plastic Body)"/>
    <s v="Home&amp;Kitchen|Heating,Cooling&amp;AirQuality|RoomHeaters"/>
    <x v="1"/>
    <s v="Heating,Cooling&amp;AirQuality"/>
    <s v="RoomHeaters"/>
    <n v="2499"/>
    <n v="5000"/>
    <n v="50.019999999999996"/>
    <n v="0.5"/>
    <n v="3.8"/>
    <n v="1889"/>
    <n v="3.8"/>
    <n v="4"/>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n v="9445000"/>
    <n v="9445000"/>
    <s v="No"/>
    <n v="0"/>
    <x v="0"/>
    <s v="51–60%"/>
  </r>
  <r>
    <s v="B0762HXMTF"/>
    <s v="B09SZ5TWHW"/>
    <s v="Swiss Military Vc03 Wireless Car Vacuum Cleaner | Wireless Vacuum Cleaner For Home, Car, Living Room | Wireless Vacuum Cleaner Dust Collection/Lighting Car Pet Hair Vacuum With Powerful Motor"/>
    <s v="Swiss Military VC03 Wireless Car Vacuum Cleaner | Wireless Vacuum Cleaner for Home, Car, Living Room | Wireless Vacuum Cleaner Dust Collection/Lighting Car Pet Hair Vacuum with Powerful Motor"/>
    <s v="Home&amp;Kitchen|Kitchen&amp;HomeAppliances|WaterPurifiers&amp;Accessories|WaterFilters&amp;Purifiers"/>
    <x v="1"/>
    <s v="Kitchen&amp;HomeAppliances"/>
    <s v="WaterPurifiers&amp;Accessories|WaterFilters&amp;Purifiers"/>
    <n v="1799"/>
    <n v="1950"/>
    <n v="7.7435897435897436"/>
    <n v="0.08"/>
    <n v="3.9"/>
    <n v="1888"/>
    <n v="3.9"/>
    <n v="4"/>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n v="3681600"/>
    <n v="3681600"/>
    <s v="Yes"/>
    <n v="0"/>
    <x v="0"/>
    <s v="0–10%"/>
  </r>
  <r>
    <s v="B09NNHFSSF"/>
    <s v="B07JGCGNDG"/>
    <s v="Crompton Amica 15-L 5 Star Rated Storage Water Heater (Geyser) With Free Installation (White)"/>
    <s v="Crompton Amica 15-L 5 Star Rated Storage Water Heater (Geyser) with Free Installation (White)"/>
    <s v="Electronics|Cameras&amp;Photography|SecurityCameras|DomeCameras"/>
    <x v="0"/>
    <s v="Cameras&amp;Photography"/>
    <s v="SecurityCameras|DomeCameras"/>
    <n v="1999"/>
    <n v="4700"/>
    <n v="57.468085106382979"/>
    <n v="0.56999999999999995"/>
    <n v="3.8"/>
    <n v="1880"/>
    <n v="3.8"/>
    <n v="4"/>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n v="8836000"/>
    <n v="8836000"/>
    <s v="No"/>
    <n v="0"/>
    <x v="0"/>
    <s v="51–60%"/>
  </r>
  <r>
    <s v="B076VQS87V"/>
    <s v="B09V17S2BG"/>
    <s v="Boat Wave Lite Smartwatch With 1.69&quot; Hd Display, Heart Rate &amp; Spo2 Level Monitor, Multiple Watch Faces, Activity Tracker, Multiple Sports Modes &amp; Ip68 (Deep Blue)"/>
    <s v="boAt Wave Lite Smartwatch with 1.69&quot; HD Display, Heart Rate &amp; SpO2 Level Monitor, Multiple Watch Faces, Activity Tracker, Multiple Sports Modes &amp; IP68 (Deep Blue)"/>
    <s v="Home&amp;Kitchen|Kitchen&amp;HomeAppliances|Vacuum,Cleaning&amp;Ironing|Irons,Steamers&amp;Accessories|Irons|DryIrons"/>
    <x v="1"/>
    <s v="Kitchen&amp;HomeAppliances"/>
    <s v="Vacuum,Cleaning&amp;Ironing|Irons,Steamers&amp;Accessories|Irons|DryIrons"/>
    <n v="457"/>
    <n v="799"/>
    <n v="42.803504380475594"/>
    <n v="0.43"/>
    <n v="4.3"/>
    <n v="1868"/>
    <n v="4.3"/>
    <n v="4"/>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n v="1492532"/>
    <n v="1492532"/>
    <s v="Yes"/>
    <n v="0"/>
    <x v="0"/>
    <s v="41–50%"/>
  </r>
  <r>
    <s v="B07TTSS5MP"/>
    <s v="B01N6IJG0F"/>
    <s v="Morphy Richards Daisy 1000W Dry Iron With American Heritage Non-Stick Coated Soleplate, White"/>
    <s v="Morphy Richards Daisy 1000W Dry Iron with American Heritage Non-Stick Coated Soleplate, White"/>
    <s v="Home&amp;Kitchen|Kitchen&amp;HomeAppliances|SmallKitchenAppliances|MixerGrinders"/>
    <x v="1"/>
    <s v="Kitchen&amp;HomeAppliances"/>
    <s v="SmallKitchenAppliances|MixerGrinders"/>
    <n v="1799"/>
    <n v="3299"/>
    <n v="45.468323734464988"/>
    <n v="0.45"/>
    <n v="3.8"/>
    <n v="1846"/>
    <n v="3.8"/>
    <n v="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n v="6089954"/>
    <n v="6089954"/>
    <s v="No"/>
    <n v="0"/>
    <x v="1"/>
    <s v="41–50%"/>
  </r>
  <r>
    <s v="B08TTRVWKY"/>
    <s v="B08CF3D7QR"/>
    <s v="Portronics Konnect L Por-1081 Fast Charging 3A Type-C Cable 1.2Meter With Charge &amp; Sync Function For All Type-C Devices (Grey)"/>
    <s v="Portronics Konnect L POR-1081 Fast Charging 3A Type-C Cable 1.2Meter with Charge &amp; Sync Function for All Type-C Devices (Grey)"/>
    <s v="Home&amp;Kitchen|Kitchen&amp;HomeAppliances|SmallKitchenAppliances|EggBoilers"/>
    <x v="1"/>
    <s v="Kitchen&amp;HomeAppliances"/>
    <s v="SmallKitchenAppliances|EggBoilers"/>
    <n v="1099"/>
    <n v="1899"/>
    <n v="42.127435492364398"/>
    <n v="0.42"/>
    <n v="4.3"/>
    <n v="1811"/>
    <n v="4.3"/>
    <n v="4"/>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n v="3439089"/>
    <n v="3439089"/>
    <s v="No"/>
    <n v="0"/>
    <x v="0"/>
    <s v="41–50%"/>
  </r>
  <r>
    <s v="B08S7V8YTN"/>
    <s v="B07DJLFMPS"/>
    <s v="Hp 32Gb Class 10 Microsd Memory Card (U1 Tf Card¬†32Gb)"/>
    <s v="HP 32GB Class 10 MicroSD Memory Card (U1 TF Card¬†32GB)"/>
    <s v="Home&amp;Kitchen|Kitchen&amp;HomeAppliances|SmallKitchenAppliances|EggBoilers"/>
    <x v="1"/>
    <s v="Kitchen&amp;HomeAppliances"/>
    <s v="SmallKitchenAppliances|EggBoilers"/>
    <n v="1199"/>
    <n v="3500"/>
    <n v="65.742857142857147"/>
    <n v="0.66"/>
    <n v="4.3"/>
    <n v="1802"/>
    <n v="4.3"/>
    <n v="4"/>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n v="6307000"/>
    <n v="6307000"/>
    <s v="No"/>
    <n v="0"/>
    <x v="0"/>
    <s v="61–70%"/>
  </r>
  <r>
    <s v="B0B1NX6JTN"/>
    <s v="B08V9C4B1J"/>
    <s v="Synqe Type C To Type C Short Fast Charging 60W Cable Compatible With Samsung Galaxy Z Fold3 5G, Z Flip3 5G, S22 5G, S22 Ultra, S21, S20, S20Fe, A52, A73, A53 (0.25M, Black)"/>
    <s v="Synqe Type C to Type C Short Fast Charging 60W Cable Compatible with Samsung Galaxy Z Fold3 5G, Z Flip3 5G, S22 5G, S22 Ultra, S21, S20, S20FE, A52, A73, A53 (0.25M, Black)"/>
    <s v="Electronics|Mobiles&amp;Accessories|MobileAccessories|Cases&amp;Covers|BasicCases"/>
    <x v="0"/>
    <s v="Mobiles&amp;Accessories"/>
    <s v="MobileAccessories|Cases&amp;Covers|BasicCases"/>
    <n v="1599"/>
    <n v="2599"/>
    <n v="38.47633705271258"/>
    <n v="0.38"/>
    <n v="4.3"/>
    <n v="1801"/>
    <n v="4.3"/>
    <n v="4"/>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n v="4680799"/>
    <n v="4680799"/>
    <s v="Yes"/>
    <n v="0"/>
    <x v="0"/>
    <s v="31–40%"/>
  </r>
  <r>
    <s v="B07VVXJ2P5"/>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Electronics|HomeTheater,TV&amp;Video|Accessories|TVMounts,Stands&amp;Turntables|TVWall&amp;CeilingMounts"/>
    <x v="0"/>
    <s v="HomeTheater,TV&amp;Video"/>
    <s v="Accessories|TVMounts,Stands&amp;Turntables|TVWall&amp;CeilingMounts"/>
    <n v="96"/>
    <n v="399"/>
    <n v="75.939849624060145"/>
    <n v="0.76"/>
    <n v="3.6"/>
    <n v="1796"/>
    <n v="3.6"/>
    <n v="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n v="716604"/>
    <n v="716604"/>
    <s v="No"/>
    <n v="0"/>
    <x v="0"/>
    <s v="71–80%"/>
  </r>
  <r>
    <s v="B09ZPL5VYM"/>
    <s v="B08MZQBFLN"/>
    <s v="Callas Multipurpose Foldable Laptop Table With Cup Holder | Drawer | Mac Holder | Table Holder Study Table, Breakfast Table, Foldable And Portable/Ergonomic &amp; Rounded Edges/Non-Slip Legs (Wa-27-Black)"/>
    <s v="Callas Multipurpose Foldable Laptop Table with Cup Holder | Drawer | Mac Holder | Table Holder Study Table, Breakfast Table, Foldable and Portable/Ergonomic &amp; Rounded Edges/Non-Slip Legs (WA-27-Black)"/>
    <s v="Electronics|Mobiles&amp;Accessories|MobileAccessories|Stands"/>
    <x v="0"/>
    <s v="Mobiles&amp;Accessories"/>
    <s v="MobileAccessories|Stands"/>
    <n v="199"/>
    <n v="499"/>
    <n v="60.120240480961925"/>
    <n v="0.6"/>
    <n v="4.0999999999999996"/>
    <n v="1786"/>
    <n v="4.0999999999999996"/>
    <n v="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n v="891214"/>
    <n v="891214"/>
    <s v="Yes"/>
    <n v="0"/>
    <x v="2"/>
    <s v="61–70%"/>
  </r>
  <r>
    <s v="B09RWZRCP1"/>
    <s v="B097R25DP7"/>
    <s v="Noise Colorfit Pulse Smartwatch With 3.56 Cm (1.4&quot;) Full Touch Hd Display, Spo2, Heart Rate, Sleep Monitors &amp; 10-Day Battery - Jet Black"/>
    <s v="Noise ColorFit Pulse Smartwatch with 3.56 cm (1.4&quot;) Full Touch HD Display, SpO2, Heart Rate, Sleep Monitors &amp; 10-Day Battery - Jet Black"/>
    <s v="Computers&amp;Accessories|Accessories&amp;Peripherals|Cables&amp;Accessories|Cables|USBCables"/>
    <x v="2"/>
    <s v="Accessories&amp;Peripherals"/>
    <s v="Cables&amp;Accessories|Cables|USBCables"/>
    <n v="399"/>
    <n v="999"/>
    <n v="60.06006006006006"/>
    <n v="0.6"/>
    <n v="4.0999999999999996"/>
    <n v="1780"/>
    <n v="4.0999999999999996"/>
    <n v="4"/>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n v="1778220"/>
    <n v="1778220"/>
    <s v="Yes"/>
    <n v="0"/>
    <x v="2"/>
    <s v="61–70%"/>
  </r>
  <r>
    <s v="B09RX1FK54"/>
    <s v="B09C6HXFC1"/>
    <s v="Duracell Usb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s v="Computers&amp;Accessories|Accessories&amp;Peripherals|Cables&amp;Accessories|Cables|USBCables"/>
    <x v="2"/>
    <s v="Accessories&amp;Peripherals"/>
    <s v="Cables&amp;Accessories|Cables|USBCables"/>
    <n v="399"/>
    <n v="999"/>
    <n v="60.06006006006006"/>
    <n v="0.6"/>
    <n v="4.0999999999999996"/>
    <n v="1780"/>
    <n v="4.0999999999999996"/>
    <n v="4"/>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n v="1778220"/>
    <n v="1778220"/>
    <s v="Yes"/>
    <n v="0"/>
    <x v="1"/>
    <s v="61–70%"/>
  </r>
  <r>
    <s v="B09RWZRCP1"/>
    <s v="B09RZS1NQT"/>
    <s v="Sounce 65W Oneplus Dash Warp Charge Cable, 6.5A Type-C To Usb C Pd Data Sync Fast Charging Cable Compatible With One Plus 8T/ 9/ 9R/ 9 Pro/ 9Rt/ 10R/ Nord &amp; For All Type C Devices ‚Äì Red, 1 Meter"/>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x v="2"/>
    <s v="Accessories&amp;Peripherals"/>
    <s v="Cables&amp;Accessories|Cables|USBCables"/>
    <n v="399"/>
    <n v="999"/>
    <n v="60.06006006006006"/>
    <n v="0.6"/>
    <n v="4.0999999999999996"/>
    <n v="1780"/>
    <n v="4.0999999999999996"/>
    <n v="4"/>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n v="1778220"/>
    <n v="1778220"/>
    <s v="Yes"/>
    <n v="0"/>
    <x v="1"/>
    <s v="61–70%"/>
  </r>
  <r>
    <s v="B09GFN8WZL"/>
    <s v="B09GFWJDY1"/>
    <s v="Zebronics Zeb-Evolve Wireless In Ear Neckband Earphone With Supporting Bluetooth V5.0, Voice Assistant, Rapid Charge, Call Function &amp; Magnetic Earpiece, With Mic (Metallic Blue)"/>
    <s v="ZEBRONICS Zeb-Evolve Wireless in Ear Neckband Earphone with Supporting Bluetooth v5.0, Voice Assistant, Rapid Charge, Call Function &amp; Magnetic Earpiece, with mic (Metallic Blue)"/>
    <s v="Computers&amp;Accessories|Accessories&amp;Peripherals|Keyboards,Mice&amp;InputDevices|GraphicTablets"/>
    <x v="2"/>
    <s v="Accessories&amp;Peripherals"/>
    <s v="Keyboards,Mice&amp;InputDevices|GraphicTablets"/>
    <n v="378"/>
    <n v="999"/>
    <n v="62.162162162162161"/>
    <n v="0.62"/>
    <n v="4.0999999999999996"/>
    <n v="1779"/>
    <n v="4.0999999999999996"/>
    <n v="4"/>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n v="1777221"/>
    <n v="1777221"/>
    <s v="Yes"/>
    <n v="0"/>
    <x v="1"/>
    <s v="61–70%"/>
  </r>
  <r>
    <s v="B0B12K5BPM"/>
    <s v="B00NM6MO26"/>
    <s v="Prestige Pic 16.0+ 1900W Induction Cooktop With Soft Touch Push Buttons (Black)"/>
    <s v="Prestige PIC 16.0+ 1900W Induction Cooktop with Soft Touch Push Buttons (Black)"/>
    <s v="Electronics|HomeAudio|Speakers|BluetoothSpeakers"/>
    <x v="0"/>
    <s v="HomeAudio"/>
    <s v="Speakers|BluetoothSpeakers"/>
    <n v="1049"/>
    <n v="2299"/>
    <n v="54.371465854719446"/>
    <n v="0.54"/>
    <n v="3.9"/>
    <n v="1779"/>
    <n v="3.9"/>
    <n v="4"/>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n v="4089921"/>
    <n v="4089921"/>
    <s v="Yes"/>
    <n v="0"/>
    <x v="1"/>
    <s v="51–60%"/>
  </r>
  <r>
    <s v="B08RZ5K9YH"/>
    <s v="B097JVLW3L"/>
    <s v="Irusu Play Vr Plus Virtual Reality Headset With Headphones For Gaming (Black)"/>
    <s v="Irusu Play VR Plus Virtual Reality Headset with Headphones for Gaming (Black)"/>
    <s v="Electronics|Mobiles&amp;Accessories|MobileAccessories|Chargers|WallChargers"/>
    <x v="0"/>
    <s v="Mobiles&amp;Accessories"/>
    <s v="MobileAccessories|Chargers|WallChargers"/>
    <n v="999"/>
    <n v="1999"/>
    <n v="50.025012506253134"/>
    <n v="0.5"/>
    <n v="4.3"/>
    <n v="1777"/>
    <n v="4.3"/>
    <n v="4"/>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n v="3552223"/>
    <n v="3552223"/>
    <s v="Yes"/>
    <n v="0"/>
    <x v="0"/>
    <s v="51–60%"/>
  </r>
  <r>
    <s v="B07B5XJ572"/>
    <s v="B00LZPQVMK"/>
    <s v="Parker Vector Standard Chrome Trim Ball Pen (Ink - Black)"/>
    <s v="Parker Vector Standard Chrome Trim Ball Pen (Ink - Black)"/>
    <s v="Home&amp;Kitchen|Kitchen&amp;HomeAppliances|SmallKitchenAppliances|Kettles&amp;HotWaterDispensers|ElectricKettles"/>
    <x v="1"/>
    <s v="Kitchen&amp;HomeAppliances"/>
    <s v="SmallKitchenAppliances|Kettles&amp;HotWaterDispensers|ElectricKettles"/>
    <n v="1456"/>
    <n v="3190"/>
    <n v="54.357366771159874"/>
    <n v="0.54"/>
    <n v="4.0999999999999996"/>
    <n v="1776"/>
    <n v="4.0999999999999996"/>
    <n v="4"/>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n v="5665440"/>
    <n v="5665440"/>
    <s v="Yes"/>
    <n v="0"/>
    <x v="0"/>
    <s v="51–60%"/>
  </r>
  <r>
    <s v="B097R4D42G"/>
    <s v="B0846D5CBP"/>
    <s v="Casio Fx-991Es Plus-2Nd Edition Scientific Calculator, Black"/>
    <s v="Casio FX-991ES Plus-2nd Edition Scientific Calculator, Black"/>
    <s v="Home&amp;Kitchen|Heating,Cooling&amp;AirQuality|WaterHeaters&amp;Geysers|StorageWaterHeaters"/>
    <x v="1"/>
    <s v="Heating,Cooling&amp;AirQuality"/>
    <s v="WaterHeaters&amp;Geysers|StorageWaterHeaters"/>
    <n v="4999"/>
    <n v="9650"/>
    <n v="48.196891191709845"/>
    <n v="0.48"/>
    <n v="4.2"/>
    <n v="1772"/>
    <n v="4.2"/>
    <n v="4"/>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n v="17099800"/>
    <n v="17099800"/>
    <s v="Yes"/>
    <n v="0"/>
    <x v="0"/>
    <s v="41–50%"/>
  </r>
  <r>
    <s v="B08GM5S4CQ"/>
    <s v="B07ZR4S1G4"/>
    <s v="Universal Remote Control For All Sony Tv For All Lcd Led And Bravia Tvs Remote"/>
    <s v="Universal Remote Control for All Sony TV for All LCD LED and Bravia TVs Remote"/>
    <s v="Home&amp;Kitchen|Heating,Cooling&amp;AirQuality|WaterHeaters&amp;Geysers|StorageWaterHeaters"/>
    <x v="1"/>
    <s v="Heating,Cooling&amp;AirQuality"/>
    <s v="WaterHeaters&amp;Geysers|StorageWaterHeaters"/>
    <n v="6990"/>
    <n v="14290"/>
    <n v="51.084674597620719"/>
    <n v="0.51"/>
    <n v="4.4000000000000004"/>
    <n v="1771"/>
    <n v="4.4000000000000004"/>
    <n v="4"/>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n v="25307590"/>
    <n v="25307590"/>
    <s v="No"/>
    <n v="0"/>
    <x v="0"/>
    <s v="51–60%"/>
  </r>
  <r>
    <s v="B082KVTRW8"/>
    <s v="B0B2DZ5S6R"/>
    <s v="Amazon Basics 1500 W Electric Kettle (Stainless Steel Body, 1.5 L)"/>
    <s v="Amazon Basics 1500 W Electric Kettle (Stainless Steel Body, 1.5 L)"/>
    <s v="Home&amp;Kitchen|Kitchen&amp;HomeAppliances|SmallKitchenAppliances|Kettles&amp;HotWaterDispensers|Kettle&amp;ToasterSets"/>
    <x v="1"/>
    <s v="Kitchen&amp;HomeAppliances"/>
    <s v="SmallKitchenAppliances|Kettles&amp;HotWaterDispensers|Kettle&amp;ToasterSets"/>
    <n v="1199"/>
    <n v="1900"/>
    <n v="36.89473684210526"/>
    <n v="0.37"/>
    <n v="4"/>
    <n v="1765"/>
    <n v="4"/>
    <n v="4"/>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n v="3353500"/>
    <n v="3353500"/>
    <s v="Yes"/>
    <n v="0"/>
    <x v="0"/>
    <s v="31–40%"/>
  </r>
  <r>
    <s v="B0BM4KTNL1"/>
    <s v="B08WRWPM22"/>
    <s v="Boat Micro Usb 55 Tangle-Free, Sturdy Micro Usb Cable With 3A Fast Charging &amp; 480Mbps Data Transmission (Black)"/>
    <s v="boAt Micro USB 55 Tangle-free, Sturdy Micro USB Cable with 3A Fast Charging &amp; 480mbps Data Transmission (Black)"/>
    <s v="Home&amp;Kitchen|Kitchen&amp;HomeAppliances|SmallKitchenAppliances|HandBlenders"/>
    <x v="1"/>
    <s v="Kitchen&amp;HomeAppliances"/>
    <s v="SmallKitchenAppliances|HandBlenders"/>
    <n v="699"/>
    <n v="1599"/>
    <n v="56.285178236397748"/>
    <n v="0.56000000000000005"/>
    <n v="4.7"/>
    <n v="1729"/>
    <n v="4.7"/>
    <n v="5"/>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n v="2764671"/>
    <n v="2764671"/>
    <s v="No"/>
    <n v="0"/>
    <x v="0"/>
    <s v="51–60%"/>
  </r>
  <r>
    <s v="B08J7VCT12"/>
    <s v="B0BCVJ3PVP"/>
    <s v="Supcares Laptop Stand 7 Height Adjustable, Aluminium, Ventilated, Foldable, Portable Laptop Holder For Desk &amp; Table Mount Upto 15.6 Inch Laptop With Carry Pouch (Silver)"/>
    <s v="SupCares Laptop Stand 7 Height Adjustable, Aluminium, Ventilated, Foldable, Portable Laptop Holder for Desk &amp; Table Mount Upto 15.6 inch Laptop with Carry Pouch (Silver)"/>
    <s v="Home&amp;Kitchen|Kitchen&amp;HomeAppliances|Vacuum,Cleaning&amp;Ironing|Vacuums&amp;FloorCare|Vacuums|HandheldVacuums"/>
    <x v="1"/>
    <s v="Kitchen&amp;HomeAppliances"/>
    <s v="Vacuum,Cleaning&amp;Ironing|Vacuums&amp;FloorCare|Vacuums|HandheldVacuums"/>
    <n v="6999"/>
    <n v="14999"/>
    <n v="53.336889125941731"/>
    <n v="0.53"/>
    <n v="4.0999999999999996"/>
    <n v="1728"/>
    <n v="4.0999999999999996"/>
    <n v="4"/>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n v="25918272"/>
    <n v="25918272"/>
    <s v="Yes"/>
    <n v="0"/>
    <x v="0"/>
    <s v="51–60%"/>
  </r>
  <r>
    <s v="B09KH58JZR"/>
    <s v="B00A0VCJPI"/>
    <s v="Tp-Link Tl-Wa850Re Single_Band 300Mbps Rj45 Wireless Range Extender, Broadband/Wi-Fi Extender, Wi-Fi Booster/Hotspot With 1 Ethernet Port, Plug And Play, Built-In Access Point Mode, White"/>
    <s v="TP-Link TL-WA850RE Single_Band 300Mbps RJ45 Wireless Range Extender, Broadband/Wi-Fi Extender, Wi-Fi Booster/Hotspot with 1 Ethernet Port, Plug and Play, Built-in Access Point Mode, White"/>
    <s v="Computers&amp;Accessories|Accessories&amp;Peripherals|Cables&amp;Accessories|Cables|USBCables"/>
    <x v="2"/>
    <s v="Accessories&amp;Peripherals"/>
    <s v="Cables&amp;Accessories|Cables|USBCables"/>
    <n v="210"/>
    <n v="399"/>
    <n v="47.368421052631575"/>
    <n v="0.47"/>
    <n v="4.0999999999999996"/>
    <n v="1717"/>
    <n v="4.0999999999999996"/>
    <n v="4"/>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n v="685083"/>
    <n v="685083"/>
    <s v="Yes"/>
    <n v="0"/>
    <x v="0"/>
    <s v="41–50%"/>
  </r>
  <r>
    <s v="B009P2LITG"/>
    <s v="B0BDS8MY8J"/>
    <s v="Lapster Caddy For Ssd And Hdd, Optical Bay 2Nd Hard Drive Caddy, Caddy 9.5Mm For Laptop"/>
    <s v="Lapster Caddy for ssd and HDD, Optical Bay 2nd Hard Drive Caddy, Caddy 9.5mm for Laptop"/>
    <s v="Home&amp;Kitchen|Heating,Cooling&amp;AirQuality|RoomHeaters|ElectricHeaters"/>
    <x v="1"/>
    <s v="Heating,Cooling&amp;AirQuality"/>
    <s v="RoomHeaters|ElectricHeaters"/>
    <n v="2169"/>
    <n v="3279"/>
    <n v="33.851784080512353"/>
    <n v="0.34"/>
    <n v="4.0999999999999996"/>
    <n v="1716"/>
    <n v="4.0999999999999996"/>
    <n v="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n v="5626764"/>
    <n v="5626764"/>
    <s v="No"/>
    <n v="0"/>
    <x v="1"/>
    <s v="31–40%"/>
  </r>
  <r>
    <s v="B08XXF5V6G"/>
    <s v="B09X1M3DHX"/>
    <s v="Iffalcon 80 Cm (32 Inches) Hd Ready Smart Led Tv¬†32F53 (Black)"/>
    <s v="iFFALCON 80 cm (32 inches) HD Ready Smart LED TV¬†32F53 (Black)"/>
    <s v="Electronics|HomeTheater,TV&amp;Video|Televisions|SmartTelevisions"/>
    <x v="0"/>
    <s v="HomeTheater,TV&amp;Video"/>
    <s v="Televisions|SmartTelevisions"/>
    <n v="29999"/>
    <n v="50999"/>
    <n v="41.177277985842856"/>
    <n v="0.41"/>
    <n v="4.4000000000000004"/>
    <n v="1712"/>
    <n v="4.4000000000000004"/>
    <n v="4"/>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n v="87310288"/>
    <n v="87310288"/>
    <s v="No"/>
    <n v="0"/>
    <x v="0"/>
    <s v="41–50%"/>
  </r>
  <r>
    <s v="B08YD264ZS"/>
    <s v="B09GFLXVH9"/>
    <s v="Redmi 9A Sport (Coral Green, 2Gb Ram, 32Gb Storage) | 2Ghz Octa-Core Helio G25 Processor | 5000 Mah Battery"/>
    <s v="Redmi 9A Sport (Coral Green, 2GB RAM, 32GB Storage) | 2GHz Octa-core Helio G25 Processor | 5000 mAh Battery"/>
    <s v="Computers&amp;Accessories|Accessories&amp;Peripherals|LaptopAccessories|Lapdesks"/>
    <x v="2"/>
    <s v="Accessories&amp;Peripherals"/>
    <s v="LaptopAccessories|Lapdesks"/>
    <n v="999"/>
    <n v="2499"/>
    <n v="60.024009603841534"/>
    <n v="0.6"/>
    <n v="4.3"/>
    <n v="1690"/>
    <n v="4.3"/>
    <n v="4"/>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n v="4223310"/>
    <n v="4223310"/>
    <s v="No"/>
    <n v="0"/>
    <x v="0"/>
    <s v="61–70%"/>
  </r>
  <r>
    <s v="B09FFK1PQG"/>
    <s v="B0B3XY5YT4"/>
    <s v="Lg 108 Cm (43 Inches) 4K Ultra Hd Smart Led Tv 43Uq7500Psf (Ceramic Black)"/>
    <s v="LG 108 cm (43 inches) 4K Ultra HD Smart LED TV 43UQ7500PSF (Ceramic Black)"/>
    <s v="Electronics|Mobiles&amp;Accessories|MobileAccessories|Chargers|AutomobileChargers"/>
    <x v="0"/>
    <s v="Mobiles&amp;Accessories"/>
    <s v="MobileAccessories|Chargers|AutomobileChargers"/>
    <n v="873"/>
    <n v="1699"/>
    <n v="48.616833431430251"/>
    <n v="0.49"/>
    <n v="4.4000000000000004"/>
    <n v="1680"/>
    <n v="4.4000000000000004"/>
    <n v="4"/>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n v="2854320"/>
    <n v="2854320"/>
    <s v="Yes"/>
    <n v="0"/>
    <x v="0"/>
    <s v="41–50%"/>
  </r>
  <r>
    <s v="B09KPXTZXN"/>
    <s v="B01M5B0TPW"/>
    <s v="Borosil Chef Delite Bch20Dbb21 300-Watt Chopper (Black)"/>
    <s v="Borosil Chef Delite BCH20DBB21 300-Watt Chopper (Black)"/>
    <s v="Home&amp;Kitchen|Kitchen&amp;HomeAppliances|SmallKitchenAppliances|MiniFoodProcessors&amp;Choppers"/>
    <x v="1"/>
    <s v="Kitchen&amp;HomeAppliances"/>
    <s v="SmallKitchenAppliances|MiniFoodProcessors&amp;Choppers"/>
    <n v="949"/>
    <n v="1999"/>
    <n v="52.526263131565784"/>
    <n v="0.53"/>
    <n v="4"/>
    <n v="1679"/>
    <n v="4"/>
    <n v="4"/>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n v="3356321"/>
    <n v="3356321"/>
    <s v="No"/>
    <n v="0"/>
    <x v="0"/>
    <s v="51–60%"/>
  </r>
  <r>
    <s v="B086PXQ2R4"/>
    <s v="B08QX1CC14"/>
    <s v="Skywall 81.28 Cm (32 Inches) Hd Ready Smart Led Tv 32Swels-Pro (Black)"/>
    <s v="SKYWALL 81.28 cm (32 inches) HD Ready Smart LED TV 32SWELS-PRO (Black)"/>
    <s v="OfficeProducts|OfficePaperProducts|Paper|Stationery|Notebooks,WritingPads&amp;Diaries|CompositionNotebooks"/>
    <x v="5"/>
    <s v="OfficePaperProducts"/>
    <s v="Paper|Stationery|Notebooks,WritingPads&amp;Diaries|CompositionNotebooks"/>
    <n v="165"/>
    <n v="165"/>
    <n v="0"/>
    <n v="0"/>
    <n v="4.5"/>
    <n v="1674"/>
    <n v="4.5"/>
    <n v="5"/>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n v="276210"/>
    <n v="276210"/>
    <s v="Yes"/>
    <n v="0"/>
    <x v="0"/>
    <s v="0–10%"/>
  </r>
  <r>
    <s v="B08LVVTGZK"/>
    <s v="B07W4HTS8Q"/>
    <s v="Activa Instant 3 Ltr 3 Kva Special Anti Rust Coated Tank Geyser With Full Abs Body With 5 Year Warranty Premium (White)"/>
    <s v="ACTIVA Instant 3 LTR 3 KVA SPECIAL Anti Rust Coated Tank Geyser with Full ABS Body with 5 Year Warranty Premium (White)"/>
    <s v="Home&amp;Kitchen|Kitchen&amp;HomeAppliances|SmallKitchenAppliances|SandwichMakers"/>
    <x v="1"/>
    <s v="Kitchen&amp;HomeAppliances"/>
    <s v="SmallKitchenAppliances|SandwichMakers"/>
    <n v="929"/>
    <n v="1300"/>
    <n v="28.53846153846154"/>
    <n v="0.28999999999999998"/>
    <n v="3.9"/>
    <n v="1672"/>
    <n v="3.9"/>
    <n v="4"/>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n v="2173600"/>
    <n v="2173600"/>
    <s v="No"/>
    <n v="0"/>
    <x v="2"/>
    <s v="21–30%"/>
  </r>
  <r>
    <s v="B08WKCTFF3"/>
    <s v="B0B65MJ45G"/>
    <s v="Zebronics Cu3100V Fast Charging Type C Cable With Qc 18W Support, 3A Max Capacity, 1 Meter Braided Cable, Data Transfer And Superior Durability (Braided Black + White)"/>
    <s v="Zebronics CU3100V Fast charging Type C cable with QC 18W support, 3A max capacity, 1 meter braided cable, Data transfer and Superior durability (Braided Black + White)"/>
    <s v="Computers&amp;Accessories|Accessories&amp;Peripherals|LaptopAccessories|Lapdesks"/>
    <x v="2"/>
    <s v="Accessories&amp;Peripherals"/>
    <s v="LaptopAccessories|Lapdesks"/>
    <n v="899"/>
    <n v="1999"/>
    <n v="55.027513756878442"/>
    <n v="0.55000000000000004"/>
    <n v="4.4000000000000004"/>
    <n v="1667"/>
    <n v="4.4000000000000004"/>
    <n v="4"/>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n v="3332333"/>
    <n v="3332333"/>
    <s v="No"/>
    <n v="0"/>
    <x v="0"/>
    <s v="51–60%"/>
  </r>
  <r>
    <s v="B09163Q5CD"/>
    <s v="B09CMM3VGK"/>
    <s v="Ambrane 60W / 3A Type C Fast Charging Unbreakable 1.5M L Shaped Braided Cable, Pd Technology, 480Mbps Data Transfer For Smartphones, Tablet, Laptops &amp; Other Type C Devices (Ablc10, Black)"/>
    <s v="Ambrane 60W / 3A Type C Fast Charging Unbreakable 1.5m L Shaped Braided Cable, PD Technology, 480Mbps Data Transfer for Smartphones, Tablet, Laptops &amp; other type c devices (ABLC10, Black)"/>
    <s v="Computers&amp;Accessories|Accessories&amp;Peripherals|USBHubs"/>
    <x v="2"/>
    <s v="Accessories&amp;Peripherals"/>
    <s v="USBHubs"/>
    <n v="1187"/>
    <n v="1929"/>
    <n v="38.465526179367551"/>
    <n v="0.38"/>
    <n v="4.0999999999999996"/>
    <n v="1662"/>
    <n v="4.0999999999999996"/>
    <n v="4"/>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n v="3205998"/>
    <n v="3205998"/>
    <s v="Yes"/>
    <n v="0"/>
    <x v="0"/>
    <s v="31–40%"/>
  </r>
  <r>
    <s v="B082ZQ4479"/>
    <s v="B07G147SZD"/>
    <s v="Nexoms Instant Heating Water Tap Wall Mounted With 3 Pin Indian Plug (16Amp)"/>
    <s v="NEXOMS Instant Heating Water Tap Wall Mounted with 3 Pin Indian Plug (16Amp)"/>
    <s v="Home&amp;Kitchen|Kitchen&amp;HomeAppliances|SmallKitchenAppliances|Mills&amp;Grinders|WetGrinders"/>
    <x v="1"/>
    <s v="Kitchen&amp;HomeAppliances"/>
    <s v="SmallKitchenAppliances|Mills&amp;Grinders|WetGrinders"/>
    <n v="3710"/>
    <n v="4330"/>
    <n v="14.318706697459586"/>
    <n v="0.14000000000000001"/>
    <n v="3.7"/>
    <n v="1662"/>
    <n v="3.7"/>
    <n v="4"/>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n v="7196460"/>
    <n v="7196460"/>
    <s v="No"/>
    <n v="0"/>
    <x v="0"/>
    <s v="11–20%"/>
  </r>
  <r>
    <s v="B07MP21WJD"/>
    <s v="B002PD61Y4"/>
    <s v="D-Link Dwa-131 300 Mbps Wireless Nano Usb Adapter (Black)"/>
    <s v="D-Link DWA-131 300 Mbps Wireless Nano USB Adapter (Black)"/>
    <s v="Home&amp;Kitchen|Kitchen&amp;HomeAppliances|Vacuum,Cleaning&amp;Ironing|Irons,Steamers&amp;Accessories|LintShavers"/>
    <x v="1"/>
    <s v="Kitchen&amp;HomeAppliances"/>
    <s v="Vacuum,Cleaning&amp;Ironing|Irons,Steamers&amp;Accessories|LintShavers"/>
    <n v="245"/>
    <n v="299"/>
    <n v="18.060200668896321"/>
    <n v="0.18"/>
    <n v="4.0999999999999996"/>
    <n v="1660"/>
    <n v="4.0999999999999996"/>
    <n v="4"/>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n v="496340"/>
    <n v="496340"/>
    <s v="No"/>
    <n v="0"/>
    <x v="0"/>
    <s v="11–20%"/>
  </r>
  <r>
    <s v="B0B21XL94T"/>
    <s v="B09PTT8DZF"/>
    <s v="Lenovo Usb A To Type-C Tangle-Free¬†¬†Aramid Fiber Braided¬†1.2M Cable With 4A Fast Charging &amp; 480 Mbps Data Transmission, Certified 10000+ Bend Lifespan, Metallic Grey"/>
    <s v="Lenovo USB A to Type-C Tangle-free¬†¬†Aramid fiber braided¬†1.2m cable with 4A Fast charging &amp; 480 MBPS data transmission, certified 10000+ bend lifespan, Metallic Grey"/>
    <s v="Electronics|HomeTheater,TV&amp;Video|Televisions|SmartTelevisions"/>
    <x v="0"/>
    <s v="HomeTheater,TV&amp;Video"/>
    <s v="Televisions|SmartTelevisions"/>
    <n v="21990"/>
    <n v="34990"/>
    <n v="37.153472420691628"/>
    <n v="0.37"/>
    <n v="4.3"/>
    <n v="1657"/>
    <n v="4.3"/>
    <n v="4"/>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n v="57978430"/>
    <n v="57978430"/>
    <s v="No"/>
    <n v="0"/>
    <x v="1"/>
    <s v="31–40%"/>
  </r>
  <r>
    <s v="B09CKSYBLR"/>
    <s v="B09P22HXH6"/>
    <s v="Lenovo 300 Fhd Webcam With Full Stereo Dual Built-In Mics | Fhd 1080P 2.1 Megapixel Cmos Camera |Privacy Shutter | Ultra-Wide 95 Lens | 360 Rotation | Flexible Mount, Plug-N-Play | Cloud Grey"/>
    <s v="Lenovo 300 FHD Webcam with Full Stereo Dual Built-in mics | FHD 1080P 2.1 Megapixel CMOS Camera |Privacy Shutter | Ultra-Wide 95 Lens | 360 Rotation | Flexible Mount, Plug-n-Play | Cloud Grey"/>
    <s v="Home&amp;Kitchen|Kitchen&amp;HomeAppliances|SmallKitchenAppliances|MiniFoodProcessors&amp;Choppers"/>
    <x v="1"/>
    <s v="Kitchen&amp;HomeAppliances"/>
    <s v="SmallKitchenAppliances|MiniFoodProcessors&amp;Choppers"/>
    <n v="999"/>
    <n v="1499"/>
    <n v="33.355570380253504"/>
    <n v="0.33"/>
    <n v="4.0999999999999996"/>
    <n v="1646"/>
    <n v="4.0999999999999996"/>
    <n v="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n v="2467354"/>
    <n v="2467354"/>
    <s v="No"/>
    <n v="0"/>
    <x v="0"/>
    <s v="31–40%"/>
  </r>
  <r>
    <s v="B07Q4NJQC5"/>
    <s v="B09VKWGZD7"/>
    <s v="Agaro Supreme High Pressure Washer, 1800 Watts, 120 Bars, 6.5L/Min Flow Rate, 8 Meters Outlet Hose, Portable, For Car,Bike And Home Cleaning Purpose, Black And Orange"/>
    <s v="AGARO Supreme High Pressure Washer, 1800 Watts, 120 Bars, 6.5L/Min Flow Rate, 8 Meters Outlet Hose, Portable, for Car,Bike and Home Cleaning Purpose, Black and Orange"/>
    <s v="Home&amp;Kitchen|Kitchen&amp;HomeAppliances|SmallKitchenAppliances|DigitalKitchenScales"/>
    <x v="1"/>
    <s v="Kitchen&amp;HomeAppliances"/>
    <s v="SmallKitchenAppliances|DigitalKitchenScales"/>
    <n v="295"/>
    <n v="599"/>
    <n v="50.751252086811348"/>
    <n v="0.51"/>
    <n v="4"/>
    <n v="1644"/>
    <n v="4"/>
    <n v="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n v="984756"/>
    <n v="984756"/>
    <s v="No"/>
    <n v="0"/>
    <x v="0"/>
    <s v="51–60%"/>
  </r>
  <r>
    <s v="B0B7DHSKS7"/>
    <s v="B0BBWJFK5C"/>
    <s v="Shakti Technology S3 High Pressure Car Washer Machine 1800 Watts And Pressure 120 Bar For Cleaning Car, Bike &amp; Home"/>
    <s v="Shakti Technology S3 High Pressure Car Washer Machine 1800 Watts and Pressure 120 Bar for Cleaning Car, Bike &amp; Home"/>
    <s v="Electronics|Mobiles&amp;Accessories|Smartphones&amp;BasicMobiles|BasicMobiles"/>
    <x v="0"/>
    <s v="Mobiles&amp;Accessories"/>
    <s v="Smartphones&amp;BasicMobiles|BasicMobiles"/>
    <n v="3799"/>
    <n v="5299"/>
    <n v="28.307227778826196"/>
    <n v="0.28000000000000003"/>
    <n v="3.5"/>
    <n v="1641"/>
    <n v="3.5"/>
    <n v="4"/>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n v="8695659"/>
    <n v="8695659"/>
    <s v="Yes"/>
    <n v="0"/>
    <x v="1"/>
    <s v="21–30%"/>
  </r>
  <r>
    <s v="B0B9959XF3"/>
    <s v="B084N1BM9L"/>
    <s v="Belkin Apple Certified Lightning To Usb Charge And Sync Tough Braided Cable For Iphone, Ipad, Air Pods, 3.3 Feet (1 Meters) ‚Äì Black"/>
    <s v="Belkin Apple Certified Lightning to USB Charge and Sync Tough Braided Cable for iPhone, iPad, Air Pods, 3.3 feet (1 meters) ‚Äì Black"/>
    <s v="Electronics|HomeTheater,TV&amp;Video|Televisions|SmartTelevisions"/>
    <x v="0"/>
    <s v="HomeTheater,TV&amp;Video"/>
    <s v="Televisions|SmartTelevisions"/>
    <n v="12499"/>
    <n v="22990"/>
    <n v="45.632883862548937"/>
    <n v="0.46"/>
    <n v="4.3"/>
    <n v="1611"/>
    <n v="4.3"/>
    <n v="4"/>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n v="37036890"/>
    <n v="37036890"/>
    <s v="No"/>
    <n v="0"/>
    <x v="0"/>
    <s v="41–50%"/>
  </r>
  <r>
    <s v="B0B997FBZT"/>
    <s v="B08TZD7FQN"/>
    <s v="Astigo Compatible Remote Control For Mi Smart Led 4A (43&quot;/32&quot;)"/>
    <s v="Astigo Compatible Remote Control for Mi Smart LED 4A (43&quot;/32&quot;)"/>
    <s v="Electronics|HomeTheater,TV&amp;Video|Televisions|SmartTelevisions"/>
    <x v="0"/>
    <s v="HomeTheater,TV&amp;Video"/>
    <s v="Televisions|SmartTelevisions"/>
    <n v="35999"/>
    <n v="49990"/>
    <n v="27.987597519503897"/>
    <n v="0.28000000000000003"/>
    <n v="4.3"/>
    <n v="1611"/>
    <n v="4.3"/>
    <n v="4"/>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n v="80533890"/>
    <n v="80533890"/>
    <s v="No"/>
    <n v="0"/>
    <x v="0"/>
    <s v="21–30%"/>
  </r>
  <r>
    <s v="B0B296NTFV"/>
    <s v="B07DKZCZ89"/>
    <s v="Gizga Essentials Earphone Carrying Case, Multi-Purpose Pocket Storage Travel Organizer For Earphones, Headset, Pen Drives, Sd Cards, Shock-Proof Ballistic Nylon, Soft Fabric, Mesh Pocket, Green"/>
    <s v="Gizga Essentials Earphone Carrying Case, Multi-Purpose Pocket Storage Travel Organizer for Earphones, Headset, Pen Drives, SD Cards, Shock-Proof Ballistic Nylon, Soft Fabric, Mesh Pocket, Green"/>
    <s v="Computers&amp;Accessories|Accessories&amp;Peripherals|Keyboards,Mice&amp;InputDevices|Mice"/>
    <x v="2"/>
    <s v="Accessories&amp;Peripherals"/>
    <s v="Keyboards,Mice&amp;InputDevices|Mice"/>
    <n v="299"/>
    <n v="599"/>
    <n v="50.083472454090149"/>
    <n v="0.5"/>
    <n v="4.0999999999999996"/>
    <n v="1597"/>
    <n v="4.0999999999999996"/>
    <n v="4"/>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n v="956603"/>
    <n v="956603"/>
    <s v="No"/>
    <n v="0"/>
    <x v="0"/>
    <s v="51–60%"/>
  </r>
  <r>
    <s v="B07DL1KC3H"/>
    <s v="B08WKFSN84"/>
    <s v="Wayona Type C To Type C 65W/3.25A Nylon Braided Fast Charging Cable Compatible For Laptop, Macbook, Samsung Galaxy M33 M53 M51 S20 Ultra, A71, A53, A51, Ipad Pro 2018 (1M, Grey)"/>
    <s v="Wayona Type C To Type C 65W/3.25A Nylon Braided Fast Charging Cable Compatible For Laptop, Macbook, Samsung Galaxy M33 M53 M51 S20 Ultra, A71, A53, A51, Ipad Pro 2018 (1M, Grey)"/>
    <s v="Electronics|HomeTheater,TV&amp;Video|Accessories|RemoteControls"/>
    <x v="0"/>
    <s v="HomeTheater,TV&amp;Video"/>
    <s v="Accessories|RemoteControls"/>
    <n v="299"/>
    <n v="899"/>
    <n v="66.740823136818676"/>
    <n v="0.67"/>
    <n v="4"/>
    <n v="1588"/>
    <n v="4"/>
    <n v="4"/>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n v="1427612"/>
    <n v="1427612"/>
    <s v="Yes"/>
    <n v="0"/>
    <x v="1"/>
    <s v="61–70%"/>
  </r>
  <r>
    <s v="B09ZK6THRR"/>
    <s v="B08CYPB15D"/>
    <s v="Hp 805 Black Original Ink Cartridge"/>
    <s v="HP 805 Black Original Ink Cartridge"/>
    <s v="Home&amp;Kitchen|Kitchen&amp;HomeAppliances|Vacuum,Cleaning&amp;Ironing|Irons,Steamers&amp;Accessories|Irons|DryIrons"/>
    <x v="1"/>
    <s v="Kitchen&amp;HomeAppliances"/>
    <s v="Vacuum,Cleaning&amp;Ironing|Irons,Steamers&amp;Accessories|Irons|DryIrons"/>
    <n v="479"/>
    <n v="1000"/>
    <n v="52.1"/>
    <n v="0.52"/>
    <n v="4.2"/>
    <n v="1559"/>
    <n v="4.2"/>
    <n v="4"/>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n v="1559000"/>
    <n v="1559000"/>
    <s v="Yes"/>
    <n v="0"/>
    <x v="1"/>
    <s v="51–60%"/>
  </r>
  <r>
    <s v="B07KKJPTWB"/>
    <s v="B08CKW1KH9"/>
    <s v="Tata Sky Universal Remote Compatible For Sd/Hd"/>
    <s v="Tata Sky Universal Remote Compatible for SD/HD"/>
    <s v="Home&amp;Kitchen|Kitchen&amp;HomeAppliances|SmallKitchenAppliances|MiniFoodProcessors&amp;Choppers"/>
    <x v="1"/>
    <s v="Kitchen&amp;HomeAppliances"/>
    <s v="SmallKitchenAppliances|MiniFoodProcessors&amp;Choppers"/>
    <n v="1599"/>
    <n v="1999"/>
    <n v="20.010005002501249"/>
    <n v="0.2"/>
    <n v="4.4000000000000004"/>
    <n v="1558"/>
    <n v="4.4000000000000004"/>
    <n v="4"/>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n v="3114442"/>
    <n v="3114442"/>
    <s v="Yes"/>
    <n v="0"/>
    <x v="1"/>
    <s v="21–30%"/>
  </r>
  <r>
    <s v="B00H0B29DI"/>
    <s v="B0B2CWRDB1"/>
    <s v="Shakti Technology S5 High Pressure Car Washer Machine 1900 Watts And Pressure 125 Bar With 10 Meter Hose Pipe"/>
    <s v="Shakti Technology S5 High Pressure Car Washer Machine 1900 Watts and Pressure 125 Bar with 10 Meter Hose Pipe"/>
    <s v="Home&amp;Kitchen|Heating,Cooling&amp;AirQuality|RoomHeaters|HeatConvectors"/>
    <x v="1"/>
    <s v="Heating,Cooling&amp;AirQuality"/>
    <s v="RoomHeaters|HeatConvectors"/>
    <n v="2199"/>
    <n v="2990"/>
    <n v="26.454849498327761"/>
    <n v="0.26"/>
    <n v="3.8"/>
    <n v="1558"/>
    <n v="3.8"/>
    <n v="4"/>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n v="4658420"/>
    <n v="4658420"/>
    <s v="No"/>
    <n v="0"/>
    <x v="0"/>
    <s v="21–30%"/>
  </r>
  <r>
    <s v="B0B2C5MJN6"/>
    <s v="B01N6LU1VF"/>
    <s v="Sandisk Ultra Dual 64 Gb Usb 3.0 Otg Pen Drive (Black)"/>
    <s v="SanDisk Ultra Dual 64 GB USB 3.0 OTG Pen Drive (Black)"/>
    <s v="Electronics|HomeTheater,TV&amp;Video|Televisions|SmartTelevisions"/>
    <x v="0"/>
    <s v="HomeTheater,TV&amp;Video"/>
    <s v="Televisions|SmartTelevisions"/>
    <n v="32990"/>
    <n v="54990"/>
    <n v="40.007274049827238"/>
    <n v="0.4"/>
    <n v="4.0999999999999996"/>
    <n v="1555"/>
    <n v="4.0999999999999996"/>
    <n v="4"/>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n v="85509450"/>
    <n v="85509450"/>
    <s v="No"/>
    <n v="0"/>
    <x v="0"/>
    <s v="41–50%"/>
  </r>
  <r>
    <s v="B07QMRHWJD"/>
    <s v="B0993BB11X"/>
    <s v="Ambrane 10000Mah Slim Power Bank, 20W Fast Charging, Dual Output, Type C Pd (Input &amp; Output), Quick Charge, Li-Polymer, Multi-Layer Protection For Iphone, Anrdoid &amp; Other Devices (Stylo 10K, Black)"/>
    <s v="Ambrane 10000mAh Slim Power Bank, 20W Fast Charging, Dual Output, Type C PD (Input &amp; Output), Quick Charge, Li-Polymer, Multi-Layer Protection for iPhone, Anrdoid &amp; Other Devices (Stylo 10K, Black)"/>
    <s v="Computers&amp;Accessories|Accessories&amp;Peripherals|USBGadgets|Lamps"/>
    <x v="2"/>
    <s v="Accessories&amp;Peripherals"/>
    <s v="USBGadgets|Lamps"/>
    <n v="298"/>
    <n v="999"/>
    <n v="70.170170170170167"/>
    <n v="0.7"/>
    <n v="4.3"/>
    <n v="1552"/>
    <n v="4.3"/>
    <n v="4"/>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n v="1550448"/>
    <n v="1550448"/>
    <s v="No"/>
    <n v="0"/>
    <x v="0"/>
    <s v="71–80%"/>
  </r>
  <r>
    <s v="B094DQWV9B"/>
    <s v="B00LUGTJGO"/>
    <s v="Bajaj Rhx-2 800-Watt Room Heater (White)"/>
    <s v="Bajaj RHX-2 800-Watt Room Heater (White)"/>
    <s v="Computers&amp;Accessories|Accessories&amp;Peripherals|Adapters|USBtoUSBAdapters"/>
    <x v="2"/>
    <s v="Accessories&amp;Peripherals"/>
    <s v="Adapters|USBtoUSBAdapters"/>
    <n v="149"/>
    <n v="399"/>
    <n v="62.656641604010019"/>
    <n v="0.63"/>
    <n v="4"/>
    <n v="1540"/>
    <n v="4"/>
    <n v="4"/>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n v="614460"/>
    <n v="614460"/>
    <s v="Yes"/>
    <n v="0"/>
    <x v="1"/>
    <s v="61–70%"/>
  </r>
  <r>
    <s v="B0B2PQL5N3"/>
    <s v="B08JQN8DGZ"/>
    <s v="Boat Airdopes 121V2 In-Ear True Wireless Earbuds With Upto 14 Hours Playback, 8Mm Drivers, Battery Indicators, Lightweight Earbuds &amp; Multifunction Controls (Active Black, With Mic)"/>
    <s v="boAt Airdopes 121v2 in-Ear True Wireless Earbuds with Upto 14 Hours Playback, 8MM Drivers, Battery Indicators, Lightweight Earbuds &amp; Multifunction Controls (Active Black, with Mic)"/>
    <s v="Computers&amp;Accessories|Accessories&amp;Peripherals|Keyboards,Mice&amp;InputDevices|Keyboard&amp;MiceAccessories|MousePads"/>
    <x v="2"/>
    <s v="Accessories&amp;Peripherals"/>
    <s v="Keyboards,Mice&amp;InputDevices|Keyboard&amp;MiceAccessories|MousePads"/>
    <n v="230"/>
    <n v="999"/>
    <n v="76.976976976976971"/>
    <n v="0.77"/>
    <n v="4.2"/>
    <n v="1528"/>
    <n v="4.2"/>
    <n v="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n v="1526472"/>
    <n v="1526472"/>
    <s v="Yes"/>
    <n v="0"/>
    <x v="2"/>
    <s v="71–80%"/>
  </r>
  <r>
    <s v="B07VZYMQNZ"/>
    <s v="B07KSMBL2H"/>
    <s v="Amazonbasics Flexible Premium Hdmi Cable (Black, 4K@60Hz, 18Gbps), 3-Foot"/>
    <s v="AmazonBasics Flexible Premium HDMI Cable (Black, 4K@60Hz, 18Gbps), 3-Foot"/>
    <s v="Home&amp;Kitchen|Kitchen&amp;HomeAppliances|SmallKitchenAppliances|Kettles&amp;HotWaterDispensers|ElectricKettles"/>
    <x v="1"/>
    <s v="Kitchen&amp;HomeAppliances"/>
    <s v="SmallKitchenAppliances|Kettles&amp;HotWaterDispensers|ElectricKettles"/>
    <n v="1180"/>
    <n v="1440"/>
    <n v="18.055555555555554"/>
    <n v="0.18"/>
    <n v="4.2"/>
    <n v="1527"/>
    <n v="4.2"/>
    <n v="4"/>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n v="2198880"/>
    <n v="2198880"/>
    <s v="Yes"/>
    <n v="0"/>
    <x v="1"/>
    <s v="11–20%"/>
  </r>
  <r>
    <s v="B0B9BD2YL4"/>
    <s v="B014I8SSD0"/>
    <s v="Amazon Basics High-Speed Hdmi Cable, 6 Feet - Supports Ethernet, 3D, 4K Video,Black"/>
    <s v="Amazon Basics High-Speed HDMI Cable, 6 Feet - Supports Ethernet, 3D, 4K video,Black"/>
    <s v="Electronics|Mobiles&amp;Accessories|MobileAccessories|StylusPens"/>
    <x v="0"/>
    <s v="Mobiles&amp;Accessories"/>
    <s v="MobileAccessories|StylusPens"/>
    <n v="2599"/>
    <n v="6999"/>
    <n v="62.866123731961707"/>
    <n v="0.63"/>
    <n v="4.5"/>
    <n v="1526"/>
    <n v="4.5"/>
    <n v="5"/>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n v="10680474"/>
    <n v="10680474"/>
    <s v="No"/>
    <n v="0"/>
    <x v="0"/>
    <s v="61–70%"/>
  </r>
  <r>
    <s v="B0B9BD2YL4"/>
    <s v="B092BJMT8Q"/>
    <s v="Samsung 108 Cm (43 Inches) Crystal 4K Series Ultra Hd Smart Led Tv Ua43Aue60Aklxl (Black)"/>
    <s v="Samsung 108 cm (43 inches) Crystal 4K Series Ultra HD Smart LED TV UA43AUE60AKLXL (Black)"/>
    <s v="Electronics|Mobiles&amp;Accessories|MobileAccessories|StylusPens"/>
    <x v="0"/>
    <s v="Mobiles&amp;Accessories"/>
    <s v="MobileAccessories|StylusPens"/>
    <n v="2599"/>
    <n v="6999"/>
    <n v="62.866123731961707"/>
    <n v="0.63"/>
    <n v="4.5"/>
    <n v="1526"/>
    <n v="4.5"/>
    <n v="5"/>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n v="10680474"/>
    <n v="10680474"/>
    <s v="Yes"/>
    <n v="0"/>
    <x v="0"/>
    <s v="61–70%"/>
  </r>
  <r>
    <s v="B09PLD9TCD"/>
    <s v="B09VZBGL1N"/>
    <s v="Striff Multi Angle Tablet/Mobile Stand. Holder For Iphone, Android, Samsung, Oneplus, Xiaomi. Portable,Foldable Stand.Perfect For Bed,Office, Home,Gift And Desktop (Black)"/>
    <s v="STRIFF Multi Angle Tablet/Mobile Stand. Holder for iPhone, Android, Samsung, OnePlus, Xiaomi. Portable,Foldable Stand.Perfect for Bed,Office, Home,Gift and Desktop (Black)"/>
    <s v="Electronics|HomeTheater,TV&amp;Video|Televisions|SmartTelevisions"/>
    <x v="0"/>
    <s v="HomeTheater,TV&amp;Video"/>
    <s v="Televisions|SmartTelevisions"/>
    <n v="26999"/>
    <n v="42999"/>
    <n v="37.210167678318101"/>
    <n v="0.37"/>
    <n v="4.2"/>
    <n v="1510"/>
    <n v="4.2"/>
    <n v="4"/>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n v="64928490"/>
    <n v="64928490"/>
    <s v="Yes"/>
    <n v="0"/>
    <x v="0"/>
    <s v="31–40%"/>
  </r>
  <r>
    <s v="B09DSXK8JX"/>
    <s v="B09GP6FBZT"/>
    <s v="Opentech¬Æ Military-Grade Tempered Glass Screen Protector Compatible For Iphone 13/13 Pro / 14 With Edge To Edge Coverage And Easy Installation Kit (6.1 Inches)"/>
    <s v="OpenTech¬Æ Military-Grade Tempered Glass Screen Protector Compatible for iPhone 13/13 Pro / 14 with Edge to Edge Coverage and Easy Installation kit (6.1 Inches)"/>
    <s v="Electronics|HomeTheater,TV&amp;Video|Televisions|SmartTelevisions"/>
    <x v="0"/>
    <s v="HomeTheater,TV&amp;Video"/>
    <s v="Televisions|SmartTelevisions"/>
    <n v="10499"/>
    <n v="19499"/>
    <n v="46.156213139135339"/>
    <n v="0.46"/>
    <n v="4.2"/>
    <n v="1510"/>
    <n v="4.2"/>
    <n v="4"/>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n v="29443490"/>
    <n v="29443490"/>
    <s v="No"/>
    <n v="0"/>
    <x v="0"/>
    <s v="41–50%"/>
  </r>
  <r>
    <s v="B09Q8WQ5QJ"/>
    <s v="B07KR5P3YD"/>
    <s v="Zebronics Wired Keyboard And Mouse Combo With 104 Keys And A Usb Mouse With 1200 Dpi - Judwaa 750"/>
    <s v="Zebronics Wired Keyboard and Mouse Combo with 104 Keys and a USB Mouse with 1200 DPI - JUDWAA 750"/>
    <s v="Computers&amp;Accessories|Accessories&amp;Peripherals|Cables&amp;Accessories|Cables|USBCables"/>
    <x v="2"/>
    <s v="Accessories&amp;Peripherals"/>
    <s v="Cables&amp;Accessories|Cables|USBCables"/>
    <n v="249"/>
    <n v="499"/>
    <n v="50.100200400801597"/>
    <n v="0.5"/>
    <n v="4.0999999999999996"/>
    <n v="1508"/>
    <n v="4.0999999999999996"/>
    <n v="4"/>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n v="752492"/>
    <n v="752492"/>
    <s v="No"/>
    <n v="0"/>
    <x v="0"/>
    <s v="51–60%"/>
  </r>
  <r>
    <s v="B09F6KL23R"/>
    <s v="B0BPBXNQQT"/>
    <s v="Room Heater Warmer Wall-Outlet 400 Watts Electric Handy Room Heater (Room Heaters Home For Bedroom, Reading Books, Work, Bathrooms, Rooms, Offices, Home Offices,2022"/>
    <s v="Room Heater Warmer Wall-Outlet 400 Watts Electric Handy Room Heater (Room Heaters Home for Bedroom, Reading Books, Work, bathrooms, Rooms, Offices, Home Offices,2022"/>
    <s v="Home&amp;Kitchen|Kitchen&amp;HomeAppliances|SmallKitchenAppliances|MiniFoodProcessors&amp;Choppers"/>
    <x v="1"/>
    <s v="Kitchen&amp;HomeAppliances"/>
    <s v="SmallKitchenAppliances|MiniFoodProcessors&amp;Choppers"/>
    <n v="1414"/>
    <n v="2799"/>
    <n v="49.481957842086459"/>
    <n v="0.49"/>
    <n v="4"/>
    <n v="1498"/>
    <n v="4"/>
    <n v="4"/>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n v="4192902"/>
    <n v="4192902"/>
    <s v="Yes"/>
    <n v="0"/>
    <x v="1"/>
    <s v="41–50%"/>
  </r>
  <r>
    <s v="B096TWZRJC"/>
    <s v="B08YD264ZS"/>
    <s v="Tarkan Portable Folding Laptop Desk For Bed, Lapdesk With Handle, Drawer, Cup &amp; Mobile/Tablet Holder For Study, Eating, Work (Black)"/>
    <s v="Tarkan Portable Folding Laptop Desk for Bed, Lapdesk with Handle, Drawer, Cup &amp; Mobile/Tablet Holder for Study, Eating, Work (Black)"/>
    <s v="Electronics|Mobiles&amp;Accessories|MobileAccessories|Mounts|Bedstand&amp;DeskMounts"/>
    <x v="0"/>
    <s v="Mobiles&amp;Accessories"/>
    <s v="MobileAccessories|Mounts|Bedstand&amp;DeskMounts"/>
    <n v="499"/>
    <n v="1899"/>
    <n v="73.723012111637715"/>
    <n v="0.74"/>
    <n v="4.0999999999999996"/>
    <n v="1475"/>
    <n v="4.0999999999999996"/>
    <n v="4"/>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n v="2801025"/>
    <n v="2801025"/>
    <s v="No"/>
    <n v="0"/>
    <x v="0"/>
    <s v="71–80%"/>
  </r>
  <r>
    <s v="B0814LP6S9"/>
    <s v="B01MUAUOCX"/>
    <s v="Sujata Chutney Steel Jar, 400 Ml, (White), Stainless Steel"/>
    <s v="Sujata Chutney Steel Jar, 400 ml, (White), Stainless Steel"/>
    <s v="Home&amp;Kitchen|HomeStorage&amp;Organization|LaundryOrganization|LaundryBaskets"/>
    <x v="1"/>
    <s v="HomeStorage&amp;Organization"/>
    <s v="LaundryOrganization|LaundryBaskets"/>
    <n v="351"/>
    <n v="1099"/>
    <n v="68.061874431301177"/>
    <n v="0.68"/>
    <n v="3.7"/>
    <n v="1470"/>
    <n v="3.7"/>
    <n v="4"/>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n v="1615530"/>
    <n v="1615530"/>
    <s v="Yes"/>
    <n v="0"/>
    <x v="1"/>
    <s v="61–70%"/>
  </r>
  <r>
    <s v="B08CZHGHKH"/>
    <s v="B08TTRVWKY"/>
    <s v="Milton Smart Egg Boiler 360-Watts (Transparent And Silver Grey), Boil Up To 7 Eggs"/>
    <s v="MILTON Smart Egg Boiler 360-Watts (Transparent and Silver Grey), Boil Up to 7 Eggs"/>
    <s v="Computers&amp;Accessories|Accessories&amp;Peripherals|Keyboards,Mice&amp;InputDevices|GraphicTablets"/>
    <x v="2"/>
    <s v="Accessories&amp;Peripherals"/>
    <s v="Keyboards,Mice&amp;InputDevices|GraphicTablets"/>
    <n v="499"/>
    <n v="1399"/>
    <n v="64.331665475339534"/>
    <n v="0.64"/>
    <n v="3.9"/>
    <n v="1462"/>
    <n v="3.9"/>
    <n v="4"/>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n v="2045338"/>
    <n v="2045338"/>
    <s v="Yes"/>
    <n v="0"/>
    <x v="1"/>
    <s v="61–70%"/>
  </r>
  <r>
    <s v="B08KS2KQTK"/>
    <s v="B07GLNJC25"/>
    <s v="Zebronics Zeb-100Hb 4 Ports Usb Hub For Laptop, Pc Computers, Plug &amp; Play, Backward Compatible - Black"/>
    <s v="ZEBRONICS Zeb-100HB 4 Ports USB Hub for Laptop, PC Computers, Plug &amp; Play, Backward Compatible - Black"/>
    <s v="Home&amp;Kitchen|Kitchen&amp;HomeAppliances|Coffee,Tea&amp;Espresso|DripCoffeeMachines"/>
    <x v="1"/>
    <s v="Kitchen&amp;HomeAppliances"/>
    <s v="Coffee,Tea&amp;Espresso|DripCoffeeMachines"/>
    <n v="293"/>
    <n v="499"/>
    <n v="41.282565130260522"/>
    <n v="0.41"/>
    <n v="4.0999999999999996"/>
    <n v="1456"/>
    <n v="4.0999999999999996"/>
    <n v="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n v="726544"/>
    <n v="726544"/>
    <s v="Yes"/>
    <n v="0"/>
    <x v="1"/>
    <s v="41–50%"/>
  </r>
  <r>
    <s v="B09MY4W73Q"/>
    <s v="B09RWQ7YR6"/>
    <s v="Mi 138.8 Cm (55 Inches) 5X Series 4K Ultra Hd Led Smart Android Tv L55M6-Es (Grey)"/>
    <s v="MI 138.8 cm (55 inches) 5X Series 4K Ultra HD LED Smart Android TV L55M6-ES (Grey)"/>
    <s v="Electronics|Mobiles&amp;Accessories|MobileAccessories|Cases&amp;Covers|BasicCases"/>
    <x v="0"/>
    <s v="Mobiles&amp;Accessories"/>
    <s v="MobileAccessories|Cases&amp;Covers|BasicCases"/>
    <n v="474"/>
    <n v="1799"/>
    <n v="73.652028904947201"/>
    <n v="0.74"/>
    <n v="4.3"/>
    <n v="1454"/>
    <n v="4.3"/>
    <n v="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n v="2615746"/>
    <n v="2615746"/>
    <s v="No"/>
    <n v="0"/>
    <x v="1"/>
    <s v="71–80%"/>
  </r>
  <r>
    <s v="B00GGGOYEU"/>
    <s v="B008YW3CYM"/>
    <s v="Usha Ei 1602 1000 W Lightweight Dry Iron With Non-Stick Soleplate (Multi-Colour)"/>
    <s v="USHA EI 1602 1000 W Lightweight Dry Iron with Non-Stick Soleplate (Multi-colour)"/>
    <s v="Computers&amp;Accessories|Accessories&amp;Peripherals|Cables&amp;Accessories|Cables|USBCables"/>
    <x v="2"/>
    <s v="Accessories&amp;Peripherals"/>
    <s v="Cables&amp;Accessories|Cables|USBCables"/>
    <n v="299"/>
    <n v="699"/>
    <n v="57.224606580829764"/>
    <n v="0.56999999999999995"/>
    <n v="3.9"/>
    <n v="1454"/>
    <n v="3.9"/>
    <n v="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n v="1016346"/>
    <n v="1016346"/>
    <s v="Yes"/>
    <n v="0"/>
    <x v="1"/>
    <s v="51–60%"/>
  </r>
  <r>
    <s v="B08K36NZSV"/>
    <s v="B08VB2CMR3"/>
    <s v="Oppo A74 5G (Fluid Black, 6Gb Ram, 128Gb Storage) With No Cost Emi/Additional Exchange Offers"/>
    <s v="OPPO A74 5G (Fluid Black, 6GB RAM, 128GB Storage) with No Cost EMI/Additional Exchange Offers"/>
    <s v="Home&amp;Kitchen|Kitchen&amp;HomeAppliances|WaterPurifiers&amp;Accessories|WaterPurifierAccessories"/>
    <x v="1"/>
    <s v="Kitchen&amp;HomeAppliances"/>
    <s v="WaterPurifiers&amp;Accessories|WaterPurifierAccessories"/>
    <n v="499"/>
    <n v="999"/>
    <n v="50.050050050050054"/>
    <n v="0.5"/>
    <n v="4.3"/>
    <n v="1436"/>
    <n v="4.3"/>
    <n v="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n v="1434564"/>
    <n v="1434564"/>
    <s v="Yes"/>
    <n v="0"/>
    <x v="1"/>
    <s v="51–60%"/>
  </r>
  <r>
    <s v="B09YLXYP7Y"/>
    <s v="B07P434WJY"/>
    <s v="Rc Print Gi 790 Ink Refill For Canon G1000, G1010, G1100, G2000, G2002, G2010, G2012, G2100, G3000, G3010, G3012, G3100, G4000, G4010"/>
    <s v="RC PRINT GI 790 Ink Refill for Canon G1000, G1010, G1100, G2000, G2002, G2010, G2012, G2100, G3000, G3010, G3012, G3100, G4000, G4010"/>
    <s v="Computers&amp;Accessories|Accessories&amp;Peripherals|Cables&amp;Accessories|Cables|USBCables"/>
    <x v="2"/>
    <s v="Accessories&amp;Peripherals"/>
    <s v="Cables&amp;Accessories|Cables|USBCables"/>
    <n v="179"/>
    <n v="399"/>
    <n v="55.13784461152882"/>
    <n v="0.55000000000000004"/>
    <n v="4"/>
    <n v="1423"/>
    <n v="4"/>
    <n v="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n v="567777"/>
    <n v="567777"/>
    <s v="Yes"/>
    <n v="0"/>
    <x v="1"/>
    <s v="51–60%"/>
  </r>
  <r>
    <s v="B09YLYB9PB"/>
    <s v="B08461VC1Z"/>
    <s v="Scarters Mouse Pad, Desk Mat Extended For Work From Home/Office/Gaming | Vegan Pu Leather | Anti-Skid, Anti-Slip, Reversible Splash-Proof ‚Äì Deskspread ~ Navy Blue &amp; Yellow"/>
    <s v="Scarters Mouse Pad, Desk Mat Extended for Work from Home/Office/Gaming | Vegan PU Leather | Anti-Skid, Anti-Slip, Reversible Splash-Proof ‚Äì Deskspread ~ Navy Blue &amp; Yellow"/>
    <s v="Computers&amp;Accessories|Accessories&amp;Peripherals|Cables&amp;Accessories|Cables|USBCables"/>
    <x v="2"/>
    <s v="Accessories&amp;Peripherals"/>
    <s v="Cables&amp;Accessories|Cables|USBCables"/>
    <n v="149"/>
    <n v="399"/>
    <n v="62.656641604010019"/>
    <n v="0.63"/>
    <n v="4"/>
    <n v="1423"/>
    <n v="4"/>
    <n v="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n v="567777"/>
    <n v="567777"/>
    <s v="Yes"/>
    <n v="0"/>
    <x v="2"/>
    <s v="61–70%"/>
  </r>
  <r>
    <s v="B09YLX91QR"/>
    <s v="B07RZZ1QSW"/>
    <s v="Slovic¬Æ Tripod Mount Adapter| Tripod Mobile Holder|Tripod Phone Mount(Made In India)| Smartphone Clip Clipper 360 Degree For Taking Magic Video Shots &amp; Pictures."/>
    <s v="SLOVIC¬Æ Tripod Mount Adapter| Tripod Mobile Holder|Tripod Phone Mount(Made in India)| Smartphone Clip Clipper 360 Degree for Taking Magic Video Shots &amp; Pictures."/>
    <s v="Computers&amp;Accessories|Accessories&amp;Peripherals|Cables&amp;Accessories|Cables|USBCables"/>
    <x v="2"/>
    <s v="Accessories&amp;Peripherals"/>
    <s v="Cables&amp;Accessories|Cables|USBCables"/>
    <n v="179"/>
    <n v="399"/>
    <n v="55.13784461152882"/>
    <n v="0.55000000000000004"/>
    <n v="4"/>
    <n v="1423"/>
    <n v="4"/>
    <n v="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n v="567777"/>
    <n v="567777"/>
    <s v="Yes"/>
    <n v="0"/>
    <x v="2"/>
    <s v="51–60%"/>
  </r>
  <r>
    <s v="B09YLXYP7Y"/>
    <s v="B08CZHGHKH"/>
    <s v="Bestor¬Æ Lcd Writing Tablet/Pad 12 Inches | Electronic Writing Scribble Board For Kids | Kids Learning Toy | Portable Ruff For Lcd Paperless Memo Digital Tablet Notepad E-Writer/Writing/Drawing Pad Home/School/Office (Black)"/>
    <s v="BESTOR¬Æ LCD Writing Tablet/pad 12 inches | Electronic Writing Scribble Board for Kids | Kids Learning Toy | Portable Ruff for LCD Paperless Memo Digital Tablet Notepad E-Writer/Writing/Drawing Pad Home/School/Office (Black)"/>
    <s v="Computers&amp;Accessories|Accessories&amp;Peripherals|Cables&amp;Accessories|Cables|USBCables"/>
    <x v="2"/>
    <s v="Accessories&amp;Peripherals"/>
    <s v="Cables&amp;Accessories|Cables|USBCables"/>
    <n v="179"/>
    <n v="399"/>
    <n v="55.13784461152882"/>
    <n v="0.55000000000000004"/>
    <n v="4"/>
    <n v="1423"/>
    <n v="4"/>
    <n v="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n v="567777"/>
    <n v="567777"/>
    <s v="Yes"/>
    <n v="0"/>
    <x v="2"/>
    <s v="51–60%"/>
  </r>
  <r>
    <s v="B09YLXYP7Y"/>
    <s v="B0BK1K598K"/>
    <s v="Agaro Lr2007 Lint Remover, Rechargeable, For Woolen Sweaters, Blankets, Jackets, Burr Remover, Pill Remover From Carpets, Curtains"/>
    <s v="AGARO LR2007 Lint Remover, Rechargeable, for Woolen Sweaters, Blankets, Jackets, Burr Remover, Pill Remover From Carpets, Curtains"/>
    <s v="Computers&amp;Accessories|Accessories&amp;Peripherals|Cables&amp;Accessories|Cables|USBCables"/>
    <x v="2"/>
    <s v="Accessories&amp;Peripherals"/>
    <s v="Cables&amp;Accessories|Cables|USBCables"/>
    <n v="179"/>
    <n v="399"/>
    <n v="55.13784461152882"/>
    <n v="0.55000000000000004"/>
    <n v="4"/>
    <n v="1423"/>
    <n v="4"/>
    <n v="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n v="567777"/>
    <n v="567777"/>
    <s v="Yes"/>
    <n v="0"/>
    <x v="2"/>
    <s v="51–60%"/>
  </r>
  <r>
    <s v="B075S9FVRY"/>
    <s v="B08CHKQ8D4"/>
    <s v="Wayona Type C To Lightning Mfi Certified 20W Fast Charging Nylon Braided Usb C Cable For Iphone 14, 14 Pro, 14 Pro Max, 14 Plus, 13, 13 Pro, 13 Pro Max, 13 Mini, 12, 12 Pro, 11, 11 Pro Max Iphone 12 Mini, X, 8 (2M, Grey)"/>
    <s v="Wayona Type C to Lightning MFI Certified 20W Fast charging Nylon Braided USB C Cable for iPhone 14, 14 Pro, 14 Pro Max, 14 Plus, 13, 13 Pro, 13 Pro Max, 13 Mini, 12, 12 Pro, 11, 11 Pro Max iPhone 12 Mini, X, 8 (2M, Grey)"/>
    <s v="Home&amp;Kitchen|Kitchen&amp;HomeAppliances|SmallKitchenAppliances|MixerGrinders"/>
    <x v="1"/>
    <s v="Kitchen&amp;HomeAppliances"/>
    <s v="SmallKitchenAppliances|MixerGrinders"/>
    <n v="5490"/>
    <n v="7200"/>
    <n v="23.75"/>
    <n v="0.24"/>
    <n v="4.5"/>
    <n v="1408"/>
    <n v="4.5"/>
    <n v="5"/>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n v="10137600"/>
    <n v="10137600"/>
    <s v="Yes"/>
    <n v="0"/>
    <x v="2"/>
    <s v="21–30%"/>
  </r>
  <r>
    <s v="B099Z83VRC"/>
    <s v="B089WB69Y1"/>
    <s v="Usb Charger, Oraimo Elite Dual Port 5V/2.4A Wall Charger, Usb Wall Charger Adapter For Iphone 11/Xs/Xs Max/Xr/X/8/7/6/Plus, Ipad Pro/Air 2/Mini 3/Mini 4, Samsung S4/S5, And More"/>
    <s v="USB Charger, Oraimo Elite Dual Port 5V/2.4A Wall Charger, USB Wall Charger Adapter for iPhone 11/Xs/XS Max/XR/X/8/7/6/Plus, iPad Pro/Air 2/Mini 3/Mini 4, Samsung S4/S5, and More"/>
    <s v="Home&amp;Kitchen|Kitchen&amp;HomeAppliances|SmallKitchenAppliances|EggBoilers"/>
    <x v="1"/>
    <s v="Kitchen&amp;HomeAppliances"/>
    <s v="SmallKitchenAppliances|EggBoilers"/>
    <n v="1052"/>
    <n v="1790"/>
    <n v="41.229050279329613"/>
    <n v="0.41"/>
    <n v="4.3"/>
    <n v="1404"/>
    <n v="4.3"/>
    <n v="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n v="2513160"/>
    <n v="2513160"/>
    <s v="No"/>
    <n v="0"/>
    <x v="0"/>
    <s v="41–50%"/>
  </r>
  <r>
    <s v="B085HY1DGR"/>
    <s v="B09RWZRCP1"/>
    <s v="Boat Type C A750 Stress Resistant, Tangle-Free, Sturdy Flat Cable With 6.5A Fast Charging &amp; 480Mbps Data Transmission, 10000+ Bends Lifespan And Extended 1.5M Length(Rebellious Black)"/>
    <s v="boAt Type C A750 Stress Resistant, Tangle-free, Sturdy Flat Cable with 6.5A Fast Charging &amp; 480Mbps Data Transmission, 10000+ Bends Lifespan and Extended 1.5m Length(Rebellious Black)"/>
    <s v="Computers&amp;Accessories|Accessories&amp;Peripherals|Cables&amp;Accessories|CableConnectionProtectors"/>
    <x v="2"/>
    <s v="Accessories&amp;Peripherals"/>
    <s v="Cables&amp;Accessories|CableConnectionProtectors"/>
    <n v="99"/>
    <n v="999"/>
    <n v="90.090090090090087"/>
    <n v="0.9"/>
    <n v="4"/>
    <n v="1396"/>
    <n v="4"/>
    <n v="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n v="1394604"/>
    <n v="1394604"/>
    <s v="No"/>
    <n v="0"/>
    <x v="0"/>
    <s v="91–100%"/>
  </r>
  <r>
    <s v="B085HY1DGR"/>
    <s v="B07W7Z6DVL"/>
    <s v="Infinity (Jbl Fuze 100, Wireless Portable Bluetooth Speaker With Mic, Deep Bass, Dual Equalizer, Ipx7 Waterproof, Rugged Fabric Design (Black)"/>
    <s v="Infinity (JBL Fuze 100, Wireless Portable Bluetooth Speaker with Mic, Deep Bass, Dual Equalizer, IPX7 Waterproof, Rugged Fabric Design (Black)"/>
    <s v="Computers&amp;Accessories|Accessories&amp;Peripherals|Cables&amp;Accessories|CableConnectionProtectors"/>
    <x v="2"/>
    <s v="Accessories&amp;Peripherals"/>
    <s v="Cables&amp;Accessories|CableConnectionProtectors"/>
    <n v="99"/>
    <n v="999"/>
    <n v="90.090090090090087"/>
    <n v="0.9"/>
    <n v="4"/>
    <n v="1396"/>
    <n v="4"/>
    <n v="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n v="1394604"/>
    <n v="1394604"/>
    <s v="Yes"/>
    <n v="0"/>
    <x v="2"/>
    <s v="91–100%"/>
  </r>
  <r>
    <s v="B07WVQG8WZ"/>
    <s v="B0BHYLCL19"/>
    <s v="Avnish Tap Water Purifier Filter Faucet 6 Layer Carbon Activated Dust Chlorine Remover Water Softener For Drinking Cartridge Alkaline Taps For Kitchen Sink Bathroom Wash Basin (6-Layer Filtration)"/>
    <s v="AVNISH Tap Water Purifier Filter Faucet 6 Layer Carbon Activated Dust Chlorine Remover Water Softener for Drinking Cartridge Alkaline Taps for Kitchen Sink Bathroom Wash Basin (6-Layer Filtration)"/>
    <s v="Home&amp;Kitchen|Kitchen&amp;HomeAppliances|Vacuum,Cleaning&amp;Ironing|Irons,Steamers&amp;Accessories|Irons|SteamIrons"/>
    <x v="1"/>
    <s v="Kitchen&amp;HomeAppliances"/>
    <s v="Vacuum,Cleaning&amp;Ironing|Irons,Steamers&amp;Accessories|Irons|SteamIrons"/>
    <n v="3299"/>
    <n v="4995"/>
    <n v="33.953953953953956"/>
    <n v="0.34"/>
    <n v="3.8"/>
    <n v="1393"/>
    <n v="3.8"/>
    <n v="4"/>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n v="6958035"/>
    <n v="6958035"/>
    <s v="Yes"/>
    <n v="0"/>
    <x v="2"/>
    <s v="31–40%"/>
  </r>
  <r>
    <s v="B00RFWNJMC"/>
    <s v="B00A328ENA"/>
    <s v="Panasonic Sr-Wa22H (E) Automatic Rice Cooker, Apple Green, 2.2 Liters"/>
    <s v="Panasonic SR-WA22H (E) Automatic Rice Cooker, Apple Green, 2.2 Liters"/>
    <s v="Electronics|HomeTheater,TV&amp;Video|Accessories|RemoteControls"/>
    <x v="0"/>
    <s v="HomeTheater,TV&amp;Video"/>
    <s v="Accessories|RemoteControls"/>
    <n v="195"/>
    <n v="499"/>
    <n v="60.921843687374754"/>
    <n v="0.61"/>
    <n v="3.7"/>
    <n v="1383"/>
    <n v="3.7"/>
    <n v="4"/>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n v="690117"/>
    <n v="690117"/>
    <s v="No"/>
    <n v="0"/>
    <x v="0"/>
    <s v="61–70%"/>
  </r>
  <r>
    <s v="B01MRARGBW"/>
    <s v="B07NTKGW45"/>
    <s v="Saleon‚Ñ¢ Portable Storage Organizer Bag For Earphone Usb Cable Power Bank Mobile Charger Digital Gadget Hard Disk, Water Resistance Material - Dark Grey"/>
    <s v="SaleOn‚Ñ¢ Portable Storage Organizer Bag for Earphone USB Cable Power Bank Mobile Charger Digital Gadget Hard Disk, Water Resistance Material - Dark Grey"/>
    <s v="Home&amp;Kitchen|Kitchen&amp;HomeAppliances|WaterPurifiers&amp;Accessories|WaterPurifierAccessories"/>
    <x v="1"/>
    <s v="Kitchen&amp;HomeAppliances"/>
    <s v="WaterPurifiers&amp;Accessories|WaterPurifierAccessories"/>
    <n v="199"/>
    <n v="400"/>
    <n v="50.249999999999993"/>
    <n v="0.5"/>
    <n v="4.0999999999999996"/>
    <n v="1379"/>
    <n v="4.0999999999999996"/>
    <n v="4"/>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n v="551600"/>
    <n v="551600"/>
    <s v="Yes"/>
    <n v="0"/>
    <x v="2"/>
    <s v="51–60%"/>
  </r>
  <r>
    <s v="B0B3XY5YT4"/>
    <s v="B0BC8BQ432"/>
    <s v="Vu 164 Cm (65 Inches) The Gloled Series 4K Smart Led Google Tv 65Gloled (Grey)"/>
    <s v="VU 164 cm (65 inches) The GloLED Series 4K Smart LED Google TV 65GloLED (Grey)"/>
    <s v="Electronics|HomeTheater,TV&amp;Video|Televisions|SmartTelevisions"/>
    <x v="0"/>
    <s v="HomeTheater,TV&amp;Video"/>
    <s v="Televisions|SmartTelevisions"/>
    <n v="30990"/>
    <n v="49990"/>
    <n v="38.007601520304064"/>
    <n v="0.38"/>
    <n v="4.3"/>
    <n v="1376"/>
    <n v="4.3"/>
    <n v="4"/>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n v="68786240"/>
    <n v="68786240"/>
    <s v="Yes"/>
    <n v="0"/>
    <x v="2"/>
    <s v="31–40%"/>
  </r>
  <r>
    <s v="B0B3XXSB1K"/>
    <s v="B0B3XXSB1K"/>
    <s v="Lg 139 Cm (55 Inches) 4K Ultra Hd Smart Led Tv 55Uq7500Psf (Ceramic Black)"/>
    <s v="LG 139 cm (55 inches) 4K Ultra HD Smart LED TV 55UQ7500PSF (Ceramic Black)"/>
    <s v="Electronics|HomeTheater,TV&amp;Video|Televisions|SmartTelevisions"/>
    <x v="0"/>
    <s v="HomeTheater,TV&amp;Video"/>
    <s v="Televisions|SmartTelevisions"/>
    <n v="47990"/>
    <n v="79990"/>
    <n v="40.005000625078132"/>
    <n v="0.4"/>
    <n v="4.3"/>
    <n v="1376"/>
    <n v="4.3"/>
    <n v="4"/>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n v="110066240"/>
    <n v="110066240"/>
    <s v="No"/>
    <n v="0"/>
    <x v="0"/>
    <s v="41–50%"/>
  </r>
  <r>
    <s v="B09HSKYMB3"/>
    <s v="B08PKBMJKS"/>
    <s v="Airtel Digitaltv Hd Setup Box Remote"/>
    <s v="Airtel DigitalTV HD Setup Box Remote"/>
    <s v="Electronics|Mobiles&amp;Accessories|Smartphones&amp;BasicMobiles|Smartphones"/>
    <x v="0"/>
    <s v="Mobiles&amp;Accessories"/>
    <s v="Smartphones&amp;BasicMobiles|Smartphones"/>
    <n v="7915"/>
    <n v="9999"/>
    <n v="20.842084208420843"/>
    <n v="0.21"/>
    <n v="4.3"/>
    <n v="1376"/>
    <n v="4.3"/>
    <n v="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n v="13758624"/>
    <n v="13758624"/>
    <s v="No"/>
    <n v="0"/>
    <x v="0"/>
    <s v="21–30%"/>
  </r>
  <r>
    <s v="B07P434WJY"/>
    <s v="B07GQD4K6L"/>
    <s v="Boat Bassheads 100 In Ear Wired Earphones With Mic(Furious Red)"/>
    <s v="boAt Bassheads 100 in Ear Wired Earphones with Mic(Furious Red)"/>
    <s v="Computers&amp;Accessories|Printers,Inks&amp;Accessories|Inks,Toners&amp;Cartridges|InkjetInkRefills&amp;Kits"/>
    <x v="2"/>
    <s v="Printers,Inks&amp;Accessories"/>
    <s v="Inks,Toners&amp;Cartridges|InkjetInkRefills&amp;Kits"/>
    <n v="549"/>
    <n v="1999"/>
    <n v="72.536268134067043"/>
    <n v="0.73"/>
    <n v="4.3"/>
    <n v="1367"/>
    <n v="4.3"/>
    <n v="4"/>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n v="2732633"/>
    <n v="2732633"/>
    <s v="No"/>
    <n v="0"/>
    <x v="0"/>
    <s v="71–80%"/>
  </r>
  <r>
    <s v="B07HK53XM4"/>
    <s v="B09NNZ1GF7"/>
    <s v="Lint Remover For Clothes With 1 Year Warranty Fabric Shaver Lint Shaver For Woolen Clothes Blanket Jackets Stainless Steel Blades,Bedding, Clothes And Furniture Best Remover For Fabrics Portable Lint Shavers (White Orange)"/>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x v="1"/>
    <s v="Kitchen&amp;HomeAppliances"/>
    <s v="Vacuum,Cleaning&amp;Ironing|Irons,Steamers&amp;Accessories|LintShavers"/>
    <n v="279"/>
    <n v="599"/>
    <n v="53.42237061769616"/>
    <n v="0.53"/>
    <n v="3.5"/>
    <n v="1367"/>
    <n v="3.5"/>
    <n v="4"/>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n v="818833"/>
    <n v="818833"/>
    <s v="Yes"/>
    <n v="0"/>
    <x v="0"/>
    <s v="51–60%"/>
  </r>
  <r>
    <s v="B09MT94QLL"/>
    <s v="B00LXTFMRS"/>
    <s v="Pidilite Fevicryl Acrylic Colours Sunflower Kit (10 Colors X 15 Ml) Diy Paint, Rich Pigment, Non-Craking Paint For Canvas, Wood, Leather, Earthenware, Metal, Diwali Gifts For Diwali"/>
    <s v="PIDILITE Fevicryl Acrylic Colours Sunflower Kit (10 Colors x 15 ml) DIY Paint, Rich Pigment, Non-Craking Paint for Canvas, Wood, Leather, Earthenware, Metal, Diwali Gifts for Diwali"/>
    <s v="Home&amp;Kitchen|Heating,Cooling&amp;AirQuality|Fans|CeilingFans"/>
    <x v="1"/>
    <s v="Heating,Cooling&amp;AirQuality"/>
    <s v="Fans|CeilingFans"/>
    <n v="1999"/>
    <n v="4775"/>
    <n v="58.136125654450268"/>
    <n v="0.57999999999999996"/>
    <n v="4.2"/>
    <n v="1353"/>
    <n v="4.2"/>
    <n v="4"/>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n v="6460575"/>
    <n v="6460575"/>
    <s v="Yes"/>
    <n v="0"/>
    <x v="1"/>
    <s v="51–60%"/>
  </r>
  <r>
    <s v="B09L835C3V"/>
    <s v="B0B3RS9DNF"/>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s v="Electronics|HomeTheater,TV&amp;Video|Accessories|RemoteControls"/>
    <x v="0"/>
    <s v="HomeTheater,TV&amp;Video"/>
    <s v="Accessories|RemoteControls"/>
    <n v="199"/>
    <n v="399"/>
    <n v="50.125313283208015"/>
    <n v="0.5"/>
    <n v="4.2"/>
    <n v="1335"/>
    <n v="4.2"/>
    <n v="4"/>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n v="532665"/>
    <n v="532665"/>
    <s v="Yes"/>
    <n v="0"/>
    <x v="0"/>
    <s v="51–60%"/>
  </r>
  <r>
    <s v="B09HK9JH4F"/>
    <s v="B0B8CHJLWJ"/>
    <s v="Kyosei Advanced Tempered Glass Compatible With Google Pixel 6A With Military-Grade Anti-Explosion Edge-To-Edge Coverage Screen Protector Guard"/>
    <s v="Kyosei Advanced Tempered Glass Compatible with Google Pixel 6a with Military-Grade Anti-Explosion Edge-to-Edge Coverage Screen Protector Guard"/>
    <s v="Electronics|HomeTheater,TV&amp;Video|Accessories|RemoteControls"/>
    <x v="0"/>
    <s v="HomeTheater,TV&amp;Video"/>
    <s v="Accessories|RemoteControls"/>
    <n v="199"/>
    <n v="399"/>
    <n v="50.125313283208015"/>
    <n v="0.5"/>
    <n v="4.2"/>
    <n v="1335"/>
    <n v="4.2"/>
    <n v="4"/>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n v="532665"/>
    <n v="532665"/>
    <s v="Yes"/>
    <n v="0"/>
    <x v="2"/>
    <s v="51–60%"/>
  </r>
  <r>
    <s v="B09XBJ1CTN"/>
    <s v="B0BBVKRP7B"/>
    <s v="Shreenova Id116 Plus Bluetooth Fitness Smart Watch For Men Women And Kids Activity Tracker (Black)"/>
    <s v="SHREENOVA ID116 Plus Bluetooth Fitness Smart Watch for Men Women and Kids Activity Tracker (Black)"/>
    <s v="Electronics|Mobiles&amp;Accessories|MobileAccessories|Chargers|WallChargers"/>
    <x v="0"/>
    <s v="Mobiles&amp;Accessories"/>
    <s v="MobileAccessories|Chargers|WallChargers"/>
    <n v="649"/>
    <n v="999"/>
    <n v="35.035035035035037"/>
    <n v="0.35"/>
    <n v="4.2"/>
    <n v="1315"/>
    <n v="4.2"/>
    <n v="4"/>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n v="1313685"/>
    <n v="1313685"/>
    <s v="Yes"/>
    <n v="0"/>
    <x v="2"/>
    <s v="31–40%"/>
  </r>
  <r>
    <s v="B0994GFWBH"/>
    <s v="B0B5GJRTHB"/>
    <s v="Wecool Moonwalk M1 Enc True Wireless In Ear Earbuds With Mic, Titanium Drivers For Rich Bass Experience, 40+ Hours Play Time, Type C Fast Charging, Low Latency, Bt 5.3, Ipx5, Deep Bass (Black)"/>
    <s v="Wecool Moonwalk M1 ENC True Wireless in Ear Earbuds with Mic, Titanium Drivers for Rich Bass Experience, 40+ Hours Play Time, Type C Fast Charging, Low Latency, BT 5.3, IPX5, Deep Bass (Black)"/>
    <s v="Computers&amp;Accessories|Accessories&amp;Peripherals|Cables&amp;Accessories|Cables|USBCables"/>
    <x v="2"/>
    <s v="Accessories&amp;Peripherals"/>
    <s v="Cables&amp;Accessories|Cables|USBCables"/>
    <n v="139"/>
    <n v="999"/>
    <n v="86.086086086086084"/>
    <n v="0.86"/>
    <n v="4"/>
    <n v="1313"/>
    <n v="4"/>
    <n v="4"/>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n v="1311687"/>
    <n v="1311687"/>
    <s v="No"/>
    <n v="0"/>
    <x v="0"/>
    <s v="81–90%"/>
  </r>
  <r>
    <s v="B0B4G2MWSB"/>
    <s v="B09TBCVJS3"/>
    <s v="Amazfit Gts2 Mini (New Version) Smart Watch With Always-On Amoled Display, Alexa Built-In, Spo2, 14 Days' Battery Life, 68 Sports Modes, Gps, Hr, Sleep &amp; Stress Monitoring (Meteor Black)"/>
    <s v="Amazfit GTS2 Mini (New Version) Smart Watch with Always-on AMOLED Display, Alexa Built-in, SpO2, 14 Days' Battery Life, 68 Sports Modes, GPS, HR, Sleep &amp; Stress Monitoring (Meteor Black)"/>
    <s v="Computers&amp;Accessories|Accessories&amp;Peripherals|Cables&amp;Accessories|Cables|USBCables"/>
    <x v="2"/>
    <s v="Accessories&amp;Peripherals"/>
    <s v="Cables&amp;Accessories|Cables|USBCables"/>
    <n v="149"/>
    <n v="999"/>
    <n v="85.085085085085083"/>
    <n v="0.85"/>
    <n v="4"/>
    <n v="1313"/>
    <n v="4"/>
    <n v="4"/>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n v="1311687"/>
    <n v="1311687"/>
    <s v="Yes"/>
    <n v="0"/>
    <x v="2"/>
    <s v="81–90%"/>
  </r>
  <r>
    <s v="B0994GFWBH"/>
    <s v="B09KNMLH4Y"/>
    <s v="R B Nova Lint/Fabric Shaver For Cloths, Lint Remover For Woolen Sweaters, Blankets, Jackets/Burr Remover Pill Remover From Carpets, Pack Of 1"/>
    <s v="R B Nova Lint/Fabric Shaver for Cloths, Lint Remover for Woolen Sweaters, Blankets, Jackets/Burr Remover Pill Remover from Carpets, Pack of 1"/>
    <s v="Computers&amp;Accessories|Accessories&amp;Peripherals|Cables&amp;Accessories|Cables|USBCables"/>
    <x v="2"/>
    <s v="Accessories&amp;Peripherals"/>
    <s v="Cables&amp;Accessories|Cables|USBCables"/>
    <n v="139"/>
    <n v="999"/>
    <n v="86.086086086086084"/>
    <n v="0.86"/>
    <n v="4"/>
    <n v="1313"/>
    <n v="4"/>
    <n v="4"/>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n v="1311687"/>
    <n v="1311687"/>
    <s v="Yes"/>
    <n v="0"/>
    <x v="2"/>
    <s v="81–90%"/>
  </r>
  <r>
    <s v="B08RDWBYCQ"/>
    <s v="B009P2LK80"/>
    <s v="Bajaj Deluxe 2000 Watts Halogen Room Heater (Steel, Isi Approved), Multicolor"/>
    <s v="Bajaj Deluxe 2000 Watts Halogen Room Heater (Steel, ISI Approved), Multicolor"/>
    <s v="Home&amp;Kitchen|Kitchen&amp;HomeAppliances|SmallKitchenAppliances|HandBlenders"/>
    <x v="1"/>
    <s v="Kitchen&amp;HomeAppliances"/>
    <s v="SmallKitchenAppliances|HandBlenders"/>
    <n v="549"/>
    <n v="999"/>
    <n v="45.045045045045043"/>
    <n v="0.45"/>
    <n v="4"/>
    <n v="1313"/>
    <n v="4"/>
    <n v="4"/>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n v="1311687"/>
    <n v="1311687"/>
    <s v="Yes"/>
    <n v="0"/>
    <x v="2"/>
    <s v="41–50%"/>
  </r>
  <r>
    <s v="B0BNDRK886"/>
    <s v="B0BM4KTNL1"/>
    <s v="Figment Handheld Milk Frother Rechargeable, 3-Speed Electric Frother For Coffee With 2 Whisks And Coffee Decoration Tool, Coffee Frother Mixer, Crescent Enterprises Vrw0.50Bk (A1)"/>
    <s v="FIGMENT Handheld Milk Frother Rechargeable, 3-Speed Electric Frother for Coffee with 2 Whisks and Coffee Decoration Tool, Coffee Frother Mixer, CRESCENT ENTERPRISES VRW0.50BK (A1)"/>
    <s v="Home&amp;Kitchen|Kitchen&amp;HomeAppliances|WaterPurifiers&amp;Accessories|WaterPurifierAccessories"/>
    <x v="1"/>
    <s v="Kitchen&amp;HomeAppliances"/>
    <s v="WaterPurifiers&amp;Accessories|WaterPurifierAccessories"/>
    <n v="185"/>
    <n v="599"/>
    <n v="69.115191986644405"/>
    <n v="0.69"/>
    <n v="3.9"/>
    <n v="1306"/>
    <n v="3.9"/>
    <n v="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n v="782294"/>
    <n v="782294"/>
    <s v="No"/>
    <n v="0"/>
    <x v="0"/>
    <s v="61–70%"/>
  </r>
  <r>
    <s v="B0B9RN5X8B"/>
    <s v="B07JJFSG2B"/>
    <s v="Sandisk Ultra 128 Gb Usb 3.0 Pen Drive (Black)"/>
    <s v="SanDisk Ultra 128 GB USB 3.0 Pen Drive (Black)"/>
    <s v="Home&amp;Kitchen|Heating,Cooling&amp;AirQuality|WaterHeaters&amp;Geysers|InstantWaterHeaters"/>
    <x v="1"/>
    <s v="Heating,Cooling&amp;AirQuality"/>
    <s v="WaterHeaters&amp;Geysers|InstantWaterHeaters"/>
    <n v="2699"/>
    <n v="4700"/>
    <n v="42.574468085106382"/>
    <n v="0.43"/>
    <n v="4.2"/>
    <n v="1296"/>
    <n v="4.2"/>
    <n v="4"/>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n v="6091200"/>
    <n v="6091200"/>
    <s v="Yes"/>
    <n v="0"/>
    <x v="2"/>
    <s v="41–50%"/>
  </r>
  <r>
    <s v="B08TM71L54"/>
    <s v="B07GMFY9QM"/>
    <s v="Soflin Egg Boiler Electric Automatic Off 7 Egg Poacher For Steaming, Cooking, Boiling And Frying (400 Watts, Blue)"/>
    <s v="SOFLIN Egg Boiler Electric Automatic Off 7 Egg Poacher for Steaming, Cooking, Boiling and Frying (400 Watts, Blue)"/>
    <s v="Home&amp;Kitchen|Kitchen&amp;HomeAppliances|Vacuum,Cleaning&amp;Ironing|Irons,Steamers&amp;Accessories|Irons|SteamIrons"/>
    <x v="1"/>
    <s v="Kitchen&amp;HomeAppliances"/>
    <s v="Vacuum,Cleaning&amp;Ironing|Irons,Steamers&amp;Accessories|Irons|SteamIrons"/>
    <n v="3190"/>
    <n v="4195"/>
    <n v="23.957091775923718"/>
    <n v="0.24"/>
    <n v="4"/>
    <n v="1282"/>
    <n v="4"/>
    <n v="4"/>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n v="5377990"/>
    <n v="5377990"/>
    <s v="No"/>
    <n v="0"/>
    <x v="0"/>
    <s v="21–30%"/>
  </r>
  <r>
    <s v="B09BVCVTBC"/>
    <s v="B09YLXYP7Y"/>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Black)"/>
    <s v="Computers&amp;Accessories|Accessories&amp;Peripherals|PCGamingPeripherals|GamingKeyboards"/>
    <x v="2"/>
    <s v="Accessories&amp;Peripherals"/>
    <s v="PCGamingPeripherals|GamingKeyboards"/>
    <n v="2649"/>
    <n v="3499"/>
    <n v="24.292655044298371"/>
    <n v="0.24"/>
    <n v="4.5"/>
    <n v="1271"/>
    <n v="4.5"/>
    <n v="5"/>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n v="4447229"/>
    <n v="4447229"/>
    <s v="No"/>
    <n v="0"/>
    <x v="0"/>
    <s v="21–30%"/>
  </r>
  <r>
    <s v="B09X1M3DHX"/>
    <s v="B0B53NXFFR"/>
    <s v="Ptron Newly Launched Force X10 Bluetooth Calling Smartwatch With 1.7&quot; Full Touch Display, Real Heart Rate Monitor, Spo2, Watch Faces, 5 Days Runtime, Health/Fitness Trackers &amp; Ip68 Waterproof (Black)"/>
    <s v="PTron Newly Launched Force X10 Bluetooth Calling Smartwatch with 1.7&quot; Full Touch Display, Real Heart Rate Monitor, SpO2, Watch Faces, 5 Days Runtime, Health/Fitness Trackers &amp; IP68 Waterproof (Black)"/>
    <s v="Electronics|HomeTheater,TV&amp;Video|Televisions|SmartTelevisions"/>
    <x v="0"/>
    <s v="HomeTheater,TV&amp;Video"/>
    <s v="Televisions|SmartTelevisions"/>
    <n v="9999"/>
    <n v="27990"/>
    <n v="64.276527331189712"/>
    <n v="0.64"/>
    <n v="4.2"/>
    <n v="1269"/>
    <n v="4.2"/>
    <n v="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n v="35519310"/>
    <n v="35519310"/>
    <s v="No"/>
    <n v="0"/>
    <x v="0"/>
    <s v="61–70%"/>
  </r>
  <r>
    <s v="B00P93X2H6"/>
    <s v="B09MZ6WZ6V"/>
    <s v="Inovera World Map Extended Anti Slip Rubber Gaming Stitched Mouse Pad Desk Mat For Computer Laptop (Black, 900L X 400B X 2H Mm)"/>
    <s v="INOVERA World Map Extended Anti Slip Rubber Gaming Stitched Mouse Pad Desk Mat for Computer Laptop (Black, 900L x 400B x 2H mm)"/>
    <s v="OfficeProducts|OfficePaperProducts|Paper|Stationery|Notebooks,WritingPads&amp;Diaries|CompositionNotebooks"/>
    <x v="5"/>
    <s v="OfficePaperProducts"/>
    <s v="Paper|Stationery|Notebooks,WritingPads&amp;Diaries|CompositionNotebooks"/>
    <n v="67"/>
    <n v="75"/>
    <n v="10.666666666666668"/>
    <n v="0.11"/>
    <n v="4.0999999999999996"/>
    <n v="1269"/>
    <n v="4.0999999999999996"/>
    <n v="4"/>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n v="95175"/>
    <n v="95175"/>
    <s v="Yes"/>
    <n v="0"/>
    <x v="0"/>
    <s v="11–20%"/>
  </r>
  <r>
    <s v="B099K9ZX65"/>
    <s v="B00UGZWM2I"/>
    <s v="Coi Note Pad/Memo Book With Sticky Notes &amp; Clip Holder With Pen For Gifting"/>
    <s v="COI Note Pad/Memo Book with Sticky Notes &amp; Clip Holder with Pen for Gifting"/>
    <s v="Electronics|HomeTheater,TV&amp;Video|Televisions|SmartTelevisions"/>
    <x v="0"/>
    <s v="HomeTheater,TV&amp;Video"/>
    <s v="Televisions|SmartTelevisions"/>
    <n v="20990"/>
    <n v="44990"/>
    <n v="53.345187819515452"/>
    <n v="0.53"/>
    <n v="4.0999999999999996"/>
    <n v="1259"/>
    <n v="4.0999999999999996"/>
    <n v="4"/>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n v="56642410"/>
    <n v="56642410"/>
    <s v="No"/>
    <n v="0"/>
    <x v="2"/>
    <s v="51–60%"/>
  </r>
  <r>
    <s v="B091KNVNS9"/>
    <s v="B09NNHFSSF"/>
    <s v="Cp Plus 2Mp Full Hd Smart Wi-Fi Cctv Security Camera | 360¬∞ With Pan Tilt | Two Way Talk | Cloud Monitor | Motion Detect | Night Vision | Supports Sd Card (Up To 128 Gb) | Alexa &amp; Ok Google | Cp-E21A"/>
    <s v="CP PLUS 2MP Full HD Smart Wi-fi CCTV Security Camera | 360¬∞ with Pan Tilt | Two Way Talk | Cloud Monitor | Motion Detect | Night Vision | Supports SD Card (Up to 128 GB) | Alexa &amp; Ok Google | CP-E21A"/>
    <s v="Home&amp;Kitchen|Kitchen&amp;HomeAppliances|SmallKitchenAppliances|EggBoilers"/>
    <x v="1"/>
    <s v="Kitchen&amp;HomeAppliances"/>
    <s v="SmallKitchenAppliances|EggBoilers"/>
    <n v="368"/>
    <n v="699"/>
    <n v="47.353361945636621"/>
    <n v="0.47"/>
    <n v="4.0999999999999996"/>
    <n v="1240"/>
    <n v="4.0999999999999996"/>
    <n v="4"/>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n v="866760"/>
    <n v="866760"/>
    <s v="Yes"/>
    <n v="0"/>
    <x v="0"/>
    <s v="41–50%"/>
  </r>
  <r>
    <s v="B08PPHFXG3"/>
    <s v="B0B997FBZT"/>
    <s v="Acer 139 Cm (55 Inches) H Series 4K Ultra Hd Android Smart Led Tv Ar55Ar2851Udpro (Black)"/>
    <s v="Acer 139 cm (55 inches) H Series 4K Ultra HD Android Smart LED TV AR55AR2851UDPRO (Black)"/>
    <s v="Electronics|HomeTheater,TV&amp;Video|Accessories|Cables|HDMICables"/>
    <x v="0"/>
    <s v="HomeTheater,TV&amp;Video"/>
    <s v="Accessories|Cables|HDMICables"/>
    <n v="173"/>
    <n v="999"/>
    <n v="82.682682682682682"/>
    <n v="0.83"/>
    <n v="4.3"/>
    <n v="1237"/>
    <n v="4.3"/>
    <n v="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n v="1235763"/>
    <n v="1235763"/>
    <s v="No"/>
    <n v="0"/>
    <x v="1"/>
    <s v="81–90%"/>
  </r>
  <r>
    <s v="B0758F7KK7"/>
    <s v="B08BCKN299"/>
    <s v="Sounce Gold Plated 3.5 Mm Headphone Splitter For Computer 2 Male To 1 Female 3.5Mm Headphone Mic Audio Y Splitter Cable Smartphone Headset To Pc Adapter ‚Äì (Black,20Cm)"/>
    <s v="Sounce Gold Plated 3.5 mm Headphone Splitter for Computer 2 Male to 1 Female 3.5mm Headphone Mic Audio Y Splitter Cable Smartphone Headset to PC Adapter ‚Äì (Black,20cm)"/>
    <s v="Electronics|HomeTheater,TV&amp;Video|Accessories|TVMounts,Stands&amp;Turntables|TVWall&amp;CeilingMounts"/>
    <x v="0"/>
    <s v="HomeTheater,TV&amp;Video"/>
    <s v="Accessories|TVMounts,Stands&amp;Turntables|TVWall&amp;CeilingMounts"/>
    <n v="399"/>
    <n v="999"/>
    <n v="60.06006006006006"/>
    <n v="0.6"/>
    <n v="4"/>
    <n v="1236"/>
    <n v="4"/>
    <n v="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n v="1234764"/>
    <n v="1234764"/>
    <s v="Yes"/>
    <n v="0"/>
    <x v="2"/>
    <s v="61–70%"/>
  </r>
  <r>
    <s v="B08WD18LJZ"/>
    <s v="B07GXPDLYQ"/>
    <s v="Pro365 Indo Mocktails/Coffee Foamer/Cappuccino/Lemonade/Milk Frother (6 Months Warranty)"/>
    <s v="PRO365 Indo Mocktails/Coffee Foamer/Cappuccino/Lemonade/Milk Frother (6 Months Warranty)"/>
    <s v="Computers&amp;Accessories|Accessories&amp;Peripherals|Keyboards,Mice&amp;InputDevices|GraphicTablets"/>
    <x v="2"/>
    <s v="Accessories&amp;Peripherals"/>
    <s v="Keyboards,Mice&amp;InputDevices|GraphicTablets"/>
    <n v="249"/>
    <n v="600"/>
    <n v="58.5"/>
    <n v="0.59"/>
    <n v="4"/>
    <n v="1208"/>
    <n v="4"/>
    <n v="4"/>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n v="724800"/>
    <n v="724800"/>
    <s v="Yes"/>
    <n v="0"/>
    <x v="1"/>
    <s v="51–60%"/>
  </r>
  <r>
    <s v="B015GX9Y0W"/>
    <s v="B01KCSGBU2"/>
    <s v="Philips Air Purifier Ac2887/20,Vitashield Intelligent Purification,Long Hepa Filter Life Upto 17000 Hours,Removes 99.9% Airborne Viruses &amp; Bacteria,99.97% Airborne Pollutants,Ideal For Master Bedroom"/>
    <s v="Philips Air Purifier Ac2887/20,Vitashield Intelligent Purification,Long Hepa Filter Life Upto 17000 Hours,Removes 99.9% Airborne Viruses &amp; Bacteria,99.97% Airborne Pollutants,Ideal For Master Bedroom"/>
    <s v="Home&amp;Kitchen|Kitchen&amp;HomeAppliances|SmallKitchenAppliances|WaffleMakers&amp;Irons"/>
    <x v="1"/>
    <s v="Kitchen&amp;HomeAppliances"/>
    <s v="SmallKitchenAppliances|WaffleMakers&amp;Irons"/>
    <n v="1199"/>
    <n v="2400"/>
    <n v="50.041666666666664"/>
    <n v="0.5"/>
    <n v="3.9"/>
    <n v="1202"/>
    <n v="3.9"/>
    <n v="4"/>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n v="2884800"/>
    <n v="2884800"/>
    <s v="Yes"/>
    <n v="0"/>
    <x v="1"/>
    <s v="51–60%"/>
  </r>
  <r>
    <s v="B0B2DJ5RVQ"/>
    <s v="B07VJ9ZTXS"/>
    <s v="Aine Hdmi Male To Vga Female Video Converter Adapter Cable (Black)"/>
    <s v="Aine HDMI Male to VGA Female Video Converter Adapter Cable (Black)"/>
    <s v="Electronics|Mobiles&amp;Accessories|MobileAccessories|Mounts|HandlebarMounts"/>
    <x v="0"/>
    <s v="Mobiles&amp;Accessories"/>
    <s v="MobileAccessories|Mounts|HandlebarMounts"/>
    <n v="689"/>
    <n v="1999"/>
    <n v="65.5327663831916"/>
    <n v="0.66"/>
    <n v="4.3"/>
    <n v="1193"/>
    <n v="4.3"/>
    <n v="4"/>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n v="2384807"/>
    <n v="2384807"/>
    <s v="Yes"/>
    <n v="0"/>
    <x v="0"/>
    <s v="61–70%"/>
  </r>
  <r>
    <s v="B081NHWT6Z"/>
    <s v="B00O2R38C4"/>
    <s v="Luminous Vento Deluxe 150 Mm Exhaust Fan For Kitchen, Bathroom With Strong Air Suction, Rust Proof Body And Dust Protection Shutters (2-Year Warranty, White)"/>
    <s v="Luminous Vento Deluxe 150 mm Exhaust Fan for Kitchen, Bathroom with Strong Air Suction, Rust Proof Body and Dust Protection Shutters (2-Year Warranty, White)"/>
    <s v="Electronics|HomeTheater,TV&amp;Video|Accessories|RemoteControls"/>
    <x v="0"/>
    <s v="HomeTheater,TV&amp;Video"/>
    <s v="Accessories|RemoteControls"/>
    <n v="299"/>
    <n v="1199"/>
    <n v="75.062552126772303"/>
    <n v="0.75"/>
    <n v="3.9"/>
    <n v="1193"/>
    <n v="3.9"/>
    <n v="4"/>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n v="1430407"/>
    <n v="1430407"/>
    <s v="Yes"/>
    <n v="0"/>
    <x v="0"/>
    <s v="71–80%"/>
  </r>
  <r>
    <s v="B09FZ89DK6"/>
    <s v="B09NR6G588"/>
    <s v="Boult Audio Zcharge Bluetooth Wireless In Ear Earphones With Mic, 40H Playtime And Super Fast Charging, Environmental Noise Cancellation For Pro+ Calling And Ipx5 Water Resistant (Black)"/>
    <s v="Boult Audio ZCharge Bluetooth Wireless in Ear Earphones with Mic, 40H Playtime and Super Fast Charging, Environmental Noise Cancellation for Pro+ Calling and IPX5 Water Resistant (Black)"/>
    <s v="Home&amp;Kitchen|Kitchen&amp;HomeAppliances|Vacuum,Cleaning&amp;Ironing|Vacuums&amp;FloorCare|Vacuums|CanisterVacuums"/>
    <x v="1"/>
    <s v="Kitchen&amp;HomeAppliances"/>
    <s v="Vacuum,Cleaning&amp;Ironing|Vacuums&amp;FloorCare|Vacuums|CanisterVacuums"/>
    <n v="5999"/>
    <n v="9999"/>
    <n v="40.004000400039999"/>
    <n v="0.4"/>
    <n v="4.2"/>
    <n v="1191"/>
    <n v="4.2"/>
    <n v="4"/>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n v="11908809"/>
    <n v="11908809"/>
    <s v="Yes"/>
    <n v="0"/>
    <x v="1"/>
    <s v="41–50%"/>
  </r>
  <r>
    <s v="B07Y1RCCW5"/>
    <s v="B0B7FJNSZR"/>
    <s v="Proven¬Æ Copper + Mineral Ro+Uv+Uf 10 To 12 Liter Ro + Uv + Tds Adjuster Water Purifier With Copper Charge Technology Black &amp; Copper Best For Home And Office (Made In India)"/>
    <s v="Proven¬Æ Copper + Mineral RO+UV+UF 10 to 12 Liter RO + UV + TDS ADJUSTER Water Purifier with Copper Charge Technology black &amp; copper Best For Home and Office (Made In India)"/>
    <s v="Home&amp;Kitchen|Heating,Cooling&amp;AirQuality|WaterHeaters&amp;Geysers|InstantWaterHeaters"/>
    <x v="1"/>
    <s v="Heating,Cooling&amp;AirQuality"/>
    <s v="WaterHeaters&amp;Geysers|InstantWaterHeaters"/>
    <n v="1190"/>
    <n v="2550"/>
    <n v="53.333333333333336"/>
    <n v="0.53"/>
    <n v="3.8"/>
    <n v="1181"/>
    <n v="3.8"/>
    <n v="4"/>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n v="3011550"/>
    <n v="3011550"/>
    <s v="No"/>
    <n v="0"/>
    <x v="0"/>
    <s v="51–60%"/>
  </r>
  <r>
    <s v="B091JF2TFD"/>
    <s v="B09H3BXWTK"/>
    <s v="Venus Digital Kitchen Weighing Scale &amp; Food Weight Machine For Health, Fitness, Home Baking &amp; Cooking Scale, 2 Year Warranty &amp; Battery Included (Weighing Scale Without Bowl) Capacity 10 Kg, 1 Gm"/>
    <s v="Venus Digital Kitchen Weighing Scale &amp; Food Weight Machine for Health, Fitness, Home Baking &amp; Cooking Scale, 2 Year Warranty &amp; Battery Included (Weighing Scale Without Bowl) Capacity 10 Kg, 1 Gm"/>
    <s v="Electronics|Headphones,Earbuds&amp;Accessories|Headphones|In-Ear"/>
    <x v="0"/>
    <s v="Headphones,Earbuds&amp;Accessories"/>
    <s v="Headphones|In-Ear"/>
    <n v="499"/>
    <n v="1299"/>
    <n v="61.585835257890686"/>
    <n v="0.62"/>
    <n v="3.9"/>
    <n v="1173"/>
    <n v="3.9"/>
    <n v="4"/>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n v="1523727"/>
    <n v="1523727"/>
    <s v="Yes"/>
    <n v="0"/>
    <x v="0"/>
    <s v="61–70%"/>
  </r>
  <r>
    <s v="B09P564ZTJ"/>
    <s v="B09DSQXCM8"/>
    <s v="House Of Quirk Reusable Sticky Picker Cleaner Easy-Tear Sheets Travel Pet Hair Lint Rollers Brush (10Cm Sheet, Set Of 3 Rolls, 180 Sheets, 60 Sheets Each Roll Lint Roller Remover, Multicolour)"/>
    <s v="House of Quirk Reusable Sticky Picker Cleaner Easy-Tear Sheets Travel Pet Hair Lint Rollers Brush (10cm Sheet, Set of 3 Rolls, 180 Sheets, 60 Sheets Each roll Lint Roller Remover, Multicolour)"/>
    <s v="Computers&amp;Accessories|Accessories&amp;Peripherals|Keyboards,Mice&amp;InputDevices|GraphicTablets"/>
    <x v="2"/>
    <s v="Accessories&amp;Peripherals"/>
    <s v="Keyboards,Mice&amp;InputDevices|GraphicTablets"/>
    <n v="235"/>
    <n v="1599"/>
    <n v="85.30331457160726"/>
    <n v="0.85"/>
    <n v="3.8"/>
    <n v="1173"/>
    <n v="3.8"/>
    <n v="4"/>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n v="1875627"/>
    <n v="1875627"/>
    <s v="Yes"/>
    <n v="0"/>
    <x v="1"/>
    <s v="81–90%"/>
  </r>
  <r>
    <s v="B09LQH3SD9"/>
    <s v="B07Y9PY6Y1"/>
    <s v="Sujata Powermatic Plus, Juicer Mixer Grinder With Chutney Jar, 900 Watts, 3 Jars (White)"/>
    <s v="Sujata Powermatic Plus, Juicer Mixer Grinder with Chutney Jar, 900 Watts, 3 Jars (White)"/>
    <s v="Home&amp;Kitchen|Heating,Cooling&amp;AirQuality|RoomHeaters|ElectricHeaters"/>
    <x v="1"/>
    <s v="Heating,Cooling&amp;AirQuality"/>
    <s v="RoomHeaters|ElectricHeaters"/>
    <n v="999"/>
    <n v="2000"/>
    <n v="50.05"/>
    <n v="0.5"/>
    <n v="3.8"/>
    <n v="1163"/>
    <n v="3.8"/>
    <n v="4"/>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n v="2326000"/>
    <n v="2326000"/>
    <s v="Yes"/>
    <n v="0"/>
    <x v="1"/>
    <s v="51–60%"/>
  </r>
  <r>
    <s v="B083GQGT3Z"/>
    <s v="B08DPLCM6T"/>
    <s v="Lg 80 Cm (32 Inches) Hd Ready Smart Led Tv 32Lm563Bptc (Dark Iron Gray)"/>
    <s v="LG 80 cm (32 inches) HD Ready Smart LED TV 32LM563BPTC (Dark Iron Gray)"/>
    <s v="Electronics|HomeTheater,TV&amp;Video|Accessories|TVMounts,Stands&amp;Turntables|TVWall&amp;CeilingMounts"/>
    <x v="0"/>
    <s v="HomeTheater,TV&amp;Video"/>
    <s v="Accessories|TVMounts,Stands&amp;Turntables|TVWall&amp;CeilingMounts"/>
    <n v="399"/>
    <n v="799"/>
    <n v="50.062578222778477"/>
    <n v="0.5"/>
    <n v="4.0999999999999996"/>
    <n v="1161"/>
    <n v="4.0999999999999996"/>
    <n v="4"/>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n v="927639"/>
    <n v="927639"/>
    <s v="Yes"/>
    <n v="0"/>
    <x v="0"/>
    <s v="51–60%"/>
  </r>
  <r>
    <s v="B00GHL8VP2"/>
    <s v="B08J4PL1Z3"/>
    <s v="Rpm Euro Games Laptop/Pc Controller Wired For Windows - 7, 8, 8.1, 10 And Xp, Ps3(Upgraded With Xyab Buttons)"/>
    <s v="RPM Euro Games Laptop/PC Controller Wired for Windows - 7, 8, 8.1, 10 and XP, Ps3(Upgraded with XYAB Buttons)"/>
    <s v="Home&amp;Kitchen|Heating,Cooling&amp;AirQuality|RoomHeaters|ElectricHeaters"/>
    <x v="1"/>
    <s v="Heating,Cooling&amp;AirQuality"/>
    <s v="RoomHeaters|ElectricHeaters"/>
    <n v="3487.77"/>
    <n v="4990"/>
    <n v="30.104809619238477"/>
    <n v="0.3"/>
    <n v="4.0999999999999996"/>
    <n v="1127"/>
    <n v="4.0999999999999996"/>
    <n v="4"/>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n v="5623730"/>
    <n v="5623730"/>
    <s v="Yes"/>
    <n v="0"/>
    <x v="1"/>
    <s v="31–40%"/>
  </r>
  <r>
    <s v="B08RP2L2NL"/>
    <s v="B0B3TBY2YX"/>
    <s v="Agaro Royal Double Layered Kettle, 1.5 Litres, Double Layered Cool Touch , Dry Boiling Protection, Black"/>
    <s v="AGARO Royal Double Layered Kettle, 1.5 Litres, Double Layered Cool Touch , Dry Boiling Protection, Black"/>
    <s v="Computers&amp;Accessories|Accessories&amp;Peripherals|Cables&amp;Accessories|Cables|USBCables"/>
    <x v="2"/>
    <s v="Accessories&amp;Peripherals"/>
    <s v="Cables&amp;Accessories|Cables|USBCables"/>
    <n v="347"/>
    <n v="999"/>
    <n v="65.265265265265256"/>
    <n v="0.65"/>
    <n v="3.5"/>
    <n v="1121"/>
    <n v="3.5"/>
    <n v="4"/>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n v="1119879"/>
    <n v="1119879"/>
    <s v="No"/>
    <n v="0"/>
    <x v="0"/>
    <s v="61–70%"/>
  </r>
  <r>
    <s v="B0912WJ87V"/>
    <s v="B0B53DS4TF"/>
    <s v="Instant Pot Air Fryer, Vortex 2Qt, Touch Control Panel, 360¬∞ Evencrisp‚Ñ¢ Technology, Uses 95 % Less Oil, 4-In-1 Appliance: Air Fry, Roast, Bake, Reheat (Vortex 1.97Litre, Black)"/>
    <s v="Instant Pot Air Fryer, Vortex 2QT, Touch Control Panel, 360¬∞ EvenCrisp‚Ñ¢ Technology, Uses 95 % less Oil, 4-in-1 Appliance: Air Fry, Roast, Bake, Reheat (Vortex 1.97Litre, Black)"/>
    <s v="Car&amp;Motorbike|CarAccessories|InteriorAccessories|AirPurifiers&amp;Ionizers"/>
    <x v="8"/>
    <s v="CarAccessories"/>
    <s v="InteriorAccessories|AirPurifiers&amp;Ionizers"/>
    <n v="2339"/>
    <n v="4000"/>
    <n v="41.524999999999999"/>
    <n v="0.42"/>
    <n v="3.8"/>
    <n v="1118"/>
    <n v="3.8"/>
    <n v="4"/>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n v="4472000"/>
    <n v="4472000"/>
    <s v="Yes"/>
    <n v="0"/>
    <x v="1"/>
    <s v="41–50%"/>
  </r>
  <r>
    <s v="B089BDBDGM"/>
    <s v="B013B2WGT6"/>
    <s v="Healthsense Chef-Mate Ks 33 Digital Kitchen Weighing Scale &amp; Food Weight Machine For Health, Fitness, Home Baking &amp; Cooking With Free Bowl, 1 Year Warranty &amp; Batteries Included"/>
    <s v="HealthSense Chef-Mate KS 33 Digital Kitchen Weighing Scale &amp; Food Weight Machine for Health, Fitness, Home Baking &amp; Cooking with Free Bowl, 1 Year Warranty &amp; Batteries Included"/>
    <s v="Home&amp;Kitchen|HomeStorage&amp;Organization|LaundryOrganization|LaundryBaskets"/>
    <x v="1"/>
    <s v="HomeStorage&amp;Organization"/>
    <s v="LaundryOrganization|LaundryBaskets"/>
    <n v="219"/>
    <n v="249"/>
    <n v="12.048192771084338"/>
    <n v="0.12"/>
    <n v="4"/>
    <n v="1108"/>
    <n v="4"/>
    <n v="4"/>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n v="275892"/>
    <n v="275892"/>
    <s v="No"/>
    <n v="0"/>
    <x v="0"/>
    <s v="11–20%"/>
  </r>
  <r>
    <s v="B00B7GKXMG"/>
    <s v="B08MTLLSL8"/>
    <s v="Boat Bassheads 102 Wired In Ear Earphones With Mic (Mint Green)"/>
    <s v="boAt Bassheads 102 Wired in Ear Earphones with Mic (Mint Green)"/>
    <s v="Home&amp;Kitchen|Kitchen&amp;HomeAppliances|Vacuum,Cleaning&amp;Ironing|Irons,Steamers&amp;Accessories|Irons|DryIrons"/>
    <x v="1"/>
    <s v="Kitchen&amp;HomeAppliances"/>
    <s v="Vacuum,Cleaning&amp;Ironing|Irons,Steamers&amp;Accessories|Irons|DryIrons"/>
    <n v="699"/>
    <n v="850"/>
    <n v="17.764705882352942"/>
    <n v="0.18"/>
    <n v="4.0999999999999996"/>
    <n v="1106"/>
    <n v="4.0999999999999996"/>
    <n v="4"/>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n v="940100"/>
    <n v="940100"/>
    <s v="No"/>
    <n v="0"/>
    <x v="1"/>
    <s v="11–20%"/>
  </r>
  <r>
    <s v="B08LKS3LSP"/>
    <s v="B078JF6X9B"/>
    <s v="Havells Instanio 3-Litre 4.5Kw Instant Water Heater (Geyser), White Blue"/>
    <s v="Havells Instanio 3-Litre 4.5KW Instant Water Heater (Geyser), White Blue"/>
    <s v="Computers&amp;Accessories|Accessories&amp;Peripherals|Cables&amp;Accessories|Cables|USBCables"/>
    <x v="2"/>
    <s v="Accessories&amp;Peripherals"/>
    <s v="Cables&amp;Accessories|Cables|USBCables"/>
    <n v="345"/>
    <n v="999"/>
    <n v="65.465465465465471"/>
    <n v="0.65"/>
    <n v="3.7"/>
    <n v="1097"/>
    <n v="3.7"/>
    <n v="4"/>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n v="1095903"/>
    <n v="1095903"/>
    <s v="No"/>
    <n v="0"/>
    <x v="0"/>
    <s v="61–70%"/>
  </r>
  <r>
    <s v="B07LFWP97N"/>
    <s v="B00E3DVQFS"/>
    <s v="Duracell Rechargeable Aa 2500Mah Batteries, 4 Pcs"/>
    <s v="Duracell Rechargeable AA 2500mAh Batteries, 4 Pcs"/>
    <s v="Computers&amp;Accessories|Accessories&amp;Peripherals|LaptopAccessories|Bags&amp;Sleeves|LaptopSleeves&amp;Slipcases"/>
    <x v="2"/>
    <s v="Accessories&amp;Peripherals"/>
    <s v="LaptopAccessories|Bags&amp;Sleeves|LaptopSleeves&amp;Slipcases"/>
    <n v="269"/>
    <n v="1099"/>
    <n v="75.52320291173794"/>
    <n v="0.76"/>
    <n v="4.0999999999999996"/>
    <n v="1092"/>
    <n v="4.0999999999999996"/>
    <n v="4"/>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n v="1200108"/>
    <n v="1200108"/>
    <s v="Yes"/>
    <n v="0"/>
    <x v="1"/>
    <s v="71–80%"/>
  </r>
  <r>
    <s v="B08L7J3T31"/>
    <s v="B091V8HK8Z"/>
    <s v="Milton Go Electro 2.0 Stainless Steel Electric Kettle, 1 Piece, 2 Litres, Silver | Power Indicator | 1500 Watts | Auto Cut-Off | Detachable 360 Degree Connector | Boiler For Water"/>
    <s v="Milton Go Electro 2.0 Stainless Steel Electric Kettle, 1 Piece, 2 Litres, Silver | Power Indicator | 1500 Watts | Auto Cut-off | Detachable 360 Degree Connector | Boiler for Water"/>
    <s v="Home&amp;Kitchen|Kitchen&amp;HomeAppliances|WaterPurifiers&amp;Accessories|WaterPurifierAccessories"/>
    <x v="1"/>
    <s v="Kitchen&amp;HomeAppliances"/>
    <s v="WaterPurifiers&amp;Accessories|WaterPurifierAccessories"/>
    <n v="379"/>
    <n v="919"/>
    <n v="58.759521218715996"/>
    <n v="0.59"/>
    <n v="4"/>
    <n v="1090"/>
    <n v="4"/>
    <n v="4"/>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n v="1001710"/>
    <n v="1001710"/>
    <s v="Yes"/>
    <n v="0"/>
    <x v="1"/>
    <s v="51–60%"/>
  </r>
  <r>
    <s v="B09Z28BQZT"/>
    <s v="B07FXLC2G2"/>
    <s v="Tata Swach Bulb 6000-Litre Cartridge, 1 Piece, White, Hollow Fiber Membrane"/>
    <s v="Tata Swach Bulb 6000-Litre Cartridge, 1 Piece, White, Hollow Fiber Membrane"/>
    <s v="Computers&amp;Accessories|Accessories&amp;Peripherals|LaptopAccessories|Lapdesks"/>
    <x v="2"/>
    <s v="Accessories&amp;Peripherals"/>
    <s v="LaptopAccessories|Lapdesks"/>
    <n v="599"/>
    <n v="3999"/>
    <n v="85.021255313828462"/>
    <n v="0.85"/>
    <n v="3.9"/>
    <n v="1087"/>
    <n v="3.9"/>
    <n v="4"/>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n v="4346913"/>
    <n v="4346913"/>
    <s v="Yes"/>
    <n v="0"/>
    <x v="1"/>
    <s v="81–90%"/>
  </r>
  <r>
    <s v="B09ZDVL7L8"/>
    <s v="B0BLC2BYPX"/>
    <s v="Zuvexa Usb Rechargeable Electric Foam Maker - Handheld Milk Wand Mixer Frother For Hot Milk, Hand Blender Coffee, Egg Beater (Black)"/>
    <s v="Zuvexa USB Rechargeable Electric Foam Maker - Handheld Milk Wand Mixer Frother for Hot Milk, Hand Blender Coffee, Egg Beater (Black)"/>
    <s v="Home&amp;Kitchen|Kitchen&amp;HomeAppliances|SmallKitchenAppliances|MixerGrinders"/>
    <x v="1"/>
    <s v="Kitchen&amp;HomeAppliances"/>
    <s v="SmallKitchenAppliances|MixerGrinders"/>
    <n v="2199"/>
    <n v="3895"/>
    <n v="43.543003851091143"/>
    <n v="0.44"/>
    <n v="3.9"/>
    <n v="1085"/>
    <n v="3.9"/>
    <n v="4"/>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n v="4226075"/>
    <n v="4226075"/>
    <s v="Yes"/>
    <n v="0"/>
    <x v="0"/>
    <s v="41–50%"/>
  </r>
  <r>
    <s v="B093ZNQZ2Y"/>
    <s v="B095XCRDQW"/>
    <s v="Esquire Laundry Basket Brown, 50 Ltr Capacity(Plastic)"/>
    <s v="Esquire Laundry Basket Brown, 50 Ltr Capacity(Plastic)"/>
    <s v="Electronics|HomeTheater,TV&amp;Video|Accessories|RemoteControls"/>
    <x v="0"/>
    <s v="HomeTheater,TV&amp;Video"/>
    <s v="Accessories|RemoteControls"/>
    <n v="249"/>
    <n v="799"/>
    <n v="68.836045056320401"/>
    <n v="0.69"/>
    <n v="3.8"/>
    <n v="1079"/>
    <n v="3.8"/>
    <n v="4"/>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n v="862121"/>
    <n v="862121"/>
    <s v="No"/>
    <n v="0"/>
    <x v="0"/>
    <s v="61–70%"/>
  </r>
  <r>
    <s v="B0B4HJNPV4"/>
    <s v="B01GZSQJPA"/>
    <s v="Philips Hl7756/00 Mixer Grinder, 750W, 3 Jars (Black)"/>
    <s v="Philips HL7756/00 Mixer Grinder, 750W, 3 Jars (Black)"/>
    <s v="Computers&amp;Accessories|Accessories&amp;Peripherals|Cables&amp;Accessories|Cables|USBCables"/>
    <x v="2"/>
    <s v="Accessories&amp;Peripherals"/>
    <s v="Cables&amp;Accessories|Cables|USBCables"/>
    <n v="199"/>
    <n v="999"/>
    <n v="80.08008008008008"/>
    <n v="0.8"/>
    <n v="3.9"/>
    <n v="1075"/>
    <n v="3.9"/>
    <n v="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n v="1073925"/>
    <n v="1073925"/>
    <s v="Yes"/>
    <n v="0"/>
    <x v="1"/>
    <s v="81–90%"/>
  </r>
  <r>
    <s v="B0B4HKH19N"/>
    <s v="B09JN37WBX"/>
    <s v="Lint Remover Woolen Clothes Lint Extractor Battery Lint Removing Machine Bhur Remover"/>
    <s v="Lint Remover Woolen Clothes Lint Extractor Battery Lint Removing Machine Bhur Remover"/>
    <s v="Computers&amp;Accessories|Accessories&amp;Peripherals|Cables&amp;Accessories|Cables|USBCables"/>
    <x v="2"/>
    <s v="Accessories&amp;Peripherals"/>
    <s v="Cables&amp;Accessories|Cables|USBCables"/>
    <n v="249"/>
    <n v="931"/>
    <n v="73.254564983888287"/>
    <n v="0.73"/>
    <n v="3.9"/>
    <n v="1075"/>
    <n v="3.9"/>
    <n v="4"/>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n v="1000825"/>
    <n v="1000825"/>
    <s v="Yes"/>
    <n v="0"/>
    <x v="2"/>
    <s v="71–80%"/>
  </r>
  <r>
    <s v="B0B4T6MR8N"/>
    <s v="B0756K5DYZ"/>
    <s v="Prestige Iris 750 Watt Mixer Grinder With 3 Stainless Steel Jar + 1 Juicer Jar (White And Blue)"/>
    <s v="Prestige Iris 750 Watt Mixer Grinder with 3 Stainless Steel Jar + 1 Juicer Jar (White and Blue)"/>
    <s v="Computers&amp;Accessories|Accessories&amp;Peripherals|Cables&amp;Accessories|Cables|USBCables"/>
    <x v="2"/>
    <s v="Accessories&amp;Peripherals"/>
    <s v="Cables&amp;Accessories|Cables|USBCables"/>
    <n v="89"/>
    <n v="800"/>
    <n v="88.875"/>
    <n v="0.89"/>
    <n v="3.9"/>
    <n v="1075"/>
    <n v="3.9"/>
    <n v="4"/>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n v="860000"/>
    <n v="860000"/>
    <s v="Yes"/>
    <n v="0"/>
    <x v="1"/>
    <s v="81–90%"/>
  </r>
  <r>
    <s v="B0B4T8RSJ1"/>
    <s v="B075JJ5NQC"/>
    <s v="Butterfly Smart Mixer Grinder, 750W, 4 Jars (Grey)"/>
    <s v="Butterfly Smart Mixer Grinder, 750W, 4 Jars (Grey)"/>
    <s v="Computers&amp;Accessories|Accessories&amp;Peripherals|Cables&amp;Accessories|Cables|USBCables"/>
    <x v="2"/>
    <s v="Accessories&amp;Peripherals"/>
    <s v="Cables&amp;Accessories|Cables|USBCables"/>
    <n v="99"/>
    <n v="800"/>
    <n v="87.625"/>
    <n v="0.88"/>
    <n v="3.9"/>
    <n v="1075"/>
    <n v="3.9"/>
    <n v="4"/>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n v="860000"/>
    <n v="860000"/>
    <s v="Yes"/>
    <n v="0"/>
    <x v="2"/>
    <s v="81–90%"/>
  </r>
  <r>
    <s v="B0B4HJNPV4"/>
    <s v="B07NRTCDS5"/>
    <s v="Brayden Fito Atom Rechargeable Smoothie Blender With 2000 Mah Battery And 3.7V Motor With 400Ml Tritan Jar (Blue)"/>
    <s v="Brayden Fito Atom Rechargeable Smoothie Blender with 2000 mAh Battery and 3.7V Motor with 400ml Tritan Jar (Blue)"/>
    <s v="Computers&amp;Accessories|Accessories&amp;Peripherals|Cables&amp;Accessories|Cables|USBCables"/>
    <x v="2"/>
    <s v="Accessories&amp;Peripherals"/>
    <s v="Cables&amp;Accessories|Cables|USBCables"/>
    <n v="199"/>
    <n v="999"/>
    <n v="80.08008008008008"/>
    <n v="0.8"/>
    <n v="3.9"/>
    <n v="1075"/>
    <n v="3.9"/>
    <n v="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n v="1073925"/>
    <n v="1073925"/>
    <s v="Yes"/>
    <n v="0"/>
    <x v="2"/>
    <s v="81–90%"/>
  </r>
  <r>
    <s v="B096YCN3SD"/>
    <s v="B07TTSS5MP"/>
    <s v="Lifelong Llmg74 750 Watt Mixer Grinder With 3 Jars (White And Grey)"/>
    <s v="Lifelong LLMG74 750 Watt Mixer Grinder with 3 Jars (White and Grey)"/>
    <s v="Home&amp;Kitchen|Kitchen&amp;HomeAppliances|SmallKitchenAppliances|Kettles&amp;HotWaterDispensers|Kettle&amp;ToasterSets"/>
    <x v="1"/>
    <s v="Kitchen&amp;HomeAppliances"/>
    <s v="SmallKitchenAppliances|Kettles&amp;HotWaterDispensers|Kettle&amp;ToasterSets"/>
    <n v="549"/>
    <n v="1000"/>
    <n v="45.1"/>
    <n v="0.45"/>
    <n v="3.6"/>
    <n v="1074"/>
    <n v="3.6"/>
    <n v="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n v="1074000"/>
    <n v="1074000"/>
    <s v="Yes"/>
    <n v="0"/>
    <x v="2"/>
    <s v="41–50%"/>
  </r>
  <r>
    <s v="B09R83SFYV"/>
    <s v="B09NS5TKPN"/>
    <s v="Lg 1.5 Ton 5 Star Ai Dual Inverter Split Ac (Copper, Super Convertible 6-In-1 Cooling, Hd Filter With Anti-Virus Protection, 2022 Model, Ps-Q19Ynze, White)"/>
    <s v="LG 1.5 Ton 5 Star AI DUAL Inverter Split AC (Copper, Super Convertible 6-in-1 Cooling, HD Filter with Anti-Virus Protection, 2022 Model, PS-Q19YNZE, White)"/>
    <s v="Home&amp;Kitchen|Kitchen&amp;HomeAppliances|SewingMachines&amp;Accessories|Sewing&amp;EmbroideryMachines"/>
    <x v="1"/>
    <s v="Kitchen&amp;HomeAppliances"/>
    <s v="SewingMachines&amp;Accessories|Sewing&amp;EmbroideryMachines"/>
    <n v="1484"/>
    <n v="2499"/>
    <n v="40.616246498599438"/>
    <n v="0.41"/>
    <n v="3.7"/>
    <n v="1067"/>
    <n v="3.7"/>
    <n v="4"/>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n v="2666433"/>
    <n v="2666433"/>
    <s v="No"/>
    <n v="0"/>
    <x v="0"/>
    <s v="41–50%"/>
  </r>
  <r>
    <s v="B097RN7BBK"/>
    <s v="B08WWKM5HQ"/>
    <s v="Crompton Highspeed Markle Prime 1200 Mm (48 Inch) Anti-Dust Ceiling Fan With Energy Efficient 55W Motor (Burgundy)"/>
    <s v="Crompton Highspeed Markle Prime 1200 mm (48 inch) Anti-Dust Ceiling Fan with Energy Efficient 55W Motor (Burgundy)"/>
    <s v="Home&amp;Kitchen|Kitchen&amp;HomeAppliances|SmallKitchenAppliances|Kettles&amp;HotWaterDispensers|Kettle&amp;ToasterSets"/>
    <x v="1"/>
    <s v="Kitchen&amp;HomeAppliances"/>
    <s v="SmallKitchenAppliances|Kettles&amp;HotWaterDispensers|Kettle&amp;ToasterSets"/>
    <n v="479"/>
    <n v="1999"/>
    <n v="76.038019009504751"/>
    <n v="0.76"/>
    <n v="3.4"/>
    <n v="1066"/>
    <n v="3.4"/>
    <n v="3"/>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n v="2130934"/>
    <n v="2130934"/>
    <s v="No"/>
    <n v="0"/>
    <x v="0"/>
    <s v="71–80%"/>
  </r>
  <r>
    <s v="B088WCFPQF"/>
    <s v="B00V4BGDKU"/>
    <s v="Tp-Link Ue300 Usb 3.0 To Rj45 Gigabit Ethernet Network Adapter - Plug And Play"/>
    <s v="TP-Link UE300 USB 3.0 to RJ45 Gigabit Ethernet Network Adapter - Plug and Play"/>
    <s v="Home&amp;Kitchen|Kitchen&amp;HomeAppliances|Coffee,Tea&amp;Espresso|CoffeePresses"/>
    <x v="1"/>
    <s v="Kitchen&amp;HomeAppliances"/>
    <s v="Coffee,Tea&amp;Espresso|CoffeePresses"/>
    <n v="1099"/>
    <n v="1500"/>
    <n v="26.733333333333331"/>
    <n v="0.27"/>
    <n v="4.5"/>
    <n v="1065"/>
    <n v="4.5"/>
    <n v="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n v="1597500"/>
    <n v="1597500"/>
    <s v="Yes"/>
    <n v="0"/>
    <x v="1"/>
    <s v="21–30%"/>
  </r>
  <r>
    <s v="B08D6RCM3Q"/>
    <s v="B09NC2TY11"/>
    <s v="Noise Colorfit Ultra Buzz Bluetooth Calling Smart Watch With 1.75&quot; Hd Display, 320X385 Px Resolution, 100 Sports Modes, Stock Market Info Smartwatch For Men &amp; Women (Olive Green)"/>
    <s v="Noise ColorFit Ultra Buzz Bluetooth Calling Smart Watch with 1.75&quot; HD Display, 320x385 px Resolution, 100 Sports Modes, Stock Market Info Smartwatch for Men &amp; Women (Olive Green)"/>
    <s v="Home&amp;Kitchen|HomeStorage&amp;Organization|LaundryOrganization|LaundryBaskets"/>
    <x v="1"/>
    <s v="HomeStorage&amp;Organization"/>
    <s v="LaundryOrganization|LaundryBaskets"/>
    <n v="355"/>
    <n v="899"/>
    <n v="60.511679644048947"/>
    <n v="0.61"/>
    <n v="4.0999999999999996"/>
    <n v="1051"/>
    <n v="4.0999999999999996"/>
    <n v="4"/>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n v="944849"/>
    <n v="944849"/>
    <s v="No"/>
    <n v="0"/>
    <x v="0"/>
    <s v="61–70%"/>
  </r>
  <r>
    <s v="B08CHKQ8D4"/>
    <s v="B074CWD7MS"/>
    <s v="Digitek Dtr 550 Lw (67 Inch) Tripod For Dslr, Camera |Operating Height: 5.57 Feet | Maximum Load Capacity Up To 4.5Kg | Portable Lightweight Aluminum Tripod With 360 Degree Ball Head | Carry Bag Included (Black) (Dtr 550Lw)"/>
    <s v="Digitek DTR 550 LW (67 Inch) Tripod For DSLR, Camera |Operating Height: 5.57 Feet | Maximum Load Capacity up to 4.5kg | Portable Lightweight Aluminum Tripod with 360 Degree Ball Head | Carry Bag Included (Black) (DTR 550LW)"/>
    <s v="Computers&amp;Accessories|Accessories&amp;Peripherals|Cables&amp;Accessories|Cables|USBCables"/>
    <x v="2"/>
    <s v="Accessories&amp;Peripherals"/>
    <s v="Cables&amp;Accessories|Cables|USBCables"/>
    <n v="719"/>
    <n v="1499"/>
    <n v="52.034689793195469"/>
    <n v="0.52"/>
    <n v="4.0999999999999996"/>
    <n v="1045"/>
    <n v="4.0999999999999996"/>
    <n v="4"/>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n v="1566455"/>
    <n v="1566455"/>
    <s v="Yes"/>
    <n v="0"/>
    <x v="1"/>
    <s v="51–60%"/>
  </r>
  <r>
    <s v="B09HV71RL1"/>
    <s v="B01IBRHE3E"/>
    <s v="Gizga Essentials Professional 3-In-1 Cleaning Kit For Camera, Lens, Binocular, Laptop, Tv, Monitor, Smartphone, Tablet (Includes: Cleaning Liquid 100Ml, Plush Microfiber Cloth, Dust Removal Brush)"/>
    <s v="Gizga Essentials Professional 3-in-1 Cleaning Kit for Camera, Lens, Binocular, Laptop, TV, Monitor, Smartphone, Tablet (Includes: Cleaning Liquid 100ml, Plush Microfiber Cloth, Dust Removal Brush)"/>
    <s v="Computers&amp;Accessories|Accessories&amp;Peripherals|Cables&amp;Accessories|Cables|USBCables"/>
    <x v="2"/>
    <s v="Accessories&amp;Peripherals"/>
    <s v="Cables&amp;Accessories|Cables|USBCables"/>
    <n v="719"/>
    <n v="1499"/>
    <n v="52.034689793195469"/>
    <n v="0.52"/>
    <n v="4.0999999999999996"/>
    <n v="1045"/>
    <n v="4.0999999999999996"/>
    <n v="4"/>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n v="1566455"/>
    <n v="1566455"/>
    <s v="Yes"/>
    <n v="0"/>
    <x v="0"/>
    <s v="51–60%"/>
  </r>
  <r>
    <s v="B0B5RP43VN"/>
    <s v="B07SY4C3TD"/>
    <s v="Hp Gt 53 Xl Cartridge Ink"/>
    <s v="HP GT 53 XL Cartridge Ink"/>
    <s v="Home&amp;Kitchen|Kitchen&amp;HomeAppliances|SmallKitchenAppliances|SandwichMakers"/>
    <x v="1"/>
    <s v="Kitchen&amp;HomeAppliances"/>
    <s v="SmallKitchenAppliances|SandwichMakers"/>
    <n v="1474"/>
    <n v="4650"/>
    <n v="68.3010752688172"/>
    <n v="0.68"/>
    <n v="4.0999999999999996"/>
    <n v="1045"/>
    <n v="4.0999999999999996"/>
    <n v="4"/>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n v="4859250"/>
    <n v="4859250"/>
    <s v="Yes"/>
    <n v="0"/>
    <x v="0"/>
    <s v="61–70%"/>
  </r>
  <r>
    <s v="B09YL9SN9B"/>
    <s v="B09BW2GP18"/>
    <s v="Croma 3A Fast Charge 1M Type-C To All Type-C Phones Sync And Charge Cable, Made In India, 480Mbps Data Transfer Rate, Tested Durability With 8000+ Bends (12 Months Warranty) - Crcma0106Stc10, Black"/>
    <s v="Croma 3A Fast charge 1m Type-C to All Type-C Phones sync and charge cable, Made in India, 480Mbps Data transfer rate, Tested Durability with 8000+ bends (12 months warranty) - CRCMA0106sTC10, Black"/>
    <s v="Electronics|HomeTheater,TV&amp;Video|Televisions|SmartTelevisions"/>
    <x v="0"/>
    <s v="HomeTheater,TV&amp;Video"/>
    <s v="Televisions|SmartTelevisions"/>
    <n v="15990"/>
    <n v="23990"/>
    <n v="33.347228011671532"/>
    <n v="0.33"/>
    <n v="4.3"/>
    <n v="1035"/>
    <n v="4.3"/>
    <n v="4"/>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n v="24829650"/>
    <n v="24829650"/>
    <s v="Yes"/>
    <n v="0"/>
    <x v="0"/>
    <s v="31–40%"/>
  </r>
  <r>
    <s v="B09NTHQRW3"/>
    <s v="B08D9NDZ1Y"/>
    <s v="Hp Deskjet 2331 Colour Printer, Scanner And Copier For Home/Small Office, Compact Size, Reliable, Easy Set-Up Through Smart App On Your Pc Connected Through Usb, Ideal For Home."/>
    <s v="HP Deskjet 2331 Colour Printer, Scanner and Copier for Home/Small Office, Compact Size, Reliable, Easy Set-Up Through Smart App On Your Pc Connected Through USB, Ideal for Home."/>
    <s v="Home&amp;Kitchen|Kitchen&amp;HomeAppliances|SmallKitchenAppliances|HandBlenders"/>
    <x v="1"/>
    <s v="Kitchen&amp;HomeAppliances"/>
    <s v="SmallKitchenAppliances|HandBlenders"/>
    <n v="1999"/>
    <n v="2499"/>
    <n v="20.008003201280509"/>
    <n v="0.2"/>
    <n v="4.0999999999999996"/>
    <n v="1034"/>
    <n v="4.0999999999999996"/>
    <n v="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n v="2583966"/>
    <n v="2583966"/>
    <s v="No"/>
    <n v="0"/>
    <x v="0"/>
    <s v="21–30%"/>
  </r>
  <r>
    <s v="B09MZ6WZ6V"/>
    <s v="B08CTNJ985"/>
    <s v="Wayona Usb Type C 65W Fast Charging 2M/6Ft Long Flash Charge Cable 3A Qc 3.0 Data Cable Compatible With Samsung Galaxy S21 S10 S9 S8, Iqoo Z3, Vivo, Note 10 9 8, A20E A40 A50 A70, Moto G7 G8 (2M, Grey)"/>
    <s v="Wayona USB Type C 65W Fast Charging 2M/6Ft Long Flash Charge Cable 3A QC 3.0 Data Cable Compatible with Samsung Galaxy S21 S10 S9 S8, iQOO Z3, Vivo, Note 10 9 8, A20e A40 A50 A70, Moto G7 G8 (2M, Grey)"/>
    <s v="Computers&amp;Accessories|Accessories&amp;Peripherals|Keyboards,Mice&amp;InputDevices|Keyboard&amp;MiceAccessories|MousePads"/>
    <x v="2"/>
    <s v="Accessories&amp;Peripherals"/>
    <s v="Keyboards,Mice&amp;InputDevices|Keyboard&amp;MiceAccessories|MousePads"/>
    <n v="499"/>
    <n v="999"/>
    <n v="50.050050050050054"/>
    <n v="0.5"/>
    <n v="4.4000000000000004"/>
    <n v="1030"/>
    <n v="4.4000000000000004"/>
    <n v="4"/>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n v="1028970"/>
    <n v="1028970"/>
    <s v="No"/>
    <n v="0"/>
    <x v="0"/>
    <s v="51–60%"/>
  </r>
  <r>
    <s v="B07RY2X9MP"/>
    <s v="B09C6HWG18"/>
    <s v="Duracell Type C To Type C 5A (100W) Braided Sync &amp; Fast Charging Cable, 3.9 Feet (1.2M). Usb C To C Cable, Supports Pd &amp; Qc 3.0 Charging, 5 Gbps Data Transmission ‚Äì Black"/>
    <s v="Duracell Type C To Type C 5A (100W) Braided Sync &amp; Fast Charging Cable, 3.9 Feet (1.2M). USB C to C Cable, Supports PD &amp; QC 3.0 Charging, 5 GBPS Data Transmission ‚Äì Black"/>
    <s v="Electronics|HomeTheater,TV&amp;Video|Accessories|Cables|HDMICables"/>
    <x v="0"/>
    <s v="HomeTheater,TV&amp;Video"/>
    <s v="Accessories|Cables|HDMICables"/>
    <n v="609"/>
    <n v="1500"/>
    <n v="59.4"/>
    <n v="0.59"/>
    <n v="4.5"/>
    <n v="1029"/>
    <n v="4.5"/>
    <n v="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n v="1543500"/>
    <n v="1543500"/>
    <s v="Yes"/>
    <n v="0"/>
    <x v="1"/>
    <s v="51–60%"/>
  </r>
  <r>
    <s v="B09939XJX8"/>
    <s v="B09LQH3SD9"/>
    <s v="Lifelong Llqh922 Regalia 800 W (Isi Certified) Quartz Room Heater With 2 Power Settings, Overheating Protection, 2 Rod Heater (1 Year Warranty, White)"/>
    <s v="Lifelong LLQH922 Regalia 800 W (ISI Certified) Quartz Room Heater with 2 Power settings, Overheating Protection, 2 Rod Heater (1 Year Warranty, White)"/>
    <s v="Computers&amp;Accessories|Accessories&amp;Peripherals|Keyboards,Mice&amp;InputDevices|GraphicTablets"/>
    <x v="2"/>
    <s v="Accessories&amp;Peripherals"/>
    <s v="Keyboards,Mice&amp;InputDevices|GraphicTablets"/>
    <n v="354"/>
    <n v="1500"/>
    <n v="76.400000000000006"/>
    <n v="0.76"/>
    <n v="4"/>
    <n v="1026"/>
    <n v="4"/>
    <n v="4"/>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n v="1539000"/>
    <n v="1539000"/>
    <s v="Yes"/>
    <n v="0"/>
    <x v="0"/>
    <s v="71–80%"/>
  </r>
  <r>
    <s v="B08SKZ2RMG"/>
    <s v="B009LJ2BXA"/>
    <s v="Hp Wired On Ear Headphones With Mic With 3.5 Mm Drivers, In-Built Noise Cancelling, Foldable And Adjustable For Laptop/Pc/Office/Home/ 1 Year Warranty (B4B09Pa)"/>
    <s v="Hp Wired On Ear Headphones With Mic With 3.5 Mm Drivers, In-Built Noise Cancelling, Foldable And Adjustable For Laptop/Pc/Office/Home/ 1 Year Warranty (B4B09Pa)"/>
    <s v="Home&amp;Kitchen|Kitchen&amp;HomeAppliances|Vacuum,Cleaning&amp;Ironing|Irons,Steamers&amp;Accessories|LintShavers"/>
    <x v="1"/>
    <s v="Kitchen&amp;HomeAppliances"/>
    <s v="Vacuum,Cleaning&amp;Ironing|Irons,Steamers&amp;Accessories|LintShavers"/>
    <n v="475"/>
    <n v="999"/>
    <n v="52.452452452452448"/>
    <n v="0.52"/>
    <n v="4.0999999999999996"/>
    <n v="1021"/>
    <n v="4.0999999999999996"/>
    <n v="4"/>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n v="1019979"/>
    <n v="1019979"/>
    <s v="Yes"/>
    <n v="0"/>
    <x v="1"/>
    <s v="51–60%"/>
  </r>
  <r>
    <s v="B09VKWGZD7"/>
    <s v="B096VF5YYF"/>
    <s v="Boat Xtend Smartwatch With Alexa Built-In, 1.69‚Äù Hd Display, Multiple Watch Faces, Stress Monitor, Heart &amp; Spo2 Monitoring, 14 Sports Modes, Sleep Monitor, 5 Atm &amp; 7 Days Battery(Pitch Black)"/>
    <s v="boAt Xtend Smartwatch with Alexa Built-in, 1.69‚Äù HD Display, Multiple Watch Faces, Stress Monitor, Heart &amp; SpO2 Monitoring, 14 Sports Modes, Sleep Monitor, 5 ATM &amp; 7 Days Battery(Pitch Black)"/>
    <s v="Home&amp;Kitchen|Kitchen&amp;HomeAppliances|Vacuum,Cleaning&amp;Ironing|PressureWashers,Steam&amp;WindowCleaners"/>
    <x v="1"/>
    <s v="Kitchen&amp;HomeAppliances"/>
    <s v="Vacuum,Cleaning&amp;Ironing|PressureWashers,Steam&amp;WindowCleaners"/>
    <n v="4789"/>
    <n v="8990"/>
    <n v="46.729699666295879"/>
    <n v="0.47"/>
    <n v="4.3"/>
    <n v="1017"/>
    <n v="4.3"/>
    <n v="4"/>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n v="9142830"/>
    <n v="9142830"/>
    <s v="Yes"/>
    <n v="0"/>
    <x v="1"/>
    <s v="41–50%"/>
  </r>
  <r>
    <s v="B01N1XVVLC"/>
    <s v="B09ND94ZRG"/>
    <s v="Boult Audio Airbass Propods X Tws Bluetooth Truly Wireless In Ear Earbuds With Mic, 32H Playtime, Fast Charging Type-C, Ipx5 Water Resistant, Touch Controls And Voice Assistant (Red)"/>
    <s v="Boult Audio Airbass Propods X TWS Bluetooth Truly Wireless in Ear Earbuds with Mic, 32H Playtime, Fast Charging Type-C, Ipx5 Water Resistant, Touch Controls and Voice Assistant (Red)"/>
    <s v="Home&amp;Kitchen|Heating,Cooling&amp;AirQuality|RoomHeaters|FanHeaters"/>
    <x v="1"/>
    <s v="Heating,Cooling&amp;AirQuality"/>
    <s v="RoomHeaters|FanHeaters"/>
    <n v="9590"/>
    <n v="15999"/>
    <n v="40.058753672104508"/>
    <n v="0.4"/>
    <n v="4.0999999999999996"/>
    <n v="1017"/>
    <n v="4.0999999999999996"/>
    <n v="4"/>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n v="16270983"/>
    <n v="16270983"/>
    <s v="No"/>
    <n v="0"/>
    <x v="0"/>
    <s v="41–50%"/>
  </r>
  <r>
    <s v="B09DSQXCM8"/>
    <s v="B08J7VCT12"/>
    <s v="Kent 16068 Zoom Vacuum Cleaner For Home And Car 130 W | Cordless, Hoseless, Rechargeable Hepa Filters Vacuum Cleaner With Cyclonic Technology | Bagless Design And Multi Nozzle Operation | Blue"/>
    <s v="KENT 16068 Zoom Vacuum Cleaner for Home and Car 130 W | Cordless, Hoseless, Rechargeable HEPA Filters Vacuum Cleaner with Cyclonic Technology | Bagless Design and Multi Nozzle Operation | Blue"/>
    <s v="Home&amp;Kitchen|Kitchen&amp;HomeAppliances|Vacuum,Cleaning&amp;Ironing|Irons,Steamers&amp;Accessories|LintShavers"/>
    <x v="1"/>
    <s v="Kitchen&amp;HomeAppliances"/>
    <s v="Vacuum,Cleaning&amp;Ironing|Irons,Steamers&amp;Accessories|LintShavers"/>
    <n v="299"/>
    <n v="499"/>
    <n v="40.080160320641284"/>
    <n v="0.4"/>
    <n v="3.9"/>
    <n v="1015"/>
    <n v="3.9"/>
    <n v="4"/>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n v="506485"/>
    <n v="506485"/>
    <s v="No"/>
    <n v="0"/>
    <x v="0"/>
    <s v="41–50%"/>
  </r>
  <r>
    <s v="B09JFR8H3Q"/>
    <s v="B08S6RKT4L"/>
    <s v="Balzano High Speed Nutri Blender/Mixer/Smoothie Maker - 500 Watt - Silver, 2 Jar"/>
    <s v="Balzano High Speed Nutri Blender/Mixer/Smoothie Maker - 500 Watt - Silver, 2 Jar"/>
    <s v="Home&amp;Kitchen|Kitchen&amp;HomeAppliances|WaterPurifiers&amp;Accessories|WaterPurifierAccessories"/>
    <x v="1"/>
    <s v="Kitchen&amp;HomeAppliances"/>
    <s v="WaterPurifiers&amp;Accessories|WaterPurifierAccessories"/>
    <n v="215"/>
    <n v="1499"/>
    <n v="85.657104736490993"/>
    <n v="0.86"/>
    <n v="3.9"/>
    <n v="1004"/>
    <n v="3.9"/>
    <n v="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n v="1504996"/>
    <n v="1504996"/>
    <s v="No"/>
    <n v="0"/>
    <x v="1"/>
    <s v="81–90%"/>
  </r>
  <r>
    <s v="B0B7B9V9QP"/>
    <s v="B0148NPH9I"/>
    <s v="Logitech K380 Wireless Multi-Device Keyboard For Windows, Apple Ios, Apple Tv Android Or Chrome, Bluetooth, Compact Space-Saving Design, Pc/Mac/Laptop/Smartphone/Tablet (Dark Grey)"/>
    <s v="Logitech K380 Wireless Multi-Device Keyboard for Windows, Apple iOS, Apple TV Android or Chrome, Bluetooth, Compact Space-Saving Design, PC/Mac/Laptop/Smartphone/Tablet (Dark Grey)"/>
    <s v="Electronics|HomeTheater,TV&amp;Video|Televisions|SmartTelevisions"/>
    <x v="0"/>
    <s v="HomeTheater,TV&amp;Video"/>
    <s v="Televisions|SmartTelevisions"/>
    <n v="18999"/>
    <n v="35000"/>
    <n v="45.717142857142854"/>
    <n v="0.46"/>
    <n v="4"/>
    <n v="1001"/>
    <n v="4"/>
    <n v="4"/>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n v="35035000"/>
    <n v="35035000"/>
    <s v="Yes"/>
    <n v="0"/>
    <x v="1"/>
    <s v="41–50%"/>
  </r>
  <r>
    <s v="B00ZRBWPA0"/>
    <s v="B0BF54972T"/>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s v="Electronics|GeneralPurposeBatteries&amp;BatteryChargers|DisposableBatteries"/>
    <x v="0"/>
    <s v="GeneralPurposeBatteries&amp;BatteryChargers"/>
    <s v="DisposableBatteries"/>
    <n v="159"/>
    <n v="180"/>
    <n v="11.666666666666666"/>
    <n v="0.12"/>
    <n v="4.3"/>
    <n v="989"/>
    <n v="4.3"/>
    <n v="4"/>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n v="178020"/>
    <n v="178020"/>
    <s v="No"/>
    <n v="0"/>
    <x v="0"/>
    <s v="11–20%"/>
  </r>
  <r>
    <s v="B09Y5FZK9N"/>
    <s v="B07F366Z51"/>
    <s v="Singer Aroma 1.8 Liter Electric Kettle High Grade Stainless Steel With Cool And Touch Body And Cordless Base, 1500 Watts, Auto Shut Off With Dry Boiling (Silver/Black)"/>
    <s v="Singer Aroma 1.8 Liter Electric Kettle High Grade Stainless Steel with Cool and Touch Body and Cordless Base, 1500 watts, Auto Shut Off with Dry Boiling (Silver/Black)"/>
    <s v="Home&amp;Kitchen|Kitchen&amp;HomeAppliances|SmallKitchenAppliances|Kettles&amp;HotWaterDispensers|Kettle&amp;ToasterSets"/>
    <x v="1"/>
    <s v="Kitchen&amp;HomeAppliances"/>
    <s v="SmallKitchenAppliances|Kettles&amp;HotWaterDispensers|Kettle&amp;ToasterSets"/>
    <n v="809"/>
    <n v="1545"/>
    <n v="47.637540453074436"/>
    <n v="0.48"/>
    <n v="3.7"/>
    <n v="976"/>
    <n v="3.7"/>
    <n v="4"/>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n v="1507920"/>
    <n v="1507920"/>
    <s v="No"/>
    <n v="0"/>
    <x v="2"/>
    <s v="41–50%"/>
  </r>
  <r>
    <s v="B08QSC1XY8"/>
    <s v="B09MJ77786"/>
    <s v="Mi 108 Cm (43 Inches) 5X Series 4K Ultra Hd Led Smart Android Tv L43M6-Es (Grey)"/>
    <s v="MI 108 cm (43 inches) 5X Series 4K Ultra HD LED Smart Android TV L43M6-ES (Grey)"/>
    <s v="Computers&amp;Accessories|Accessories&amp;Peripherals|Cables&amp;Accessories|Cables|USBCables"/>
    <x v="2"/>
    <s v="Accessories&amp;Peripherals"/>
    <s v="Cables&amp;Accessories|Cables|USBCables"/>
    <n v="389"/>
    <n v="1099"/>
    <n v="64.604185623293915"/>
    <n v="0.65"/>
    <n v="4.3"/>
    <n v="974"/>
    <n v="4.3"/>
    <n v="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n v="1070426"/>
    <n v="1070426"/>
    <s v="No"/>
    <n v="0"/>
    <x v="0"/>
    <s v="61–70%"/>
  </r>
  <r>
    <s v="B08QSDKFGQ"/>
    <s v="B08CT62BM1"/>
    <s v="Wayona Usb Type C Fast Charging Cable Charger Cord 3A Qc 3.0 Data Cable Compatible With Samsung Galaxy S10E S10 S9 S8 S20 Plus, Note 10 9 8, M51 A40 A50 A70, Moto G7 G8 (1M, Grey)"/>
    <s v="Wayona USB Type C Fast Charging Cable Charger Cord 3A QC 3.0 Data Cable Compatible with Samsung Galaxy S10e S10 S9 S8 S20 Plus, Note 10 9 8, M51 A40 A50 A70, Moto G7 G8 (1M, Grey)"/>
    <s v="Computers&amp;Accessories|Accessories&amp;Peripherals|Cables&amp;Accessories|Cables|USBCables"/>
    <x v="2"/>
    <s v="Accessories&amp;Peripherals"/>
    <s v="Cables&amp;Accessories|Cables|USBCables"/>
    <n v="339"/>
    <n v="1099"/>
    <n v="69.153776160145583"/>
    <n v="0.69"/>
    <n v="4.3"/>
    <n v="974"/>
    <n v="4.3"/>
    <n v="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n v="1070426"/>
    <n v="1070426"/>
    <s v="Yes"/>
    <n v="0"/>
    <x v="1"/>
    <s v="61–70%"/>
  </r>
  <r>
    <s v="B08QSC1XY8"/>
    <s v="B09XB7SRQ5"/>
    <s v="Redmi 10A (Slate Grey, 4Gb Ram, 64Gb Storage) | 2 Ghz Octa Core Helio G25 | 5000 Mah Battery | Finger Print Sensor | Upto 5Gb Ram With Ram Booster"/>
    <s v="Redmi 10A (Slate Grey, 4GB RAM, 64GB Storage) | 2 Ghz Octa Core Helio G25 | 5000 mAh Battery | Finger Print Sensor | Upto 5GB RAM with RAM Booster"/>
    <s v="Computers&amp;Accessories|Accessories&amp;Peripherals|Cables&amp;Accessories|Cables|USBCables"/>
    <x v="2"/>
    <s v="Accessories&amp;Peripherals"/>
    <s v="Cables&amp;Accessories|Cables|USBCables"/>
    <n v="389"/>
    <n v="1099"/>
    <n v="64.604185623293915"/>
    <n v="0.65"/>
    <n v="4.3"/>
    <n v="974"/>
    <n v="4.3"/>
    <n v="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n v="1070426"/>
    <n v="1070426"/>
    <s v="Yes"/>
    <n v="0"/>
    <x v="1"/>
    <s v="61–70%"/>
  </r>
  <r>
    <s v="B09N3BFP4M"/>
    <s v="B0BNQMF152"/>
    <s v="Royal Step Portable Electric Usb Juice Maker Juicer Bottle Blender Grinder Mixer,6 Blades Rechargeable Bottle With (Multii) (Multi Colour 6 Bled Juicer Mixer)"/>
    <s v="ROYAL STEP Portable Electric USB Juice Maker Juicer Bottle Blender Grinder Mixer,6 Blades Rechargeable Bottle with (MULTII) (MULTI COLOUR 6 BLED JUICER MIXER)"/>
    <s v="Home&amp;Kitchen|Heating,Cooling&amp;AirQuality|WaterHeaters&amp;Geysers|StorageWaterHeaters"/>
    <x v="1"/>
    <s v="Heating,Cooling&amp;AirQuality"/>
    <s v="WaterHeaters&amp;Geysers|StorageWaterHeaters"/>
    <n v="5499"/>
    <n v="11500"/>
    <n v="52.182608695652178"/>
    <n v="0.52"/>
    <n v="3.9"/>
    <n v="959"/>
    <n v="3.9"/>
    <n v="4"/>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n v="11028500"/>
    <n v="11028500"/>
    <s v="Yes"/>
    <n v="0"/>
    <x v="1"/>
    <s v="51–60%"/>
  </r>
  <r>
    <s v="B0BCKJJN8R"/>
    <s v="B08MZNT7GP"/>
    <s v="Havells Ofr 13 Wave Fin With Ptc Fan Heater 2900 Watts (Black)"/>
    <s v="Havells OFR 13 Wave Fin with PTC Fan Heater 2900 Watts (Black)"/>
    <s v="Home&amp;Kitchen|Heating,Cooling&amp;AirQuality|WaterHeaters&amp;Geysers|InstantWaterHeaters"/>
    <x v="1"/>
    <s v="Heating,Cooling&amp;AirQuality"/>
    <s v="WaterHeaters&amp;Geysers|InstantWaterHeaters"/>
    <n v="3599"/>
    <n v="7290"/>
    <n v="50.631001371742116"/>
    <n v="0.51"/>
    <n v="3.9"/>
    <n v="942"/>
    <n v="3.9"/>
    <n v="4"/>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n v="6867180"/>
    <n v="6867180"/>
    <s v="Yes"/>
    <n v="0"/>
    <x v="0"/>
    <s v="51–60%"/>
  </r>
  <r>
    <s v="B0841KQR1Z"/>
    <s v="B07KKJPTWB"/>
    <s v="Brayden Chopro, Electric Vegetable Chopper For Kitchen With 500 Ml Capacity, 400 Watts Copper Motor And 4 Bi-Level Ss Blades (Black)"/>
    <s v="Brayden Chopro, Electric Vegetable Chopper for Kitchen with 500 ML Capacity, 400 Watts Copper Motor and 4 Bi-Level SS Blades (Black)"/>
    <s v="Electronics|HomeTheater,TV&amp;Video|Accessories|RemoteControls"/>
    <x v="0"/>
    <s v="HomeTheater,TV&amp;Video"/>
    <s v="Accessories|RemoteControls"/>
    <n v="299"/>
    <n v="999"/>
    <n v="70.070070070070074"/>
    <n v="0.7"/>
    <n v="3.8"/>
    <n v="928"/>
    <n v="3.8"/>
    <n v="4"/>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n v="927072"/>
    <n v="927072"/>
    <s v="Yes"/>
    <n v="0"/>
    <x v="0"/>
    <s v="71–80%"/>
  </r>
  <r>
    <s v="B08C7TYHPB"/>
    <s v="B08LT9BMPP"/>
    <s v="Logitech G102 Usb Light Sync Gaming Mouse With Customizable Rgb Lighting, 6 Programmable Buttons, Gaming Grade Sensor, 8K Dpi Tracking, 16.8Mn Color, Light Weight - Black"/>
    <s v="Logitech G102 USB Light Sync Gaming Mouse with Customizable RGB Lighting, 6 Programmable Buttons, Gaming Grade Sensor, 8K DPI Tracking, 16.8mn Color, Light Weight - Black"/>
    <s v="Home&amp;Kitchen|Kitchen&amp;HomeAppliances|SmallKitchenAppliances|Kettles&amp;HotWaterDispensers|Kettle&amp;ToasterSets"/>
    <x v="1"/>
    <s v="Kitchen&amp;HomeAppliances"/>
    <s v="SmallKitchenAppliances|Kettles&amp;HotWaterDispensers|Kettle&amp;ToasterSets"/>
    <n v="664"/>
    <n v="1490"/>
    <n v="55.436241610738257"/>
    <n v="0.55000000000000004"/>
    <n v="4.0999999999999996"/>
    <n v="925"/>
    <n v="4.0999999999999996"/>
    <n v="4"/>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n v="1378250"/>
    <n v="1378250"/>
    <s v="Yes"/>
    <n v="0"/>
    <x v="1"/>
    <s v="51–60%"/>
  </r>
  <r>
    <s v="B09CMQRQM6"/>
    <s v="B07WHSJXLF"/>
    <s v="Iqoo Z6 Pro 5G By Vivo (Phantom Dusk, 8Gb Ram, 128Gb Storage) | Snapdragon 778G 5G | 66W Flashcharge | 1300 Nits Peak Brightness | Hdr10+"/>
    <s v="iQOO Z6 Pro 5G by vivo (Phantom Dusk, 8GB RAM, 128GB Storage) | Snapdragon 778G 5G | 66W FlashCharge | 1300 nits Peak Brightness | HDR10+"/>
    <s v="Computers&amp;Accessories|Accessories&amp;Peripherals|Cables&amp;Accessories|Cables|USBCables"/>
    <x v="2"/>
    <s v="Accessories&amp;Peripherals"/>
    <s v="Cables&amp;Accessories|Cables|USBCables"/>
    <n v="499"/>
    <n v="899"/>
    <n v="44.493882091212456"/>
    <n v="0.44"/>
    <n v="4.2"/>
    <n v="919"/>
    <n v="4.2"/>
    <n v="4"/>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n v="826181"/>
    <n v="826181"/>
    <s v="Yes"/>
    <n v="0"/>
    <x v="0"/>
    <s v="41–50%"/>
  </r>
  <r>
    <s v="B0718ZN31Q"/>
    <s v="B0BDYW3RN3"/>
    <s v="Sandisk Ultra¬Æ Microsdxc‚Ñ¢ Uhs-I Card, 256Gb, 150Mb/S R, 10 Y Warranty, For Smartphones"/>
    <s v="SanDisk Ultra¬Æ microSDXC‚Ñ¢ UHS-I Card, 256GB, 150MB/s R, 10 Y Warranty, for Smartphones"/>
    <s v="Electronics|HomeTheater,TV&amp;Video|Accessories|Cables|HDMICables"/>
    <x v="0"/>
    <s v="HomeTheater,TV&amp;Video"/>
    <s v="Accessories|Cables|HDMICables"/>
    <n v="598"/>
    <n v="4999"/>
    <n v="88.037607521504299"/>
    <n v="0.88"/>
    <n v="4.2"/>
    <n v="910"/>
    <n v="4.2"/>
    <n v="4"/>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n v="4549090"/>
    <n v="4549090"/>
    <s v="No"/>
    <n v="0"/>
    <x v="1"/>
    <s v="81–90%"/>
  </r>
  <r>
    <s v="B08PFSZ7FH"/>
    <s v="B01J0XWYKQ"/>
    <s v="Logitech B170 Wireless Mouse, 2.4 Ghz With Usb Nano Receiver, Optical Tracking, 12-Months Battery Life, Ambidextrous, Pc/Mac/Laptop - Black"/>
    <s v="Logitech B170 Wireless Mouse, 2.4 GHz with USB Nano Receiver, Optical Tracking, 12-Months Battery Life, Ambidextrous, PC/Mac/Laptop - Black"/>
    <s v="Computers&amp;Accessories|Accessories&amp;Peripherals|LaptopAccessories|NotebookComputerStands"/>
    <x v="2"/>
    <s v="Accessories&amp;Peripherals"/>
    <s v="LaptopAccessories|NotebookComputerStands"/>
    <n v="299"/>
    <n v="1499"/>
    <n v="80.053368912608406"/>
    <n v="0.8"/>
    <n v="4.2"/>
    <n v="903"/>
    <n v="4.2"/>
    <n v="4"/>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n v="1353597"/>
    <n v="1353597"/>
    <s v="Yes"/>
    <n v="0"/>
    <x v="0"/>
    <s v="81–90%"/>
  </r>
  <r>
    <s v="B08QX1CC14"/>
    <s v="B09BL2KHQW"/>
    <s v="Kent Powp-Sediment Filter 10'' Thread Wcap"/>
    <s v="KENT POWP-Sediment Filter 10'' Thread WCAP"/>
    <s v="Electronics|HomeTheater,TV&amp;Video|Televisions|SmartTelevisions"/>
    <x v="0"/>
    <s v="HomeTheater,TV&amp;Video"/>
    <s v="Televisions|SmartTelevisions"/>
    <n v="7299"/>
    <n v="19125"/>
    <n v="61.835294117647052"/>
    <n v="0.62"/>
    <n v="3.4"/>
    <n v="902"/>
    <n v="3.4"/>
    <n v="3"/>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n v="17250750"/>
    <n v="17250750"/>
    <s v="Yes"/>
    <n v="0"/>
    <x v="1"/>
    <s v="61–70%"/>
  </r>
  <r>
    <s v="B0BK1K598K"/>
    <s v="B07N42JB4S"/>
    <s v="Syvo Wt 3130 Aluminum Tripod (133Cm), Universal Lightweight Tripod With Mobile Phone Holder Mount &amp; Carry Bag For All Smart Phones, Gopro, Cameras - Brown"/>
    <s v="SYVO WT 3130 Aluminum Tripod (133CM), Universal Lightweight Tripod with Mobile Phone Holder Mount &amp; Carry Bag for All Smart Phones, Gopro, Cameras - Brown"/>
    <s v="Home&amp;Kitchen|Kitchen&amp;HomeAppliances|Vacuum,Cleaning&amp;Ironing|Irons,Steamers&amp;Accessories|LintShavers"/>
    <x v="1"/>
    <s v="Kitchen&amp;HomeAppliances"/>
    <s v="Vacuum,Cleaning&amp;Ironing|Irons,Steamers&amp;Accessories|LintShavers"/>
    <n v="678"/>
    <n v="1499"/>
    <n v="54.769846564376245"/>
    <n v="0.55000000000000004"/>
    <n v="4.2"/>
    <n v="900"/>
    <n v="4.2"/>
    <n v="4"/>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n v="1349100"/>
    <n v="1349100"/>
    <s v="Yes"/>
    <n v="0"/>
    <x v="0"/>
    <s v="51–60%"/>
  </r>
  <r>
    <s v="B08WWKM5HQ"/>
    <s v="B098T9CJVQ"/>
    <s v="Sui Generis Electric Handheld Milk Wand Mixer Frother For Latte Coffee Hot Milk, Milk Frother, Electric Coffee Beater, Egg Beater, Latte Maker, Mini Hand Blender Cappuccino Maker (Multicolor)"/>
    <s v="Sui Generis Electric Handheld Milk Wand Mixer Frother for Latte Coffee Hot Milk, Milk Frother, Electric Coffee Beater, Egg Beater, Latte Maker, Mini Hand Blender Cappuccino Maker (Multicolor)"/>
    <s v="Home&amp;Kitchen|Heating,Cooling&amp;AirQuality|Fans|CeilingFans"/>
    <x v="1"/>
    <s v="Heating,Cooling&amp;AirQuality"/>
    <s v="Fans|CeilingFans"/>
    <n v="2599"/>
    <n v="4780"/>
    <n v="45.627615062761507"/>
    <n v="0.46"/>
    <n v="3.9"/>
    <n v="898"/>
    <n v="3.9"/>
    <n v="4"/>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n v="4292440"/>
    <n v="4292440"/>
    <s v="Yes"/>
    <n v="0"/>
    <x v="0"/>
    <s v="41–50%"/>
  </r>
  <r>
    <s v="B0978V2CP6"/>
    <s v="B00NFD0ETQ"/>
    <s v="Logitech G402 Hyperion Fury Usb Wired Gaming Mouse, 4,000 Dpi, Lightweight, 8 Programmable Buttons, Compatible For Pc/Mac - Black"/>
    <s v="Logitech G402 Hyperion Fury USB Wired Gaming Mouse, 4,000 DPI, Lightweight, 8 Programmable Buttons, Compatible for PC/Mac - Black"/>
    <s v="Electronics|HomeTheater,TV&amp;Video|AVReceivers&amp;Amplifiers"/>
    <x v="0"/>
    <s v="HomeTheater,TV&amp;Video"/>
    <s v="AVReceivers&amp;Amplifiers"/>
    <n v="1990"/>
    <n v="3100"/>
    <n v="35.806451612903231"/>
    <n v="0.36"/>
    <n v="4"/>
    <n v="897"/>
    <n v="4"/>
    <n v="4"/>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n v="2780700"/>
    <n v="2780700"/>
    <s v="No"/>
    <n v="0"/>
    <x v="0"/>
    <s v="31–40%"/>
  </r>
  <r>
    <s v="B09C635BMM"/>
    <s v="B0746N6WML"/>
    <s v="Parker Vector Camouflage Gift Set - Roller Ball Pen &amp; Parker Logo Keychain (Black Body, Blue Ink), 2 Piece Set"/>
    <s v="Parker Vector Camouflage Gift Set - Roller Ball Pen &amp; Parker Logo Keychain (Black Body, Blue Ink), 2 Piece Set"/>
    <s v="Electronics|HomeTheater,TV&amp;Video|Accessories|RemoteControls"/>
    <x v="0"/>
    <s v="HomeTheater,TV&amp;Video"/>
    <s v="Accessories|RemoteControls"/>
    <n v="349"/>
    <n v="999"/>
    <n v="65.06506506506507"/>
    <n v="0.65"/>
    <n v="4"/>
    <n v="839"/>
    <n v="4"/>
    <n v="4"/>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n v="838161"/>
    <n v="838161"/>
    <s v="No"/>
    <n v="0"/>
    <x v="0"/>
    <s v="61–70%"/>
  </r>
  <r>
    <s v="B08NW8GHCJ"/>
    <s v="B07CWDX49D"/>
    <s v="Amazonbasics Double Braided Nylon Usb Type-C To Type-C 2.0 Cable, Charging Adapter, Smartphone 6 Feet, Dark Grey"/>
    <s v="AmazonBasics Double Braided Nylon USB Type-C to Type-C 2.0 Cable, Charging Adapter, Smartphone 6 feet, Dark Grey"/>
    <s v="Computers&amp;Accessories|Accessories&amp;Peripherals|Cables&amp;Accessories|Cables|USBCables"/>
    <x v="2"/>
    <s v="Accessories&amp;Peripherals"/>
    <s v="Cables&amp;Accessories|Cables|USBCables"/>
    <n v="389"/>
    <n v="999"/>
    <n v="61.061061061061061"/>
    <n v="0.61"/>
    <n v="4.3"/>
    <n v="838"/>
    <n v="4.3"/>
    <n v="4"/>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n v="837162"/>
    <n v="837162"/>
    <s v="Yes"/>
    <n v="0"/>
    <x v="1"/>
    <s v="61–70%"/>
  </r>
  <r>
    <s v="B08V9C4B1J"/>
    <s v="B07RY2X9MP"/>
    <s v="Amazonbasics 10.2 Gbps High-Speed 4K Hdmi Cable With Braided Cord (10-Foot, Dark Grey)"/>
    <s v="AmazonBasics 10.2 Gbps High-Speed 4K HDMI Cable with Braided Cord (10-Foot, Dark Grey)"/>
    <s v="Computers&amp;Accessories|Accessories&amp;Peripherals|Cables&amp;Accessories|Cables|USBCables"/>
    <x v="2"/>
    <s v="Accessories&amp;Peripherals"/>
    <s v="Cables&amp;Accessories|Cables|USBCables"/>
    <n v="349"/>
    <n v="999"/>
    <n v="65.06506506506507"/>
    <n v="0.65"/>
    <n v="4.3"/>
    <n v="838"/>
    <n v="4.3"/>
    <n v="4"/>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n v="837162"/>
    <n v="837162"/>
    <s v="Yes"/>
    <n v="0"/>
    <x v="1"/>
    <s v="61–70%"/>
  </r>
  <r>
    <s v="B09LH32678"/>
    <s v="B08MV82R99"/>
    <s v="Bajaj Waterproof 1500 Watts Immersion Rod Heater"/>
    <s v="Bajaj Waterproof 1500 Watts Immersion Rod Heater"/>
    <s v="Home&amp;Kitchen|Kitchen&amp;HomeAppliances|SmallKitchenAppliances|WaffleMakers&amp;Irons"/>
    <x v="1"/>
    <s v="Kitchen&amp;HomeAppliances"/>
    <s v="SmallKitchenAppliances|WaffleMakers&amp;Irons"/>
    <n v="899"/>
    <n v="1999"/>
    <n v="55.027513756878442"/>
    <n v="0.55000000000000004"/>
    <n v="4"/>
    <n v="832"/>
    <n v="4"/>
    <n v="4"/>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n v="1663168"/>
    <n v="1663168"/>
    <s v="Yes"/>
    <n v="0"/>
    <x v="1"/>
    <s v="51–60%"/>
  </r>
  <r>
    <s v="B0B5GF6DQD"/>
    <s v="B07H3N8RJH"/>
    <s v="Amazonbasics Cylinder Bagless Vacuum Cleaner With Power Suction, Low Sound, High Energy Efficiency And 2 Years Warranty (1.5L, Black)"/>
    <s v="AmazonBasics Cylinder Bagless Vacuum Cleaner with Power Suction, Low Sound, High Energy Efficiency and 2 Years Warranty (1.5L, Black)"/>
    <s v="Electronics|WearableTechnology|SmartWatches"/>
    <x v="0"/>
    <s v="WearableTechnology"/>
    <s v="SmartWatches"/>
    <n v="2499"/>
    <n v="5999"/>
    <n v="58.343057176196034"/>
    <n v="0.57999999999999996"/>
    <n v="3.7"/>
    <n v="828"/>
    <n v="3.7"/>
    <n v="4"/>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n v="4967172"/>
    <n v="4967172"/>
    <s v="Yes"/>
    <n v="0"/>
    <x v="0"/>
    <s v="51–60%"/>
  </r>
  <r>
    <s v="B09FPP3R1D"/>
    <s v="B08J82K4GX"/>
    <s v="Samsung 24-Inch(60.46Cm) Fhd Monitor, Ips, 75 Hz, Bezel Less Design, Amd Freesync, Flicker Free, Hdmi, D-Sub, (Lf24T350Fhwxxl, Dark Blue Gray)"/>
    <s v="Samsung 24-inch(60.46cm) FHD Monitor, IPS, 75 Hz, Bezel Less Design, AMD FreeSync, Flicker Free, HDMI, D-sub, (LF24T350FHWXXL, Dark Blue Gray)"/>
    <s v="Home&amp;Kitchen|Kitchen&amp;HomeAppliances|SmallKitchenAppliances|EggBoilers"/>
    <x v="1"/>
    <s v="Kitchen&amp;HomeAppliances"/>
    <s v="SmallKitchenAppliances|EggBoilers"/>
    <n v="1624"/>
    <n v="2495"/>
    <n v="34.909819639278552"/>
    <n v="0.35"/>
    <n v="4.0999999999999996"/>
    <n v="827"/>
    <n v="4.0999999999999996"/>
    <n v="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n v="2063365"/>
    <n v="2063365"/>
    <s v="Yes"/>
    <n v="0"/>
    <x v="0"/>
    <s v="31–40%"/>
  </r>
  <r>
    <s v="B09F3PDDRF"/>
    <s v="B0073QGKAS"/>
    <s v="Bajaj Atx 4 750-Watt Pop-Up Toaster (White)"/>
    <s v="Bajaj ATX 4 750-Watt Pop-up Toaster (White)"/>
    <s v="Computers&amp;Accessories|Accessories&amp;Peripherals|Cables&amp;Accessories|Cables|SATACables"/>
    <x v="2"/>
    <s v="Accessories&amp;Peripherals"/>
    <s v="Cables&amp;Accessories|Cables|SATACables"/>
    <n v="349"/>
    <n v="999"/>
    <n v="65.06506506506507"/>
    <n v="0.65"/>
    <n v="3.9"/>
    <n v="817"/>
    <n v="3.9"/>
    <n v="4"/>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n v="816183"/>
    <n v="816183"/>
    <s v="No"/>
    <n v="0"/>
    <x v="0"/>
    <s v="61–70%"/>
  </r>
  <r>
    <s v="B09C6HXFC1"/>
    <s v="B094JNXNPV"/>
    <s v="Ambrane Unbreakable 3 In 1 Fast Charging Braided Multipurpose Cable For Speaker With 2.1 A Speed - 1.25 Meter, Black"/>
    <s v="Ambrane Unbreakable 3 in 1 Fast Charging Braided Multipurpose Cable for Speaker with 2.1 A Speed - 1.25 meter, Black"/>
    <s v="Computers&amp;Accessories|Accessories&amp;Peripherals|Cables&amp;Accessories|Cables|USBCables"/>
    <x v="2"/>
    <s v="Accessories&amp;Peripherals"/>
    <s v="Cables&amp;Accessories|Cables|USBCables"/>
    <n v="970"/>
    <n v="1799"/>
    <n v="46.081156197887715"/>
    <n v="0.46"/>
    <n v="4.5"/>
    <n v="815"/>
    <n v="4.5"/>
    <n v="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n v="1466185"/>
    <n v="1466185"/>
    <s v="Yes"/>
    <n v="0"/>
    <x v="1"/>
    <s v="41–50%"/>
  </r>
  <r>
    <s v="B09C6HXFC1"/>
    <s v="B07JW1Y6XV"/>
    <s v="Wayona Nylon Braided 3A Lightning To Usb A Syncing And Fast Charging Data Cable For Iphone, Ipad (3 Ft Pack Of 1, Black)"/>
    <s v="Wayona Nylon Braided 3A Lightning to USB A Syncing and Fast Charging Data Cable for iPhone, Ipad (3 FT Pack of 1, Black)"/>
    <s v="Computers&amp;Accessories|Accessories&amp;Peripherals|Cables&amp;Accessories|Cables|USBCables"/>
    <x v="2"/>
    <s v="Accessories&amp;Peripherals"/>
    <s v="Cables&amp;Accessories|Cables|USBCables"/>
    <n v="970"/>
    <n v="1799"/>
    <n v="46.081156197887715"/>
    <n v="0.46"/>
    <n v="4.5"/>
    <n v="815"/>
    <n v="4.5"/>
    <n v="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n v="1466185"/>
    <n v="1466185"/>
    <s v="No"/>
    <n v="0"/>
    <x v="0"/>
    <s v="41–50%"/>
  </r>
  <r>
    <s v="B09C6HXFC1"/>
    <s v="B0BFWGBX61"/>
    <s v="Ambrane Unbreakable 3A Fast Charging Braided Type C Cable    1.5 Meter (Rct15, Blue) Supports Qc 2.0/3.0 Charging"/>
    <s v="Ambrane Unbreakable 3A Fast Charging Braided Type C Cable    1.5 Meter (RCT15, Blue) Supports QC 2.0/3.0 Charging"/>
    <s v="Computers&amp;Accessories|Accessories&amp;Peripherals|Cables&amp;Accessories|Cables|USBCables"/>
    <x v="2"/>
    <s v="Accessories&amp;Peripherals"/>
    <s v="Cables&amp;Accessories|Cables|USBCables"/>
    <n v="970"/>
    <n v="1799"/>
    <n v="46.081156197887715"/>
    <n v="0.46"/>
    <n v="4.5"/>
    <n v="815"/>
    <n v="4.5"/>
    <n v="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n v="1466185"/>
    <n v="1466185"/>
    <s v="No"/>
    <n v="0"/>
    <x v="0"/>
    <s v="41–50%"/>
  </r>
  <r>
    <s v="B08XMG618K"/>
    <s v="B07YNTJ8ZM"/>
    <s v="Zebronics Zeb-County 3W Wireless Bluetooth Portable Speaker With Supporting Carry Handle, Usb, Sd Card, Aux, Fm &amp; Call Function. (Green)"/>
    <s v="Zebronics ZEB-COUNTY 3W Wireless Bluetooth Portable Speaker With Supporting Carry Handle, USB, SD Card, AUX, FM &amp; Call Function. (Green)"/>
    <s v="Computers&amp;Accessories|Accessories&amp;Peripherals|Cables&amp;Accessories|Cables|USBCables"/>
    <x v="2"/>
    <s v="Accessories&amp;Peripherals"/>
    <s v="Cables&amp;Accessories|Cables|USBCables"/>
    <n v="225"/>
    <n v="499"/>
    <n v="54.90981963927856"/>
    <n v="0.55000000000000004"/>
    <n v="4.0999999999999996"/>
    <n v="789"/>
    <n v="4.0999999999999996"/>
    <n v="4"/>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n v="393711"/>
    <n v="393711"/>
    <s v="No"/>
    <n v="0"/>
    <x v="0"/>
    <s v="51–60%"/>
  </r>
  <r>
    <s v="B009P2LK80"/>
    <s v="B077BTLQ67"/>
    <s v="Orient Electric Aura Neo Instant 3L Water Heater (Geyser), 5-Level Safety Shield, Stainless Steel Tank (White &amp; Turquoise)"/>
    <s v="Orient Electric Aura Neo Instant 3L Water Heater (Geyser), 5-level Safety Shield, Stainless Steel Tank (White &amp; Turquoise)"/>
    <s v="Home&amp;Kitchen|Heating,Cooling&amp;AirQuality|RoomHeaters|HalogenHeaters"/>
    <x v="1"/>
    <s v="Heating,Cooling&amp;AirQuality"/>
    <s v="RoomHeaters|HalogenHeaters"/>
    <n v="1409"/>
    <n v="1639"/>
    <n v="14.032946918852959"/>
    <n v="0.14000000000000001"/>
    <n v="3.7"/>
    <n v="787"/>
    <n v="3.7"/>
    <n v="4"/>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n v="1289893"/>
    <n v="1289893"/>
    <s v="Yes"/>
    <n v="0"/>
    <x v="1"/>
    <s v="11–20%"/>
  </r>
  <r>
    <s v="B07YCBSCYB"/>
    <s v="B07LG59NPV"/>
    <s v="Boult Audio Probass Curve Bluetooth Wireless In Ear Earphones With Mic With Ipx5 Water Resistant, 12H Battery Life &amp; Extra Bass (Black)"/>
    <s v="Boult Audio Probass Curve Bluetooth Wireless in Ear Earphones with Mic with Ipx5 Water Resistant, 12H Battery Life &amp; Extra Bass (Black)"/>
    <s v="Home&amp;Kitchen|Kitchen&amp;HomeAppliances|SmallKitchenAppliances|InductionCooktop"/>
    <x v="1"/>
    <s v="Kitchen&amp;HomeAppliances"/>
    <s v="SmallKitchenAppliances|InductionCooktop"/>
    <n v="1999"/>
    <n v="3300"/>
    <n v="39.424242424242422"/>
    <n v="0.39"/>
    <n v="4.2"/>
    <n v="780"/>
    <n v="4.2"/>
    <n v="4"/>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n v="2574000"/>
    <n v="2574000"/>
    <s v="No"/>
    <n v="0"/>
    <x v="0"/>
    <s v="31–40%"/>
  </r>
  <r>
    <s v="B09MFR93KS"/>
    <s v="B0B25DJ352"/>
    <s v="Gilton Egg Boiler Electric Automatic Off 7 Egg Poacher For Steaming, Cooking Also Boiling And Frying, Multi Color"/>
    <s v="GILTON Egg Boiler Electric Automatic Off 7 Egg Poacher for Steaming, Cooking Also Boiling and Frying, Multi Color"/>
    <s v="Home&amp;Kitchen|Kitchen&amp;HomeAppliances|SmallKitchenAppliances|MixerGrinders"/>
    <x v="1"/>
    <s v="Kitchen&amp;HomeAppliances"/>
    <s v="SmallKitchenAppliances|MixerGrinders"/>
    <n v="3041.67"/>
    <n v="5999"/>
    <n v="49.297049508251369"/>
    <n v="0.49"/>
    <n v="4"/>
    <n v="777"/>
    <n v="4"/>
    <n v="4"/>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n v="4661223"/>
    <n v="4661223"/>
    <s v="No"/>
    <n v="0"/>
    <x v="0"/>
    <s v="41–50%"/>
  </r>
  <r>
    <s v="B09WF4Q7B3"/>
    <s v="B07HK53XM4"/>
    <s v="Bulfyss Plastic Sticky Lint Roller Hair Remover Cleaner Set Of 5 Rolls 150 Sheets, 30 Sheets Each Roll Lint Roller Remover For Clothes, Furniture, Carpet, Dog Fur, Sweater, Dust &amp; Dirt"/>
    <s v="Bulfyss Plastic Sticky Lint Roller Hair Remover Cleaner Set of 5 Rolls 150 Sheets, 30 Sheets Each roll Lint Roller Remover for Clothes, Furniture, Carpet, Dog Fur, Sweater, Dust &amp; Dirt"/>
    <s v="Home&amp;Kitchen|Kitchen&amp;HomeAppliances|Vacuum,Cleaning&amp;Ironing|Irons,Steamers&amp;Accessories|Irons|SteamIrons"/>
    <x v="1"/>
    <s v="Kitchen&amp;HomeAppliances"/>
    <s v="Vacuum,Cleaning&amp;Ironing|Irons,Steamers&amp;Accessories|Irons|SteamIrons"/>
    <n v="1799"/>
    <n v="2599"/>
    <n v="30.781069642170067"/>
    <n v="0.31"/>
    <n v="3.6"/>
    <n v="771"/>
    <n v="3.6"/>
    <n v="4"/>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n v="2003829"/>
    <n v="2003829"/>
    <s v="No"/>
    <n v="0"/>
    <x v="0"/>
    <s v="31–40%"/>
  </r>
  <r>
    <s v="B0BNXFDTZ2"/>
    <s v="B082T6GXS5"/>
    <s v="Amazonbasics New Release Nylon Usb-A To Lightning Cable Cord, Mfi Certified Charger For Apple Iphone, Ipad, Silver, 6-Ft"/>
    <s v="AmazonBasics New Release Nylon USB-A to Lightning Cable Cord, MFi Certified Charger for Apple iPhone, iPad, Silver, 6-Ft"/>
    <s v="Electronics|WearableTechnology|SmartWatches"/>
    <x v="0"/>
    <s v="WearableTechnology"/>
    <s v="SmartWatches"/>
    <n v="2999"/>
    <n v="11999"/>
    <n v="75.006250520876733"/>
    <n v="0.75"/>
    <n v="4.4000000000000004"/>
    <n v="768"/>
    <n v="4.4000000000000004"/>
    <n v="4"/>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n v="9215232"/>
    <n v="9215232"/>
    <s v="No"/>
    <n v="0"/>
    <x v="0"/>
    <s v="71–80%"/>
  </r>
  <r>
    <s v="B0981XSZJ7"/>
    <s v="B08NCKT9FG"/>
    <s v="Boat A 350 Type C Cable 1.5M(Jet Black)"/>
    <s v="Boat A 350 Type C Cable 1.5m(Jet Black)"/>
    <s v="Computers&amp;Accessories|Accessories&amp;Peripherals|Cables&amp;Accessories|Cables|USBCables"/>
    <x v="2"/>
    <s v="Accessories&amp;Peripherals"/>
    <s v="Cables&amp;Accessories|Cables|USBCables"/>
    <n v="299"/>
    <n v="999"/>
    <n v="70.070070070070074"/>
    <n v="0.7"/>
    <n v="4.3"/>
    <n v="766"/>
    <n v="4.3"/>
    <n v="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n v="765234"/>
    <n v="765234"/>
    <s v="Yes"/>
    <n v="0"/>
    <x v="0"/>
    <s v="71–80%"/>
  </r>
  <r>
    <s v="B0BD92GDQH"/>
    <s v="B0123P3PWE"/>
    <s v="Rico Irpro 1500 Watt Japanese Technology Electric Water Heater Immersion Rod Shockproof Protection &amp; Stainless Steel Heating Element For Instant Heating| Isi Certified 1 Year Replacement Warranty"/>
    <s v="Rico IRPRO 1500 Watt Japanese Technology Electric Water Heater Immersion Rod Shockproof Protection &amp; Stainless Steel Heating Element for Instant Heating| ISI Certified 1 Year Replacement Warranty"/>
    <s v="Electronics|WearableTechnology|SmartWatches"/>
    <x v="0"/>
    <s v="WearableTechnology"/>
    <s v="SmartWatches"/>
    <n v="4999"/>
    <n v="6999"/>
    <n v="28.575510787255322"/>
    <n v="0.28999999999999998"/>
    <n v="3.8"/>
    <n v="758"/>
    <n v="3.8"/>
    <n v="4"/>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n v="5305242"/>
    <n v="5305242"/>
    <s v="Yes"/>
    <n v="0"/>
    <x v="1"/>
    <s v="21–30%"/>
  </r>
  <r>
    <s v="B08HDCWDXD"/>
    <s v="B083P71WKK"/>
    <s v="Healthsense Weight Machine For Kitchen, Kitchen Food Weighing Scale For Health, Fitness, Home Baking &amp; Cooking With Hanging Design, Touch Button, Tare Function &amp; 1 Year Warranty ‚Äì Chef-Mate Ks 40"/>
    <s v="HealthSense Weight Machine for Kitchen, Kitchen Food Weighing Scale for Health, Fitness, Home Baking &amp; Cooking with Hanging Design, Touch Button, Tare Function &amp; 1 Year Warranty ‚Äì Chef-Mate KS 40"/>
    <s v="Home&amp;Kitchen|Kitchen&amp;HomeAppliances|Vacuum,Cleaning&amp;Ironing|Vacuums&amp;FloorCare|Vacuums|HandheldVacuums"/>
    <x v="1"/>
    <s v="Kitchen&amp;HomeAppliances"/>
    <s v="Vacuum,Cleaning&amp;Ironing|Vacuums&amp;FloorCare|Vacuums|HandheldVacuums"/>
    <n v="3179"/>
    <n v="6999"/>
    <n v="54.579225603657669"/>
    <n v="0.55000000000000004"/>
    <n v="4"/>
    <n v="743"/>
    <n v="4"/>
    <n v="4"/>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n v="5200257"/>
    <n v="5200257"/>
    <s v="No"/>
    <n v="0"/>
    <x v="0"/>
    <s v="51–60%"/>
  </r>
  <r>
    <s v="B07G147SZD"/>
    <s v="B00F159RIK"/>
    <s v="Bajaj Dx-2 600W Dry Iron With Advance Soleplate And Anti-Bacterial German Coating Technology, Black"/>
    <s v="Bajaj DX-2 600W Dry Iron with Advance Soleplate and Anti-bacterial German Coating Technology, Black"/>
    <s v="Home&amp;Kitchen|Heating,Cooling&amp;AirQuality|WaterHeaters&amp;Geysers|InstantWaterHeaters"/>
    <x v="1"/>
    <s v="Heating,Cooling&amp;AirQuality"/>
    <s v="WaterHeaters&amp;Geysers|InstantWaterHeaters"/>
    <n v="2699"/>
    <n v="3799"/>
    <n v="28.954988154777574"/>
    <n v="0.28999999999999998"/>
    <n v="4"/>
    <n v="727"/>
    <n v="4"/>
    <n v="4"/>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n v="2761873"/>
    <n v="2761873"/>
    <s v="Yes"/>
    <n v="0"/>
    <x v="0"/>
    <s v="21–30%"/>
  </r>
  <r>
    <s v="B0B5YBGCKD"/>
    <s v="B0B8VQ7KDS"/>
    <s v="Airtel Digital Tv Hd Set Top Box With Fta Pack | Unlimited Entertainment + Recording Feature + Free Standard Installation (6 Months Pack)"/>
    <s v="Airtel Digital TV HD Set Top Box with FTA Pack | Unlimited Entertainment + Recording Feature + Free Standard Installation (6 Months Pack)"/>
    <s v="Electronics|Mobiles&amp;Accessories|MobileAccessories|Maintenance,Upkeep&amp;Repairs|ScreenProtectors"/>
    <x v="0"/>
    <s v="Mobiles&amp;Accessories"/>
    <s v="MobileAccessories|Maintenance,Upkeep&amp;Repairs|ScreenProtectors"/>
    <n v="150"/>
    <n v="599"/>
    <n v="74.958263772954922"/>
    <n v="0.75"/>
    <n v="4.3"/>
    <n v="714"/>
    <n v="4.3"/>
    <n v="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n v="427686"/>
    <n v="427686"/>
    <s v="No"/>
    <n v="0"/>
    <x v="0"/>
    <s v="71–80%"/>
  </r>
  <r>
    <s v="B07SYYVP69"/>
    <s v="B07YCBSCYB"/>
    <s v="Amazonbasics Induction Cooktop 1600 Watt (Black)"/>
    <s v="AmazonBasics Induction Cooktop 1600 Watt (Black)"/>
    <s v="Home&amp;Kitchen|Kitchen&amp;HomeAppliances|SmallKitchenAppliances|Kettles&amp;HotWaterDispensers|ElectricKettles"/>
    <x v="1"/>
    <s v="Kitchen&amp;HomeAppliances"/>
    <s v="SmallKitchenAppliances|Kettles&amp;HotWaterDispensers|ElectricKettles"/>
    <n v="809"/>
    <n v="1950"/>
    <n v="58.512820512820518"/>
    <n v="0.59"/>
    <n v="3.9"/>
    <n v="710"/>
    <n v="3.9"/>
    <n v="4"/>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n v="1384500"/>
    <n v="1384500"/>
    <s v="Yes"/>
    <n v="0"/>
    <x v="2"/>
    <s v="51–60%"/>
  </r>
  <r>
    <s v="B08TZD7FQN"/>
    <s v="B09474JWN6"/>
    <s v="Healthsense Rechargeable Lint Remover For Clothes | Fuzz And Fur Remover | Electric Fabric Shaver, Trimmer For Clothes, Carpet, Sofa, Sweaters, Curtains | One-Year Warranty Included - New-Feel Lr350"/>
    <s v="HealthSense Rechargeable Lint Remover for Clothes | Fuzz and Fur Remover | Electric Fabric Shaver, Trimmer for Clothes, Carpet, Sofa, Sweaters, Curtains | One-Year Warranty Included - New-Feel LR350"/>
    <s v="Electronics|HomeTheater,TV&amp;Video|Accessories|RemoteControls"/>
    <x v="0"/>
    <s v="HomeTheater,TV&amp;Video"/>
    <s v="Accessories|RemoteControls"/>
    <n v="299"/>
    <n v="599"/>
    <n v="50.083472454090149"/>
    <n v="0.5"/>
    <n v="3.7"/>
    <n v="708"/>
    <n v="3.7"/>
    <n v="4"/>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n v="424092"/>
    <n v="424092"/>
    <s v="Yes"/>
    <n v="0"/>
    <x v="0"/>
    <s v="51–60%"/>
  </r>
  <r>
    <s v="B07F1T31ZZ"/>
    <s v="B08FY4FG5X"/>
    <s v="Boult Audio Bass Buds Q2 Lightweight Stereo Wired Over Ear Headphones Set With Mic With Deep Bass, Comfortable Ear Cushions, &amp; Long Cord (Black)"/>
    <s v="Boult Audio Bass Buds Q2 Lightweight Stereo Wired Over Ear Headphones Set with Mic with Deep Bass, Comfortable Ear Cushions, &amp; Long Cord (Black)"/>
    <s v="Home&amp;Kitchen|Kitchen&amp;HomeAppliances|Coffee,Tea&amp;Espresso|DripCoffeeMachines"/>
    <x v="1"/>
    <s v="Kitchen&amp;HomeAppliances"/>
    <s v="Coffee,Tea&amp;Espresso|DripCoffeeMachines"/>
    <n v="249"/>
    <n v="400"/>
    <n v="37.75"/>
    <n v="0.38"/>
    <n v="4.0999999999999996"/>
    <n v="693"/>
    <n v="4.0999999999999996"/>
    <n v="4"/>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n v="277200"/>
    <n v="277200"/>
    <s v="Yes"/>
    <n v="0"/>
    <x v="1"/>
    <s v="31–40%"/>
  </r>
  <r>
    <s v="B09Q3M3WLJ"/>
    <s v="B088ZTJT2R"/>
    <s v="Havells Immersion Hb15 1500 Watt (White Blue)"/>
    <s v="Havells Immersion HB15 1500 Watt (White Blue)"/>
    <s v="Computers&amp;Accessories|Accessories&amp;Peripherals|TabletAccessories|ScreenProtectors"/>
    <x v="2"/>
    <s v="Accessories&amp;Peripherals"/>
    <s v="TabletAccessories|ScreenProtectors"/>
    <n v="399"/>
    <n v="1499"/>
    <n v="73.382254836557706"/>
    <n v="0.73"/>
    <n v="4"/>
    <n v="691"/>
    <n v="4"/>
    <n v="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n v="1035809"/>
    <n v="1035809"/>
    <s v="No"/>
    <n v="0"/>
    <x v="1"/>
    <s v="71–80%"/>
  </r>
  <r>
    <s v="B0B72BSW7K"/>
    <s v="B07GLS2563"/>
    <s v="Cello Quick Boil Popular Electric Kettle 1 Litre 1200 Watts | Stainless Steel Body | Boiler For Water, Silver"/>
    <s v="Cello Quick Boil Popular Electric Kettle 1 Litre 1200 Watts | Stainless Steel body | Boiler for Water, Silver"/>
    <s v="Computers&amp;Accessories|Accessories&amp;Peripherals|LaptopAccessories|Lapdesks"/>
    <x v="2"/>
    <s v="Accessories&amp;Peripherals"/>
    <s v="LaptopAccessories|Lapdesks"/>
    <n v="263"/>
    <n v="699"/>
    <n v="62.374821173104436"/>
    <n v="0.62"/>
    <n v="3.5"/>
    <n v="690"/>
    <n v="3.5"/>
    <n v="4"/>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n v="482310"/>
    <n v="482310"/>
    <s v="Yes"/>
    <n v="0"/>
    <x v="1"/>
    <s v="61–70%"/>
  </r>
  <r>
    <s v="B09SDDQQKP"/>
    <s v="B08TT63N58"/>
    <s v="Royal Step - Amazon'S Brand - Portable Electric Usb Juice Maker Juicer Bottle Blender Grinder Mixer,4 Blades Rechargeable Bottle With (Multi Color) (Multi)"/>
    <s v="ROYAL STEP - AMAZON'S BRAND - Portable Electric USB Juice Maker Juicer Bottle Blender Grinder Mixer,4 Blades Rechargeable Bottle with (Multi color) (MULTI)"/>
    <s v="Home&amp;Kitchen|Kitchen&amp;HomeAppliances|Vacuum,Cleaning&amp;Ironing|Vacuums&amp;FloorCare|Vacuums|HandheldVacuums"/>
    <x v="1"/>
    <s v="Kitchen&amp;HomeAppliances"/>
    <s v="Vacuum,Cleaning&amp;Ironing|Vacuums&amp;FloorCare|Vacuums|HandheldVacuums"/>
    <n v="1799"/>
    <n v="3295"/>
    <n v="45.402124430955993"/>
    <n v="0.45"/>
    <n v="3.8"/>
    <n v="687"/>
    <n v="3.8"/>
    <n v="4"/>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n v="2263665"/>
    <n v="2263665"/>
    <s v="Yes"/>
    <n v="0"/>
    <x v="1"/>
    <s v="41–50%"/>
  </r>
  <r>
    <s v="B0B82YGCF6"/>
    <s v="B00TI8E7BI"/>
    <s v="Philips Hd9306/06 1.5-Litre Electric Kettle (Multicolor)"/>
    <s v="Philips HD9306/06 1.5-Litre Electric Kettle (Multicolor)"/>
    <s v="Electronics|WearableTechnology|SmartWatches"/>
    <x v="0"/>
    <s v="WearableTechnology"/>
    <s v="SmartWatches"/>
    <n v="899"/>
    <n v="3499"/>
    <n v="74.306944841383256"/>
    <n v="0.74"/>
    <n v="3"/>
    <n v="681"/>
    <n v="3"/>
    <n v="3"/>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n v="2382819"/>
    <n v="2382819"/>
    <s v="No"/>
    <n v="0"/>
    <x v="0"/>
    <s v="71–80%"/>
  </r>
  <r>
    <s v="B09X76VL5L"/>
    <s v="B082ZQ4479"/>
    <s v="Prestige Pwg 07 Wet Grinder, 2L (Multicolor) With Coconut Scraper And Atta Kneader Attachments, 200 Watt"/>
    <s v="Prestige PWG 07 Wet Grinder, 2L (Multicolor) with Coconut Scraper and Atta Kneader Attachments, 200 Watt"/>
    <s v="Electronics|Headphones,Earbuds&amp;Accessories|Headphones|In-Ear"/>
    <x v="0"/>
    <s v="Headphones,Earbuds&amp;Accessories"/>
    <s v="Headphones|In-Ear"/>
    <n v="1599"/>
    <n v="3490"/>
    <n v="54.183381088825215"/>
    <n v="0.54"/>
    <n v="3.7"/>
    <n v="676"/>
    <n v="3.7"/>
    <n v="4"/>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n v="2359240"/>
    <n v="2359240"/>
    <s v="Yes"/>
    <n v="0"/>
    <x v="0"/>
    <s v="51–60%"/>
  </r>
  <r>
    <s v="B0B2CPVXHX"/>
    <s v="B08JD36C6H"/>
    <s v="Kingston Datatraveler Exodia Dtx/32 Gb Pen Drive Usb 3.2 Gen 1 (Multicolor)"/>
    <s v="Kingston DataTraveler Exodia DTX/32 GB Pen Drive USB 3.2 Gen 1 (Multicolor)"/>
    <s v="Computers&amp;Accessories|Accessories&amp;Peripherals|TabletAccessories|ScreenProtectors"/>
    <x v="2"/>
    <s v="Accessories&amp;Peripherals"/>
    <s v="TabletAccessories|ScreenProtectors"/>
    <n v="379"/>
    <n v="1499"/>
    <n v="74.716477651767846"/>
    <n v="0.75"/>
    <n v="4.0999999999999996"/>
    <n v="670"/>
    <n v="4.0999999999999996"/>
    <n v="4"/>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n v="1004330"/>
    <n v="1004330"/>
    <s v="Yes"/>
    <n v="0"/>
    <x v="0"/>
    <s v="71–80%"/>
  </r>
  <r>
    <s v="B0B4DT8MKT"/>
    <s v="B07Q4QV1DL"/>
    <s v="Elv Aluminum Adjustable Mobile Phone Foldable Tabletop Stand Dock Mount For All Smartphones, Tabs, Kindle, Ipad (Black)"/>
    <s v="ELV Aluminum Adjustable Mobile Phone Foldable Tabletop Stand Dock Mount for All Smartphones, Tabs, Kindle, iPad (Black)"/>
    <s v="Computers&amp;Accessories|Accessories&amp;Peripherals|Cables&amp;Accessories|Cables|USBCables"/>
    <x v="2"/>
    <s v="Accessories&amp;Peripherals"/>
    <s v="Cables&amp;Accessories|Cables|USBCables"/>
    <n v="348"/>
    <n v="1499"/>
    <n v="76.784523015343566"/>
    <n v="0.77"/>
    <n v="4.2"/>
    <n v="656"/>
    <n v="4.2"/>
    <n v="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n v="983344"/>
    <n v="983344"/>
    <s v="Yes"/>
    <n v="0"/>
    <x v="1"/>
    <s v="71–80%"/>
  </r>
  <r>
    <s v="B0B4DT8MKT"/>
    <s v="B09YV4RG4D"/>
    <s v="Fire-Boltt Ninja 3 Smartwatch Full Touch 1.69 &amp; 60 Sports Modes With Ip68, Sp02 Tracking, Over 100 Cloud Based Watch Faces - Black"/>
    <s v="Fire-Boltt Ninja 3 Smartwatch Full Touch 1.69 &amp; 60 Sports Modes with IP68, Sp02 Tracking, Over 100 Cloud based watch faces - Black"/>
    <s v="Computers&amp;Accessories|Accessories&amp;Peripherals|Cables&amp;Accessories|Cables|USBCables"/>
    <x v="2"/>
    <s v="Accessories&amp;Peripherals"/>
    <s v="Cables&amp;Accessories|Cables|USBCables"/>
    <n v="348"/>
    <n v="1499"/>
    <n v="76.784523015343566"/>
    <n v="0.77"/>
    <n v="4.2"/>
    <n v="656"/>
    <n v="4.2"/>
    <n v="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n v="983344"/>
    <n v="983344"/>
    <s v="Yes"/>
    <n v="0"/>
    <x v="1"/>
    <s v="71–80%"/>
  </r>
  <r>
    <s v="B078JBK4GX"/>
    <s v="B07HZ2QCGR"/>
    <s v="Popio Type C Dash Charging Usb Data Cable For Oneplus Devices"/>
    <s v="POPIO Type C Dash Charging USB Data Cable for OnePlus Devices"/>
    <s v="Home&amp;Kitchen|Heating,Cooling&amp;AirQuality|WaterHeaters&amp;Geysers|InstantWaterHeaters"/>
    <x v="1"/>
    <s v="Heating,Cooling&amp;AirQuality"/>
    <s v="WaterHeaters&amp;Geysers|InstantWaterHeaters"/>
    <n v="2599"/>
    <n v="4560"/>
    <n v="43.004385964912281"/>
    <n v="0.43"/>
    <n v="4.4000000000000004"/>
    <n v="646"/>
    <n v="4.4000000000000004"/>
    <n v="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n v="2945760"/>
    <n v="2945760"/>
    <s v="Yes"/>
    <n v="0"/>
    <x v="1"/>
    <s v="41–50%"/>
  </r>
  <r>
    <s v="B07Q7561HD"/>
    <s v="B0BB3CBFBM"/>
    <s v="Vu 138 Cm (55 Inches) Premium Series 4K Ultra Hd Smart Ips Led Tv 55Ut (Black)"/>
    <s v="VU 138 cm (55 inches) Premium Series 4K Ultra HD Smart IPS LED TV 55UT (Black)"/>
    <s v="Electronics|GeneralPurposeBatteries&amp;BatteryChargers|DisposableBatteries"/>
    <x v="0"/>
    <s v="GeneralPurposeBatteries&amp;BatteryChargers"/>
    <s v="DisposableBatteries"/>
    <n v="149"/>
    <n v="180"/>
    <n v="17.222222222222221"/>
    <n v="0.17"/>
    <n v="4.4000000000000004"/>
    <n v="644"/>
    <n v="4.4000000000000004"/>
    <n v="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n v="115920"/>
    <n v="115920"/>
    <s v="No"/>
    <n v="0"/>
    <x v="0"/>
    <s v="11–20%"/>
  </r>
  <r>
    <s v="B09VGS66FV"/>
    <s v="B0BLV1GNLN"/>
    <s v="Wzatco Pixel | Portable Led Projector | Native 720P With Full Hd 1080P Support | 2000 Lumens (200 Ansi) | 176&quot; Large Screen | Projector For Home And Outdoor | Compatible With Tv Stick, Pc, Ps4"/>
    <s v="WZATCO Pixel | Portable LED Projector | Native 720p with Full HD 1080P Support | 2000 Lumens (200 ANSI) | 176&quot; Large Screen | Projector for Home and Outdoor | Compatible with TV Stick, PC, PS4"/>
    <s v="Home&amp;Kitchen|Kitchen&amp;HomeAppliances|SmallKitchenAppliances|Kettles&amp;HotWaterDispensers|Kettle&amp;ToasterSets"/>
    <x v="1"/>
    <s v="Kitchen&amp;HomeAppliances"/>
    <s v="SmallKitchenAppliances|Kettles&amp;HotWaterDispensers|Kettle&amp;ToasterSets"/>
    <n v="1349"/>
    <n v="1850"/>
    <n v="27.081081081081081"/>
    <n v="0.27"/>
    <n v="4.4000000000000004"/>
    <n v="638"/>
    <n v="4.4000000000000004"/>
    <n v="4"/>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n v="1180300"/>
    <n v="1180300"/>
    <s v="No"/>
    <n v="0"/>
    <x v="2"/>
    <s v="21–30%"/>
  </r>
  <r>
    <s v="B081B1JL35"/>
    <s v="B09MB3DKG1"/>
    <s v="Khaitan Avaante Ka-2013 1200 Watt 3-Rod Halogen Heater (1200 Watts, Grey)"/>
    <s v="KHAITAN AVAANTE KA-2013 1200 Watt 3-Rod Halogen Heater (1200 Watts, Grey)"/>
    <s v="Home&amp;Kitchen|Heating,Cooling&amp;AirQuality|WaterHeaters&amp;Geysers|InstantWaterHeaters"/>
    <x v="1"/>
    <s v="Heating,Cooling&amp;AirQuality"/>
    <s v="WaterHeaters&amp;Geysers|InstantWaterHeaters"/>
    <n v="1049"/>
    <n v="2499"/>
    <n v="58.023209283713484"/>
    <n v="0.57999999999999996"/>
    <n v="3.7"/>
    <n v="638"/>
    <n v="3.7"/>
    <n v="4"/>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n v="1594362"/>
    <n v="1594362"/>
    <s v="No"/>
    <n v="0"/>
    <x v="0"/>
    <s v="51–60%"/>
  </r>
  <r>
    <s v="B0B25DJ352"/>
    <s v="B0B5D39BCD"/>
    <s v="Boat Wave Call Smart Watch, Smart Talk With Advanced Dedicated Bluetooth Calling Chip, 1.69‚Äù Hd Display With 550 Nits &amp; 70% Color Gamut, 150+ Watch Faces, Multi-Sport Modes, Hr, Spo2, Ip68(Deep Blue)"/>
    <s v="boAt Wave Call Smart Watch, Smart Talk with Advanced Dedicated Bluetooth Calling Chip, 1.69‚Äù HD Display with 550 NITS &amp; 70% Color Gamut, 150+ Watch Faces, Multi-Sport Modes, HR, SpO2, IP68(Deep Blue)"/>
    <s v="Home&amp;Kitchen|Kitchen&amp;HomeAppliances|SmallKitchenAppliances|EggBoilers"/>
    <x v="1"/>
    <s v="Kitchen&amp;HomeAppliances"/>
    <s v="SmallKitchenAppliances|EggBoilers"/>
    <n v="353"/>
    <n v="1199"/>
    <n v="70.558798999165973"/>
    <n v="0.71"/>
    <n v="4.3"/>
    <n v="629"/>
    <n v="4.3"/>
    <n v="4"/>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n v="754171"/>
    <n v="754171"/>
    <s v="Yes"/>
    <n v="0"/>
    <x v="0"/>
    <s v="71–80%"/>
  </r>
  <r>
    <s v="B097JVLW3L"/>
    <s v="B00935MGHS"/>
    <s v="Prestige Psmfb 800 Watt Sandwich Toaster With Fixed Plates, Black"/>
    <s v="Prestige PSMFB 800 Watt Sandwich Toaster with Fixed Plates, Black"/>
    <s v="Electronics|HomeTheater,TV&amp;Video|Accessories|3DGlasses"/>
    <x v="0"/>
    <s v="HomeTheater,TV&amp;Video"/>
    <s v="Accessories|3DGlasses"/>
    <n v="2699"/>
    <n v="3500"/>
    <n v="22.885714285714286"/>
    <n v="0.23"/>
    <n v="3.5"/>
    <n v="621"/>
    <n v="3.5"/>
    <n v="4"/>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n v="2173500"/>
    <n v="2173500"/>
    <s v="Yes"/>
    <n v="0"/>
    <x v="1"/>
    <s v="21–30%"/>
  </r>
  <r>
    <s v="B086GVRP63"/>
    <s v="B00LY1FN1K"/>
    <s v="Camel Fabrica Acrylic Ultra Color - 15Ml Each, 10 Shades"/>
    <s v="Camel Fabrica Acrylic Ultra Color - 15ml each, 10 Shades"/>
    <s v="Home&amp;Kitchen|Kitchen&amp;HomeAppliances|Coffee,Tea&amp;Espresso|DripCoffeeMachines"/>
    <x v="1"/>
    <s v="Kitchen&amp;HomeAppliances"/>
    <s v="Coffee,Tea&amp;Espresso|DripCoffeeMachines"/>
    <n v="1189"/>
    <n v="2400"/>
    <n v="50.458333333333336"/>
    <n v="0.5"/>
    <n v="4.0999999999999996"/>
    <n v="618"/>
    <n v="4.0999999999999996"/>
    <n v="4"/>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n v="1483200"/>
    <n v="1483200"/>
    <s v="No"/>
    <n v="0"/>
    <x v="0"/>
    <s v="51–60%"/>
  </r>
  <r>
    <s v="B08YK7BBD2"/>
    <s v="B07J9KXQCC"/>
    <s v="Libra Room Heater For Home, Room Heaters Home For Winter, Electric Heater With 2000 Watts Power As Per Is Specification For Small To Medium Rooms - Fh12 (Grey)"/>
    <s v="Libra Room Heater for Home, Room Heaters Home for Winter, Electric Heater with 2000 Watts Power as per IS Specification for Small to Medium Rooms - FH12 (Grey)"/>
    <s v="Home&amp;Kitchen|Kitchen&amp;HomeAppliances|SmallKitchenAppliances|VacuumSealers"/>
    <x v="1"/>
    <s v="Kitchen&amp;HomeAppliances"/>
    <s v="SmallKitchenAppliances|VacuumSealers"/>
    <n v="429"/>
    <n v="999"/>
    <n v="57.057057057057058"/>
    <n v="0.56999999999999995"/>
    <n v="3"/>
    <n v="617"/>
    <n v="3"/>
    <n v="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n v="616383"/>
    <n v="616383"/>
    <s v="Yes"/>
    <n v="0"/>
    <x v="0"/>
    <s v="51–60%"/>
  </r>
  <r>
    <s v="B09LHXNZLR"/>
    <s v="B0763K5HLQ"/>
    <s v="Instacuppa Milk Frother For Coffee - Handheld Battery-Operated Electric Milk And Coffee Frother, Stainless Steel Whisk And Stand, Portable Foam Maker For Coffee, Cappuccino, Lattes, And Egg Beaters"/>
    <s v="InstaCuppa Milk Frother for Coffee - Handheld Battery-Operated Electric Milk and Coffee Frother, Stainless Steel Whisk and Stand, Portable Foam Maker for Coffee, Cappuccino, Lattes, and Egg Beaters"/>
    <s v="Computers&amp;Accessories|NetworkingDevices|NetworkAdapters|WirelessUSBAdapters"/>
    <x v="2"/>
    <s v="NetworkingDevices"/>
    <s v="NetworkAdapters|WirelessUSBAdapters"/>
    <n v="199"/>
    <n v="499"/>
    <n v="60.120240480961925"/>
    <n v="0.6"/>
    <n v="3.7"/>
    <n v="612"/>
    <n v="3.7"/>
    <n v="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n v="305388"/>
    <n v="305388"/>
    <s v="Yes"/>
    <n v="0"/>
    <x v="1"/>
    <s v="61–70%"/>
  </r>
  <r>
    <s v="B09PDZNSBG"/>
    <s v="B0856HY85J"/>
    <s v="Boat Rockerz 550 Over Ear Bluetooth Headphones With Upto 20 Hours Playback, 50Mm Drivers, Soft Padded Ear Cushions And Physical Noise Isolation, Without Mic (Black)"/>
    <s v="boAt Rockerz 550 Over Ear Bluetooth Headphones with Upto 20 Hours Playback, 50MM Drivers, Soft Padded Ear Cushions and Physical Noise Isolation, Without Mic (Black)"/>
    <s v="Home&amp;Kitchen|Kitchen&amp;HomeAppliances|Vacuum,Cleaning&amp;Ironing|Irons,Steamers&amp;Accessories|Irons|SteamIrons"/>
    <x v="1"/>
    <s v="Kitchen&amp;HomeAppliances"/>
    <s v="Vacuum,Cleaning&amp;Ironing|Irons,Steamers&amp;Accessories|Irons|SteamIrons"/>
    <n v="2575"/>
    <n v="6700"/>
    <n v="61.567164179104473"/>
    <n v="0.62"/>
    <n v="4.2"/>
    <n v="611"/>
    <n v="4.2"/>
    <n v="4"/>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n v="4093700"/>
    <n v="4093700"/>
    <s v="Yes"/>
    <n v="0"/>
    <x v="2"/>
    <s v="61–70%"/>
  </r>
  <r>
    <s v="B09MTLG4TP"/>
    <s v="B082LZGK39"/>
    <s v="Ambrane Unbreakable 60W / 3A Fast Charging 1.5M Braided Micro Usb Cable For Smartphones, Tablets, Laptops &amp; Other Micro Usb Devices, 480Mbps Data Sync, Quick Charge 3.0 (Rcm15, Black)"/>
    <s v="Ambrane Unbreakable 60W / 3A Fast Charging 1.5m Braided Micro USB Cable for Smartphones, Tablets, Laptops &amp; Other Micro USB Devices, 480Mbps Data Sync, Quick Charge 3.0 (RCM15, Black)"/>
    <s v="Home&amp;Kitchen|Kitchen&amp;HomeAppliances|Vacuum,Cleaning&amp;Ironing|Irons,Steamers&amp;Accessories|LintShavers"/>
    <x v="1"/>
    <s v="Kitchen&amp;HomeAppliances"/>
    <s v="Vacuum,Cleaning&amp;Ironing|Irons,Steamers&amp;Accessories|LintShavers"/>
    <n v="453"/>
    <n v="999"/>
    <n v="54.654654654654657"/>
    <n v="0.55000000000000004"/>
    <n v="4.3"/>
    <n v="610"/>
    <n v="4.3"/>
    <n v="4"/>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n v="609390"/>
    <n v="609390"/>
    <s v="Yes"/>
    <n v="0"/>
    <x v="0"/>
    <s v="51–60%"/>
  </r>
  <r>
    <s v="B09NL7LBWT"/>
    <s v="B07DGD4Z4C"/>
    <s v="Butterfly Jet Elite Mixer Grinder, 750W, 4 Jars (Grey)"/>
    <s v="Butterfly Jet Elite Mixer Grinder, 750W, 4 Jars (Grey)"/>
    <s v="Home&amp;Kitchen|Kitchen&amp;HomeAppliances|Vacuum,Cleaning&amp;Ironing|Irons,Steamers&amp;Accessories|LintShavers"/>
    <x v="1"/>
    <s v="Kitchen&amp;HomeAppliances"/>
    <s v="Vacuum,Cleaning&amp;Ironing|Irons,Steamers&amp;Accessories|LintShavers"/>
    <n v="1099"/>
    <n v="1999"/>
    <n v="45.022511255627812"/>
    <n v="0.45"/>
    <n v="4"/>
    <n v="604"/>
    <n v="4"/>
    <n v="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n v="1207396"/>
    <n v="1207396"/>
    <s v="Yes"/>
    <n v="0"/>
    <x v="1"/>
    <s v="41–50%"/>
  </r>
  <r>
    <s v="B09CMP1SC8"/>
    <s v="B097C564GC"/>
    <s v="Rts [2 Pack] Mini Usb C Type C Adapter Plug, Type C Female To Usb A Male Charger Charging Cable Adapter Converter Compatible For Iphone, Samsung S20 Ultra/S21/S10/S8/S9/Macbook Pro Ipad Silver"/>
    <s v="rts [2 Pack] Mini USB C Type C Adapter Plug, Type C Female to USB A Male Charger Charging Cable Adapter Converter compatible for iPhone, Samsung S20 ultra/S21/S10/S8/S9/MacBook Pro iPad Silver"/>
    <s v="Computers&amp;Accessories|Accessories&amp;Peripherals|Cables&amp;Accessories|Cables|USBCables"/>
    <x v="2"/>
    <s v="Accessories&amp;Peripherals"/>
    <s v="Cables&amp;Accessories|Cables|USBCables"/>
    <n v="199"/>
    <n v="499"/>
    <n v="60.120240480961925"/>
    <n v="0.6"/>
    <n v="4.0999999999999996"/>
    <n v="602"/>
    <n v="4.0999999999999996"/>
    <n v="4"/>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n v="300398"/>
    <n v="300398"/>
    <s v="No"/>
    <n v="0"/>
    <x v="0"/>
    <s v="61–70%"/>
  </r>
  <r>
    <s v="B09CMP1SC8"/>
    <s v="B08C4Z69LN"/>
    <s v="Crucial Ram 8Gb Ddr4 3200Mhz Cl22 (Or 2933Mhz Or 2666Mhz) Laptop Memory Ct8G4Sfra32A"/>
    <s v="Crucial RAM 8GB DDR4 3200MHz CL22 (or 2933MHz or 2666MHz) Laptop Memory CT8G4SFRA32A"/>
    <s v="Computers&amp;Accessories|Accessories&amp;Peripherals|Cables&amp;Accessories|Cables|USBCables"/>
    <x v="2"/>
    <s v="Accessories&amp;Peripherals"/>
    <s v="Cables&amp;Accessories|Cables|USBCables"/>
    <n v="199"/>
    <n v="499"/>
    <n v="60.120240480961925"/>
    <n v="0.6"/>
    <n v="4.0999999999999996"/>
    <n v="602"/>
    <n v="4.0999999999999996"/>
    <n v="4"/>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n v="300398"/>
    <n v="300398"/>
    <s v="Yes"/>
    <n v="0"/>
    <x v="2"/>
    <s v="61–70%"/>
  </r>
  <r>
    <s v="B09CMP1SC8"/>
    <s v="B09163Q5CD"/>
    <s v="Verilux¬Æ Usb C Hub Multiport Adapter- 6 In 1 Portable Aluminum Type C Hub With 4K Hdmi Output, Usb 2.0/3.0 Ports, Sd/Micro Sd Card Reader Compatible For Macbook Pro 2016-2020, Macbook Air 2018-2020, Type-C Devices"/>
    <s v="Verilux¬Æ USB C Hub Multiport Adapter- 6 in 1 Portable Aluminum Type C Hub with 4K HDMI Output, USB 2.0/3.0 Ports, SD/Micro SD Card Reader Compatible for MacBook Pro 2016-2020, MacBook Air 2018-2020, Type-C Devices"/>
    <s v="Computers&amp;Accessories|Accessories&amp;Peripherals|Cables&amp;Accessories|Cables|USBCables"/>
    <x v="2"/>
    <s v="Accessories&amp;Peripherals"/>
    <s v="Cables&amp;Accessories|Cables|USBCables"/>
    <n v="199"/>
    <n v="499"/>
    <n v="60.120240480961925"/>
    <n v="0.6"/>
    <n v="4.0999999999999996"/>
    <n v="602"/>
    <n v="4.0999999999999996"/>
    <n v="4"/>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n v="300398"/>
    <n v="300398"/>
    <s v="Yes"/>
    <n v="0"/>
    <x v="2"/>
    <s v="61–70%"/>
  </r>
  <r>
    <s v="B0B8CHJLWJ"/>
    <s v="B09NJN8L25"/>
    <s v="Flix (Beetel Usb To Micro Usb Pvc Data Sync &amp; 2A Fast Charging Cable, Made In India, 480Mbps Data Sync, Solid Cable, 1 Meter Long Usb Cable For Micro Usb Devices (White)(Xcd-M11)"/>
    <s v="FLiX (Beetel USB to Micro USB PVC Data Sync &amp; 2A Fast Charging Cable, Made in India, 480Mbps Data Sync, Solid Cable, 1 Meter Long USB Cable for Micro USB Devices (White)(XCD-M11)"/>
    <s v="Electronics|Mobiles&amp;Accessories|MobileAccessories|Maintenance,Upkeep&amp;Repairs|ScreenProtectors"/>
    <x v="0"/>
    <s v="Mobiles&amp;Accessories"/>
    <s v="MobileAccessories|Maintenance,Upkeep&amp;Repairs|ScreenProtectors"/>
    <n v="299"/>
    <n v="1199"/>
    <n v="75.062552126772303"/>
    <n v="0.75"/>
    <n v="4.5"/>
    <n v="596"/>
    <n v="4.5"/>
    <n v="5"/>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n v="714604"/>
    <n v="714604"/>
    <s v="Yes"/>
    <n v="0"/>
    <x v="2"/>
    <s v="71–80%"/>
  </r>
  <r>
    <s v="B08X77LM8C"/>
    <s v="B09KRHXTLN"/>
    <s v="Candes Gloster All In One Silent Blower Fan Room Heater Ideal For Small And Medium Area, 2000 Watts (White)"/>
    <s v="Candes Gloster All in One Silent Blower Fan Room Heater Ideal for Small and Medium Area, 2000 Watts (White)"/>
    <s v="Electronics|Headphones,Earbuds&amp;Accessories|Earpads"/>
    <x v="0"/>
    <s v="Headphones,Earbuds&amp;Accessories"/>
    <s v="Earpads"/>
    <n v="99"/>
    <n v="999"/>
    <n v="90.090090090090087"/>
    <n v="0.9"/>
    <n v="3.8"/>
    <n v="594"/>
    <n v="3.8"/>
    <n v="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n v="593406"/>
    <n v="593406"/>
    <s v="Yes"/>
    <n v="0"/>
    <x v="1"/>
    <s v="91–100%"/>
  </r>
  <r>
    <s v="B0B16KD737"/>
    <s v="B09RQRZW2X"/>
    <s v="7Seven¬Æ Compatible Vu Smart Tv Remote Control Suitable For Original 4K Android Led Ultra Hd Uhd Vu Tv Remote With Non Voice Feature Without Google Assistant"/>
    <s v="7SEVEN¬Æ Compatible Vu Smart Tv Remote Control Suitable for Original 4K Android LED Ultra HD UHD Vu Tv Remote with Non Voice Feature without google assistant"/>
    <s v="Electronics|HomeTheater,TV&amp;Video|Televisions|SmartTelevisions"/>
    <x v="0"/>
    <s v="HomeTheater,TV&amp;Video"/>
    <s v="Televisions|SmartTelevisions"/>
    <n v="8499"/>
    <n v="15999"/>
    <n v="46.87792987061691"/>
    <n v="0.47"/>
    <n v="4.3"/>
    <n v="592"/>
    <n v="4.3"/>
    <n v="4"/>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n v="9471408"/>
    <n v="9471408"/>
    <s v="Yes"/>
    <n v="0"/>
    <x v="2"/>
    <s v="41–50%"/>
  </r>
  <r>
    <s v="B095K14P86"/>
    <s v="B08CF3D7QR"/>
    <s v="Portronics Konnect L Por-1081 Fast Charging 3A Type-C Cable 1.2Meter With Charge &amp; Sync Function For All Type-C Devices (Grey)"/>
    <s v="Portronics Konnect L POR-1081 Fast Charging 3A Type-C Cable 1.2Meter with Charge &amp; Sync Function for All Type-C Devices (Grey)"/>
    <s v="Home&amp;Kitchen|Kitchen&amp;HomeAppliances|Coffee,Tea&amp;Espresso|StovetopEspressoPots"/>
    <x v="1"/>
    <s v="Kitchen&amp;HomeAppliances"/>
    <s v="Coffee,Tea&amp;Espresso|StovetopEspressoPots"/>
    <n v="599"/>
    <n v="1299"/>
    <n v="53.887605850654353"/>
    <n v="0.54"/>
    <n v="4.2"/>
    <n v="590"/>
    <n v="4.2"/>
    <n v="4"/>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n v="766410"/>
    <n v="766410"/>
    <s v="No"/>
    <n v="0"/>
    <x v="0"/>
    <s v="51–60%"/>
  </r>
  <r>
    <s v="B09DDCQFMT"/>
    <s v="B097MKZHNV"/>
    <s v="Racold Pronto Pro 3Litres 3Kw Vertical Instant Water Heater (Geyser)"/>
    <s v="Racold Pronto Pro 3Litres 3KW Vertical Instant Water Heater (Geyser)"/>
    <s v="Electronics|HomeTheater,TV&amp;Video|Accessories|RemoteControls"/>
    <x v="0"/>
    <s v="HomeTheater,TV&amp;Video"/>
    <s v="Accessories|RemoteControls"/>
    <n v="1299"/>
    <n v="1999"/>
    <n v="35.017508754377189"/>
    <n v="0.35"/>
    <n v="3.6"/>
    <n v="590"/>
    <n v="3.6"/>
    <n v="4"/>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n v="1179410"/>
    <n v="1179410"/>
    <s v="Yes"/>
    <n v="0"/>
    <x v="0"/>
    <s v="31–40%"/>
  </r>
  <r>
    <s v="B077BTLQ67"/>
    <s v="B099Z83VRC"/>
    <s v="Wipro Vesta Electric Egg Boiler, 360 Watts, 3 Boiling Modes, Stainless Steel Body And Heating Plate, Boils Up To 7 Eggs At A Time, Automatic Shut Down, White, Standard (Vb021070)"/>
    <s v="Wipro Vesta Electric Egg Boiler, 360 Watts, 3 Boiling Modes, Stainless Steel Body and Heating Plate, Boils up to 7 Eggs at a time, Automatic Shut Down, White, Standard (VB021070)"/>
    <s v="Home&amp;Kitchen|Heating,Cooling&amp;AirQuality|WaterHeaters&amp;Geysers|InstantWaterHeaters"/>
    <x v="1"/>
    <s v="Heating,Cooling&amp;AirQuality"/>
    <s v="WaterHeaters&amp;Geysers|InstantWaterHeaters"/>
    <n v="2790"/>
    <n v="4890"/>
    <n v="42.944785276073624"/>
    <n v="0.43"/>
    <n v="3.9"/>
    <n v="588"/>
    <n v="3.9"/>
    <n v="4"/>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n v="2875320"/>
    <n v="2875320"/>
    <s v="No"/>
    <n v="0"/>
    <x v="0"/>
    <s v="41–50%"/>
  </r>
  <r>
    <s v="B09H3BXWTK"/>
    <s v="B09MT94QLL"/>
    <s v="Havells Glaze 74W Pearl Ivory Gold Ceiling Fan, Sweep: 1200 Mm"/>
    <s v="Havells Glaze 74W Pearl Ivory Gold Ceiling Fan, Sweep: 1200 Mm"/>
    <s v="Home&amp;Kitchen|Kitchen&amp;HomeAppliances|SmallKitchenAppliances|DigitalKitchenScales"/>
    <x v="1"/>
    <s v="Kitchen&amp;HomeAppliances"/>
    <s v="SmallKitchenAppliances|DigitalKitchenScales"/>
    <n v="599"/>
    <n v="2799"/>
    <n v="78.599499821364773"/>
    <n v="0.79"/>
    <n v="3.9"/>
    <n v="578"/>
    <n v="3.9"/>
    <n v="4"/>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n v="1617822"/>
    <n v="1617822"/>
    <s v="No"/>
    <n v="0"/>
    <x v="0"/>
    <s v="71–80%"/>
  </r>
  <r>
    <s v="B084N18QZY"/>
    <s v="B08Y1SJVV5"/>
    <s v="Ptron Solero Mb301 3A Micro Usb Data &amp; Charging Cable, Made In India, 480Mbps Data Sync, Strong &amp; Durable 1.5-Meter Nylon Braided Usb Cable For Micro Usb Devices - (Black)"/>
    <s v="pTron Solero MB301 3A Micro USB Data &amp; Charging Cable, Made in India, 480Mbps Data Sync, Strong &amp; Durable 1.5-Meter Nylon Braided USB Cable for Micro USB Devices - (Black)"/>
    <s v="Computers&amp;Accessories|Accessories&amp;Peripherals|Cables&amp;Accessories|Cables|USBCables"/>
    <x v="2"/>
    <s v="Accessories&amp;Peripherals"/>
    <s v="Cables&amp;Accessories|Cables|USBCables"/>
    <n v="599"/>
    <n v="849"/>
    <n v="29.446407538280329"/>
    <n v="0.28999999999999998"/>
    <n v="4.5"/>
    <n v="577"/>
    <n v="4.5"/>
    <n v="5"/>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n v="489873"/>
    <n v="489873"/>
    <s v="Yes"/>
    <n v="0"/>
    <x v="0"/>
    <s v="21–30%"/>
  </r>
  <r>
    <s v="B09RZS1NQT"/>
    <s v="B08FYB5HHK"/>
    <s v="Tp-Link Ue300C Usb Type-C To Rj45 Gigabit Ethernet Network Adapter/Rj45 Lan Wired Adapter For Ultrabook, Chromebook, Laptop, Desktop, Plug &amp; Play, Usb 3.0, Foldable And Portable Design"/>
    <s v="TP-Link UE300C USB Type-C to RJ45 Gigabit Ethernet Network Adapter/RJ45 LAN Wired Adapter for Ultrabook, Chromebook, Laptop, Desktop, Plug &amp; Play, USB 3.0, Foldable and Portable Design"/>
    <s v="Computers&amp;Accessories|Accessories&amp;Peripherals|Cables&amp;Accessories|Cables|USBCables"/>
    <x v="2"/>
    <s v="Accessories&amp;Peripherals"/>
    <s v="Cables&amp;Accessories|Cables|USBCables"/>
    <n v="199"/>
    <n v="999"/>
    <n v="80.08008008008008"/>
    <n v="0.8"/>
    <n v="4"/>
    <n v="576"/>
    <n v="4"/>
    <n v="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n v="575424"/>
    <n v="575424"/>
    <s v="No"/>
    <n v="0"/>
    <x v="0"/>
    <s v="81–90%"/>
  </r>
  <r>
    <s v="B08XMSKKMM"/>
    <s v="B089BDBDGM"/>
    <s v="Kuber Industries Waterproof Round Laundry Bag/Hamper|Polka Dots Print Print With Handles|Foldable Bin &amp; 45 Liter Capicity|Size 37 X 37 X 49, Pack Of 1(Black &amp; White)- Ctktc044992"/>
    <s v="Kuber Industries Waterproof Round Laundry Bag/Hamper|Polka Dots Print Print with Handles|Foldable Bin &amp; 45 Liter Capicity|Size 37 x 37 x 49, Pack of 1(Black &amp; White)- CTKTC044992"/>
    <s v="Electronics|HomeTheater,TV&amp;Video|Accessories|RemoteControls"/>
    <x v="0"/>
    <s v="HomeTheater,TV&amp;Video"/>
    <s v="Accessories|RemoteControls"/>
    <n v="799"/>
    <n v="1999"/>
    <n v="60.030015007503756"/>
    <n v="0.6"/>
    <n v="3.3"/>
    <n v="576"/>
    <n v="3.3"/>
    <n v="3"/>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n v="1151424"/>
    <n v="1151424"/>
    <s v="Yes"/>
    <n v="0"/>
    <x v="2"/>
    <s v="61–70%"/>
  </r>
  <r>
    <s v="B09RZS1NQT"/>
    <s v="B078JDNZJ8"/>
    <s v="Havells Instanio 3-Litre Instant Geyser (White/Blue)"/>
    <s v="Havells Instanio 3-Litre Instant Geyser (White/Blue)"/>
    <s v="Computers&amp;Accessories|Accessories&amp;Peripherals|Cables&amp;Accessories|Cables|USBCables"/>
    <x v="2"/>
    <s v="Accessories&amp;Peripherals"/>
    <s v="Cables&amp;Accessories|Cables|USBCables"/>
    <n v="199"/>
    <n v="999"/>
    <n v="80.08008008008008"/>
    <n v="0.8"/>
    <n v="4"/>
    <n v="575"/>
    <n v="4"/>
    <n v="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n v="574425"/>
    <n v="574425"/>
    <s v="Yes"/>
    <n v="0"/>
    <x v="0"/>
    <s v="81–90%"/>
  </r>
  <r>
    <s v="B09NNGHG22"/>
    <s v="B075TJHWVC"/>
    <s v="Airtel Digital Tv Hd Set Top Box With 1 Month Basic Pack With Recording + Free Standard Installation"/>
    <s v="Airtel Digital TV HD Set Top Box with 1 Month Basic Pack with Recording + Free Standard Installation"/>
    <s v="Electronics|HomeTheater,TV&amp;Video|Televisions|SmartTelevisions"/>
    <x v="0"/>
    <s v="HomeTheater,TV&amp;Video"/>
    <s v="Televisions|SmartTelevisions"/>
    <n v="32990"/>
    <n v="56790"/>
    <n v="41.908786758232083"/>
    <n v="0.42"/>
    <n v="4.3"/>
    <n v="567"/>
    <n v="4.3"/>
    <n v="4"/>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n v="32199930"/>
    <n v="32199930"/>
    <s v="Yes"/>
    <n v="0"/>
    <x v="2"/>
    <s v="41–50%"/>
  </r>
  <r>
    <s v="B09XRBJ94N"/>
    <s v="B08HVJCW95"/>
    <s v="Mi 10000Mah 3I Lithium Polymer Power Bank Dual Input(Micro-Usb And Type C) And Output Ports 18W Fast Charging (Metallic Blue)"/>
    <s v="MI 10000mAh 3i Lithium Polymer Power Bank Dual Input(Micro-USB and Type C) and Output Ports 18W Fast Charging (Metallic Blue)"/>
    <s v="Home&amp;Kitchen|Kitchen&amp;HomeAppliances|SmallKitchenAppliances|SandwichMakers"/>
    <x v="1"/>
    <s v="Kitchen&amp;HomeAppliances"/>
    <s v="SmallKitchenAppliances|SandwichMakers"/>
    <n v="2092"/>
    <n v="4600"/>
    <n v="54.521739130434788"/>
    <n v="0.55000000000000004"/>
    <n v="4.3"/>
    <n v="562"/>
    <n v="4.3"/>
    <n v="4"/>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n v="2585200"/>
    <n v="2585200"/>
    <s v="No"/>
    <n v="0"/>
    <x v="0"/>
    <s v="51–60%"/>
  </r>
  <r>
    <s v="B078JF6X9B"/>
    <s v="B08HLZ28QC"/>
    <s v="Oakter Mini Ups For 12V Wifi Router Broadband Modem | Backup Upto 4 Hours | Wifi Router Ups Power Backup During Power Cuts | Ups For 12V Router Broadband Modem | Current Surge &amp; Deep Discharge Protection"/>
    <s v="Oakter Mini UPS for 12V WiFi Router Broadband Modem | Backup Upto 4 Hours | WiFi Router UPS Power Backup During Power Cuts | UPS for 12V Router Broadband Modem | Current Surge &amp; Deep Discharge Protection"/>
    <s v="Home&amp;Kitchen|Heating,Cooling&amp;AirQuality|WaterHeaters&amp;Geysers|InstantWaterHeaters"/>
    <x v="1"/>
    <s v="Heating,Cooling&amp;AirQuality"/>
    <s v="WaterHeaters&amp;Geysers|InstantWaterHeaters"/>
    <n v="3645"/>
    <n v="6070"/>
    <n v="39.950576606260299"/>
    <n v="0.4"/>
    <n v="4.2"/>
    <n v="561"/>
    <n v="4.2"/>
    <n v="4"/>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n v="3405270"/>
    <n v="3405270"/>
    <s v="Yes"/>
    <n v="0"/>
    <x v="0"/>
    <s v="31–40%"/>
  </r>
  <r>
    <s v="B09G2VTHQM"/>
    <s v="B08CRRQK6Z"/>
    <s v="Zebronics Zeb-Jukebar 3900, 80W Multimedia Soundbar With Subwoofer Supporting Bluetooth, Hdmi(Arc), Coaxial Input, Aux, Usb &amp; Remote Control (Black)"/>
    <s v="Zebronics Zeb-JUKEBAR 3900, 80W Multimedia soundbar with subwoofer Supporting Bluetooth, HDMI(ARC), Coaxial Input, AUX, USB &amp; Remote Control (Black)"/>
    <s v="Home&amp;Kitchen|Kitchen&amp;HomeAppliances|SmallKitchenAppliances|YogurtMakers"/>
    <x v="1"/>
    <s v="Kitchen&amp;HomeAppliances"/>
    <s v="SmallKitchenAppliances|YogurtMakers"/>
    <n v="587"/>
    <n v="1295"/>
    <n v="54.671814671814666"/>
    <n v="0.55000000000000004"/>
    <n v="4.0999999999999996"/>
    <n v="557"/>
    <n v="4.0999999999999996"/>
    <n v="4"/>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n v="721315"/>
    <n v="721315"/>
    <s v="No"/>
    <n v="0"/>
    <x v="0"/>
    <s v="51–60%"/>
  </r>
  <r>
    <s v="B08JV91JTK"/>
    <s v="B01MQ2A86A"/>
    <s v="Logitech M331 Silent Plus Wireless Mouse, 2.4Ghz With Usb Nano Receiver, 1000 Dpi Optical Tracking, 3 Buttons, 24 Month Life Battery, Pc/Mac/Laptop - Black"/>
    <s v="Logitech M331 Silent Plus Wireless Mouse, 2.4GHz with USB Nano Receiver, 1000 DPI Optical Tracking, 3 Buttons, 24 Month Life Battery, PC/Mac/Laptop - Black"/>
    <s v="Home&amp;Kitchen|Kitchen&amp;HomeAppliances|SmallKitchenAppliances|HandMixers"/>
    <x v="1"/>
    <s v="Kitchen&amp;HomeAppliances"/>
    <s v="SmallKitchenAppliances|HandMixers"/>
    <n v="474"/>
    <n v="1299"/>
    <n v="63.510392609699771"/>
    <n v="0.64"/>
    <n v="4.0999999999999996"/>
    <n v="550"/>
    <n v="4.0999999999999996"/>
    <n v="4"/>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n v="714450"/>
    <n v="714450"/>
    <s v="Yes"/>
    <n v="0"/>
    <x v="0"/>
    <s v="61–70%"/>
  </r>
  <r>
    <s v="B07J9KXQCC"/>
    <s v="B0BHNHMR3H"/>
    <s v="Lonaxa Mini Travel Rechargeable Fruit Juicer - Usb Electric Fruit &amp; Vegetable Juice Blender/Grinder For Home And Office Use (Multicolor)‚Ä¶"/>
    <s v="LONAXA Mini Travel Rechargeable Fruit Juicer - USB Electric Fruit &amp; Vegetable Juice Blender/Grinder for Home and Office Use (Multicolor)‚Ä¶"/>
    <s v="Home&amp;Kitchen|Heating,Cooling&amp;AirQuality|RoomHeaters|ElectricHeaters"/>
    <x v="1"/>
    <s v="Heating,Cooling&amp;AirQuality"/>
    <s v="RoomHeaters|ElectricHeaters"/>
    <n v="949"/>
    <n v="2299"/>
    <n v="58.721183123096999"/>
    <n v="0.59"/>
    <n v="3.6"/>
    <n v="550"/>
    <n v="3.6"/>
    <n v="4"/>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n v="1264450"/>
    <n v="1264450"/>
    <s v="Yes"/>
    <n v="0"/>
    <x v="1"/>
    <s v="51–60%"/>
  </r>
  <r>
    <s v="B0B3G5XZN5"/>
    <s v="B09Q5P2MT3"/>
    <s v="Oneplus 108 Cm (43 Inches) Y Series Full Hd Smart Android Led Tv 43 Y1S (Black)"/>
    <s v="OnePlus 108 cm (43 inches) Y Series Full HD Smart Android LED TV 43 Y1S (Black)"/>
    <s v="Home&amp;Kitchen|Kitchen&amp;HomeAppliances|SmallKitchenAppliances|HandBlenders"/>
    <x v="1"/>
    <s v="Kitchen&amp;HomeAppliances"/>
    <s v="SmallKitchenAppliances|HandBlenders"/>
    <n v="2799"/>
    <n v="3499"/>
    <n v="20.005715918833953"/>
    <n v="0.2"/>
    <n v="4.5"/>
    <n v="546"/>
    <n v="4.5"/>
    <n v="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n v="1910454"/>
    <n v="1910454"/>
    <s v="Yes"/>
    <n v="0"/>
    <x v="0"/>
    <s v="21–30%"/>
  </r>
  <r>
    <s v="B08BG4M4N7"/>
    <s v="B0814LP6S9"/>
    <s v="Prettykrafts Laundry Basket For Clothes With Lid &amp; Handles, Toys Organiser, 75 Ltr Grey"/>
    <s v="PrettyKrafts Laundry Basket for clothes with Lid &amp; Handles, Toys Organiser, 75 Ltr Grey"/>
    <s v="Electronics|HomeTheater,TV&amp;Video|Accessories|RemoteControls"/>
    <x v="0"/>
    <s v="HomeTheater,TV&amp;Video"/>
    <s v="Accessories|RemoteControls"/>
    <n v="199"/>
    <n v="499"/>
    <n v="60.120240480961925"/>
    <n v="0.6"/>
    <n v="3.8"/>
    <n v="538"/>
    <n v="3.8"/>
    <n v="4"/>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n v="268462"/>
    <n v="268462"/>
    <s v="No"/>
    <n v="0"/>
    <x v="0"/>
    <s v="61–70%"/>
  </r>
  <r>
    <s v="B0B2DJDCPX"/>
    <s v="B09GYBZPHF"/>
    <s v="Lifelong Llmg93 500 Watt Duos Mixer Grinder, 2 Stainless Steel Jar (Liquidizing And Chutney Jar)| Abs Body, Stainless Steel Blades, 3 Speed Options With Whip (1 Year Warranty, Black)"/>
    <s v="Lifelong LLMG93 500 Watt Duos Mixer Grinder, 2 Stainless Steel Jar (Liquidizing and Chutney Jar)| ABS Body, Stainless Steel Blades, 3 Speed Options with Whip (1 Year Warranty, Black)"/>
    <s v="Computers&amp;Accessories|Accessories&amp;Peripherals|Cables&amp;Accessories|Cables|USBCables"/>
    <x v="2"/>
    <s v="Accessories&amp;Peripherals"/>
    <s v="Cables&amp;Accessories|Cables|USBCables"/>
    <n v="209"/>
    <n v="499"/>
    <n v="58.116232464929865"/>
    <n v="0.57999999999999996"/>
    <n v="3.9"/>
    <n v="536"/>
    <n v="3.9"/>
    <n v="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n v="267464"/>
    <n v="267464"/>
    <s v="Yes"/>
    <n v="0"/>
    <x v="2"/>
    <s v="51–60%"/>
  </r>
  <r>
    <s v="B0B2DJDCPX"/>
    <s v="B08VGM3YMF"/>
    <s v="Heart Home Waterproof Round Non Wovan Laundry Bag/Hamper|Metalic Printed With Handles|Foldable Bin &amp; 45 Liter Capicity|Size 37 X 37 X 49, Pack Of 1 (Grey &amp; Black)-Heartxy11447"/>
    <s v="Heart Home Waterproof Round Non Wovan Laundry Bag/Hamper|Metalic Printed With Handles|Foldable Bin &amp; 45 Liter Capicity|Size 37 x 37 x 49, Pack of 1 (Grey &amp; Black)-HEARTXY11447"/>
    <s v="Computers&amp;Accessories|Accessories&amp;Peripherals|Cables&amp;Accessories|Cables|USBCables"/>
    <x v="2"/>
    <s v="Accessories&amp;Peripherals"/>
    <s v="Cables&amp;Accessories|Cables|USBCables"/>
    <n v="209"/>
    <n v="499"/>
    <n v="58.116232464929865"/>
    <n v="0.57999999999999996"/>
    <n v="3.9"/>
    <n v="536"/>
    <n v="3.9"/>
    <n v="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n v="267464"/>
    <n v="267464"/>
    <s v="Yes"/>
    <n v="0"/>
    <x v="1"/>
    <s v="51–60%"/>
  </r>
  <r>
    <s v="B0B7FJNSZR"/>
    <s v="B095JQVC7N"/>
    <s v="Oneplus 138.7 Cm (55 Inches) U Series 4K Led Smart Android Tv 55U1S (Black)"/>
    <s v="OnePlus 138.7 cm (55 inches) U Series 4K LED Smart Android TV 55U1S (Black)"/>
    <s v="Home&amp;Kitchen|Kitchen&amp;HomeAppliances|WaterPurifiers&amp;Accessories|WaterFilters&amp;Purifiers"/>
    <x v="1"/>
    <s v="Kitchen&amp;HomeAppliances"/>
    <s v="WaterPurifiers&amp;Accessories|WaterFilters&amp;Purifiers"/>
    <n v="5395"/>
    <n v="19990"/>
    <n v="73.011505752876431"/>
    <n v="0.73"/>
    <n v="4.4000000000000004"/>
    <n v="535"/>
    <n v="4.4000000000000004"/>
    <n v="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n v="10694650"/>
    <n v="10694650"/>
    <s v="Yes"/>
    <n v="0"/>
    <x v="1"/>
    <s v="71–80%"/>
  </r>
  <r>
    <s v="B0977CGNJJ"/>
    <s v="B09JS562TP"/>
    <s v="Motorola A10 Dual Sim Keypad Mobile With 1750 Mah Battery, Expandable Storage Upto 32Gb, Wireless Fm With Recording - Rose Gold"/>
    <s v="Motorola a10 Dual Sim keypad Mobile with 1750 mAh Battery, Expandable Storage Upto 32GB, Wireless FM with Recording - Rose Gold"/>
    <s v="Home&amp;Kitchen|Kitchen&amp;HomeAppliances|SmallKitchenAppliances|StandMixers"/>
    <x v="1"/>
    <s v="Kitchen&amp;HomeAppliances"/>
    <s v="SmallKitchenAppliances|StandMixers"/>
    <n v="5999"/>
    <n v="11495"/>
    <n v="47.812092214006093"/>
    <n v="0.48"/>
    <n v="4.3"/>
    <n v="534"/>
    <n v="4.3"/>
    <n v="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n v="6138330"/>
    <n v="6138330"/>
    <s v="Yes"/>
    <n v="0"/>
    <x v="0"/>
    <s v="41–50%"/>
  </r>
  <r>
    <s v="B09W9V2PXG"/>
    <s v="B07WDK3ZS2"/>
    <s v="Iqoo Z6 Pro 5G By Vivo (Legion Sky, 8Gb Ram, 128Gb Storage) | Snapdragon 778G 5G | 66W Flashcharge | 1300 Nits Peak Brightness | Hdr10+"/>
    <s v="iQOO Z6 Pro 5G by vivo (Legion Sky, 8GB RAM, 128GB Storage) | Snapdragon 778G 5G | 66W FlashCharge | 1300 nits Peak Brightness | HDR10+"/>
    <s v="Home&amp;Kitchen|Kitchen&amp;HomeAppliances|SmallKitchenAppliances|DigitalKitchenScales"/>
    <x v="1"/>
    <s v="Kitchen&amp;HomeAppliances"/>
    <s v="SmallKitchenAppliances|DigitalKitchenScales"/>
    <n v="759"/>
    <n v="1999"/>
    <n v="62.031015507753871"/>
    <n v="0.62"/>
    <n v="4.3"/>
    <n v="532"/>
    <n v="4.3"/>
    <n v="4"/>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n v="1063468"/>
    <n v="1063468"/>
    <s v="No"/>
    <n v="0"/>
    <x v="0"/>
    <s v="61–70%"/>
  </r>
  <r>
    <s v="B09PTT8DZF"/>
    <s v="B091KNVNS9"/>
    <s v="Themisto 350 Watts Egg Boiler-Blue"/>
    <s v="Themisto 350 Watts Egg Boiler-Blue"/>
    <s v="Computers&amp;Accessories|Accessories&amp;Peripherals|Cables&amp;Accessories|Cables|USBCables"/>
    <x v="2"/>
    <s v="Accessories&amp;Peripherals"/>
    <s v="Cables&amp;Accessories|Cables|USBCables"/>
    <n v="417.44"/>
    <n v="670"/>
    <n v="37.695522388059707"/>
    <n v="0.38"/>
    <n v="3.9"/>
    <n v="523"/>
    <n v="3.9"/>
    <n v="4"/>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n v="350410"/>
    <n v="350410"/>
    <s v="Yes"/>
    <n v="0"/>
    <x v="0"/>
    <s v="31–40%"/>
  </r>
  <r>
    <s v="B098LCVYPW"/>
    <s v="B09JS94MBV"/>
    <s v="Motorola A10 Dual Sim Keypad Mobile With 1750 Mah Battery, Expandable Storage Upto 32Gb, Wireless Fm With Recording - Dark Blue"/>
    <s v="Motorola a10 Dual Sim keypad Mobile with 1750 mAh Battery, Expandable Storage Upto 32GB, Wireless FM with Recording - Dark Blue"/>
    <s v="Electronics|HomeTheater,TV&amp;Video|Accessories|RemoteControls"/>
    <x v="0"/>
    <s v="HomeTheater,TV&amp;Video"/>
    <s v="Accessories|RemoteControls"/>
    <n v="349"/>
    <n v="999"/>
    <n v="65.06506506506507"/>
    <n v="0.65"/>
    <n v="4.2"/>
    <n v="513"/>
    <n v="4.2"/>
    <n v="4"/>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n v="512487"/>
    <n v="512487"/>
    <s v="No"/>
    <n v="0"/>
    <x v="1"/>
    <s v="61–70%"/>
  </r>
  <r>
    <s v="B09TT6BFDX"/>
    <s v="B008FWZGSG"/>
    <s v="Samsung Original Type C To C Cable - 3.28 Feet (1 Meter), White"/>
    <s v="Samsung Original Type C to C Cable - 3.28 Feet (1 Meter), White"/>
    <s v="Electronics|HomeTheater,TV&amp;Video|Accessories|RemoteControls"/>
    <x v="0"/>
    <s v="HomeTheater,TV&amp;Video"/>
    <s v="Accessories|RemoteControls"/>
    <n v="399"/>
    <n v="1999"/>
    <n v="80.040020010004994"/>
    <n v="0.8"/>
    <n v="4.5"/>
    <n v="505"/>
    <n v="4.5"/>
    <n v="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n v="1009495"/>
    <n v="1009495"/>
    <s v="Yes"/>
    <n v="0"/>
    <x v="1"/>
    <s v="81–90%"/>
  </r>
  <r>
    <s v="B09L8DSSFH"/>
    <s v="B07Q4NJQC5"/>
    <s v="Ionix Jewellery Scale | Weight Scale | Digital Weight Machine | Weight Machine For Gold | Electronic Weighing Machines For Jewellery 0.01G To 200G Small Weight Machine For Shop - Silver"/>
    <s v="Ionix Jewellery Scale | Weight Scale | Digital Weight Machine | weight machine for gold | Electronic weighing machines for Jewellery 0.01G to 200G Small Weight Machine for Shop - Silver"/>
    <s v="Electronics|HomeTheater,TV&amp;Video|Accessories|RemoteControls"/>
    <x v="0"/>
    <s v="HomeTheater,TV&amp;Video"/>
    <s v="Accessories|RemoteControls"/>
    <n v="399"/>
    <n v="999"/>
    <n v="60.06006006006006"/>
    <n v="0.6"/>
    <n v="3.6"/>
    <n v="493"/>
    <n v="3.6"/>
    <n v="4"/>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n v="492507"/>
    <n v="492507"/>
    <s v="Yes"/>
    <n v="0"/>
    <x v="1"/>
    <s v="61–70%"/>
  </r>
  <r>
    <s v="B0B9LDCX89"/>
    <s v="B09VGKFM7Y"/>
    <s v="Amazon Basics 2 Amp Usb Wall Charger &amp; Micro Usb Cable (White)"/>
    <s v="Amazon Basics 2 Amp USB Wall Charger &amp; Micro USB Cable (White)"/>
    <s v="Computers&amp;Accessories|Accessories&amp;Peripherals|Keyboards,Mice&amp;InputDevices|Keyboard&amp;MiceAccessories|MousePads"/>
    <x v="2"/>
    <s v="Accessories&amp;Peripherals"/>
    <s v="Keyboards,Mice&amp;InputDevices|Keyboard&amp;MiceAccessories|MousePads"/>
    <n v="129"/>
    <n v="999"/>
    <n v="87.087087087087085"/>
    <n v="0.87"/>
    <n v="4.2"/>
    <n v="491"/>
    <n v="4.2"/>
    <n v="4"/>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n v="490509"/>
    <n v="490509"/>
    <s v="Yes"/>
    <n v="0"/>
    <x v="1"/>
    <s v="81–90%"/>
  </r>
  <r>
    <s v="B09C6FML9B"/>
    <s v="B06XSK3XL6"/>
    <s v="Boat Dual Port Rapid Car Charger (Qualcomm Certified) With Quick Charge 3.0 + Free Micro Usb Cable - (Black)"/>
    <s v="boAt Dual Port Rapid Car Charger (Qualcomm Certified) with Quick Charge 3.0 + Free Micro USB Cable - (Black)"/>
    <s v="Computers&amp;Accessories|Accessories&amp;Peripherals|Cables&amp;Accessories|Cables|USBCables"/>
    <x v="2"/>
    <s v="Accessories&amp;Peripherals"/>
    <s v="Cables&amp;Accessories|Cables|USBCables"/>
    <n v="320"/>
    <n v="599"/>
    <n v="46.57762938230384"/>
    <n v="0.47"/>
    <n v="4.0999999999999996"/>
    <n v="491"/>
    <n v="4.0999999999999996"/>
    <n v="4"/>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n v="294109"/>
    <n v="294109"/>
    <s v="Yes"/>
    <n v="0"/>
    <x v="2"/>
    <s v="41–50%"/>
  </r>
  <r>
    <s v="B09BL2KHQW"/>
    <s v="B00DJ5N9VK"/>
    <s v="Faber-Castell Connector Pen Set - Pack Of 25 (Assorted)"/>
    <s v="Faber-Castell Connector Pen Set - Pack of 25 (Assorted)"/>
    <s v="Home&amp;Kitchen|Kitchen&amp;HomeAppliances|WaterPurifiers&amp;Accessories|WaterPurifierAccessories"/>
    <x v="1"/>
    <s v="Kitchen&amp;HomeAppliances"/>
    <s v="WaterPurifiers&amp;Accessories|WaterPurifierAccessories"/>
    <n v="231"/>
    <n v="260"/>
    <n v="11.153846153846155"/>
    <n v="0.11"/>
    <n v="4.0999999999999996"/>
    <n v="490"/>
    <n v="4.0999999999999996"/>
    <n v="4"/>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n v="127400"/>
    <n v="127400"/>
    <s v="No"/>
    <n v="0"/>
    <x v="1"/>
    <s v="11–20%"/>
  </r>
  <r>
    <s v="B08GJNM9N7"/>
    <s v="B09PDZNSBG"/>
    <s v="Goodscity Garment Steamer For Clothes, Steam Iron Press - Vertical &amp; Horizontal Steaming Up To 22G/Min, 1200 Watt, 230 Ml Water Tank &amp; 30 Sec Fast Heating (Gc 111)"/>
    <s v="Goodscity Garment Steamer for Clothes, Steam Iron Press - Vertical &amp; Horizontal Steaming up to 22g/min, 1200 Watt, 230 ml Water tank &amp; 30 sec Fast Heating (GC 111)"/>
    <s v="Electronics|HomeTheater,TV&amp;Video|Accessories|RemoteControls"/>
    <x v="0"/>
    <s v="HomeTheater,TV&amp;Video"/>
    <s v="Accessories|RemoteControls"/>
    <n v="299"/>
    <n v="1199"/>
    <n v="75.062552126772303"/>
    <n v="0.75"/>
    <n v="3.7"/>
    <n v="490"/>
    <n v="3.7"/>
    <n v="4"/>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n v="587510"/>
    <n v="587510"/>
    <s v="No"/>
    <n v="0"/>
    <x v="1"/>
    <s v="71–80%"/>
  </r>
  <r>
    <s v="B08DCVRW98"/>
    <s v="B08D9MNH4B"/>
    <s v="Hp Deskjet 2723 Aio Printer, Copy, Scan, Wifi, Bluetooth, Usb, Simple Setup Smart App, Ideal For Home."/>
    <s v="HP Deskjet 2723 AIO Printer, Copy, Scan, WiFi, Bluetooth, USB, Simple Setup Smart App, Ideal for Home."/>
    <s v="Electronics|HomeTheater,TV&amp;Video|Accessories|RemoteControls"/>
    <x v="0"/>
    <s v="HomeTheater,TV&amp;Video"/>
    <s v="Accessories|RemoteControls"/>
    <n v="209"/>
    <n v="499"/>
    <n v="58.116232464929865"/>
    <n v="0.57999999999999996"/>
    <n v="4"/>
    <n v="479"/>
    <n v="4"/>
    <n v="4"/>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n v="239021"/>
    <n v="239021"/>
    <s v="Yes"/>
    <n v="0"/>
    <x v="1"/>
    <s v="51–60%"/>
  </r>
  <r>
    <s v="B0B4KPCBSH"/>
    <s v="B09NFSHCWN"/>
    <s v="Hilton Quartz Heater 400/800-Watt Isi 2 Rods Multi Mode Heater Long Lasting Quick Heating Extremely Warm (Grey)"/>
    <s v="Hilton Quartz Heater 400/800-Watt ISI 2 Rods Multi Mode Heater Long Lasting Quick Heating Extremely Warm (Grey)"/>
    <s v="Home&amp;Kitchen|Kitchen&amp;HomeAppliances|Coffee,Tea&amp;Espresso|CoffeeGrinders|ElectricGrinders"/>
    <x v="1"/>
    <s v="Kitchen&amp;HomeAppliances"/>
    <s v="Coffee,Tea&amp;Espresso|CoffeeGrinders|ElectricGrinders"/>
    <n v="244"/>
    <n v="499"/>
    <n v="51.102204408817627"/>
    <n v="0.51"/>
    <n v="3.3"/>
    <n v="478"/>
    <n v="3.3"/>
    <n v="3"/>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n v="238522"/>
    <n v="238522"/>
    <s v="Yes"/>
    <n v="0"/>
    <x v="1"/>
    <s v="51–60%"/>
  </r>
  <r>
    <s v="B084MZYBTV"/>
    <s v="B09RZS1NQT"/>
    <s v="Sounce 65W Oneplus Dash Warp Charge Cable, 6.5A Type-C To Usb C Pd Data Sync Fast Charging Cable Compatible With One Plus 8T/ 9/ 9R/ 9 Pro/ 9Rt/ 10R/ Nord &amp; For All Type C Devices ‚Äì Red, 1 Meter"/>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x v="2"/>
    <s v="Accessories&amp;Peripherals"/>
    <s v="Cables&amp;Accessories|Cables|USBCables"/>
    <n v="599"/>
    <n v="849"/>
    <n v="29.446407538280329"/>
    <n v="0.28999999999999998"/>
    <n v="4.5"/>
    <n v="474"/>
    <n v="4.5"/>
    <n v="5"/>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n v="402426"/>
    <n v="402426"/>
    <s v="Yes"/>
    <n v="0"/>
    <x v="1"/>
    <s v="21–30%"/>
  </r>
  <r>
    <s v="B009P2LIL4"/>
    <s v="B07D8VBYB4"/>
    <s v="Sujata Powermatic Plus, Juicer Mixer Grinder, 900 Watts, 2 Jars (White)"/>
    <s v="SUJATA Powermatic Plus, Juicer Mixer Grinder, 900 Watts, 2 Jars (White)"/>
    <s v="Home&amp;Kitchen|Heating,Cooling&amp;AirQuality|RoomHeaters|HeatConvectors"/>
    <x v="1"/>
    <s v="Heating,Cooling&amp;AirQuality"/>
    <s v="RoomHeaters|HeatConvectors"/>
    <n v="2219"/>
    <n v="3080"/>
    <n v="27.954545454545453"/>
    <n v="0.28000000000000003"/>
    <n v="3.6"/>
    <n v="468"/>
    <n v="3.6"/>
    <n v="4"/>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n v="1441440"/>
    <n v="1441440"/>
    <s v="No"/>
    <n v="0"/>
    <x v="0"/>
    <s v="21–30%"/>
  </r>
  <r>
    <s v="B07V5YF4ND"/>
    <s v="B07JZSG42Y"/>
    <s v="Borosil Prime Grill Sandwich Maker (Grey)"/>
    <s v="Borosil Prime Grill Sandwich Maker (Grey)"/>
    <s v="Electronics|HomeTheater,TV&amp;Video|Accessories|RemoteControls"/>
    <x v="0"/>
    <s v="HomeTheater,TV&amp;Video"/>
    <s v="Accessories|RemoteControls"/>
    <n v="299"/>
    <n v="1199"/>
    <n v="75.062552126772303"/>
    <n v="0.75"/>
    <n v="3.5"/>
    <n v="466"/>
    <n v="3.5"/>
    <n v="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n v="558734"/>
    <n v="558734"/>
    <s v="No"/>
    <n v="0"/>
    <x v="0"/>
    <s v="71–80%"/>
  </r>
  <r>
    <s v="B0B298D54H"/>
    <s v="B07K2HVKLL"/>
    <s v="Crompton Ihl 251 1500-Watt Immersion Water Heater With Copper Heating Element And Ip 68 Protection"/>
    <s v="Crompton IHL 251 1500-Watt Immersion Water Heater with Copper Heating Element and IP 68 Protection"/>
    <s v="Electronics|WearableTechnology|SmartWatches"/>
    <x v="0"/>
    <s v="WearableTechnology"/>
    <s v="SmartWatches"/>
    <n v="265"/>
    <n v="999"/>
    <n v="73.473473473473476"/>
    <n v="0.73"/>
    <n v="3.7"/>
    <n v="465"/>
    <n v="3.7"/>
    <n v="4"/>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n v="464535"/>
    <n v="464535"/>
    <s v="Yes"/>
    <n v="0"/>
    <x v="1"/>
    <s v="71–80%"/>
  </r>
  <r>
    <s v="B09SZ5TWHW"/>
    <s v="B008LN8KDM"/>
    <s v="Philips Gc1920/28 1440-Watt Non-Stick Soleplate Steam Iron"/>
    <s v="Philips GC1920/28 1440-Watt Non-Stick Soleplate Steam Iron"/>
    <s v="Home&amp;Kitchen|Kitchen&amp;HomeAppliances|Vacuum,Cleaning&amp;Ironing|Vacuums&amp;FloorCare|Vacuums|HandheldVacuums"/>
    <x v="1"/>
    <s v="Kitchen&amp;HomeAppliances"/>
    <s v="Vacuum,Cleaning&amp;Ironing|Vacuums&amp;FloorCare|Vacuums|HandheldVacuums"/>
    <n v="1547"/>
    <n v="2890"/>
    <n v="46.470588235294116"/>
    <n v="0.46"/>
    <n v="3.9"/>
    <n v="463"/>
    <n v="3.9"/>
    <n v="4"/>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n v="1338070"/>
    <n v="1338070"/>
    <s v="Yes"/>
    <n v="0"/>
    <x v="1"/>
    <s v="41–50%"/>
  </r>
  <r>
    <s v="B09C6HWG18"/>
    <s v="B0BMGG6NKT"/>
    <s v="Samsung Galaxy M04 Dark Blue, 4Gb Ram, 128Gb Storage | Upto 8Gb Ram With Ram Plus | Mediatek Helio P35 | 5000 Mah Battery"/>
    <s v="Samsung Galaxy M04 Dark Blue, 4GB RAM, 128GB Storage | Upto 8GB RAM with RAM Plus | MediaTek Helio P35 | 5000 mAh Battery"/>
    <s v="Computers&amp;Accessories|Accessories&amp;Peripherals|Cables&amp;Accessories|Cables|USBCables"/>
    <x v="2"/>
    <s v="Accessories&amp;Peripherals"/>
    <s v="Cables&amp;Accessories|Cables|USBCables"/>
    <n v="970"/>
    <n v="1999"/>
    <n v="51.475737868934466"/>
    <n v="0.51"/>
    <n v="4.2"/>
    <n v="462"/>
    <n v="4.2"/>
    <n v="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n v="923538"/>
    <n v="923538"/>
    <s v="No"/>
    <n v="0"/>
    <x v="0"/>
    <s v="51–60%"/>
  </r>
  <r>
    <s v="B09C6HWG18"/>
    <s v="B07PR1CL3S"/>
    <s v="Boat Rockerz 450 Bluetooth On Ear Headphones With Mic, Upto 15 Hours Playback, 40Mm Drivers, Padded Ear Cushions, Integrated Controls And Dual Modes(Luscious Black)"/>
    <s v="boAt Rockerz 450 Bluetooth On Ear Headphones with Mic, Upto 15 Hours Playback, 40MM Drivers, Padded Ear Cushions, Integrated Controls and Dual Modes(Luscious Black)"/>
    <s v="Computers&amp;Accessories|Accessories&amp;Peripherals|Cables&amp;Accessories|Cables|USBCables"/>
    <x v="2"/>
    <s v="Accessories&amp;Peripherals"/>
    <s v="Cables&amp;Accessories|Cables|USBCables"/>
    <n v="970"/>
    <n v="1999"/>
    <n v="51.475737868934466"/>
    <n v="0.51"/>
    <n v="4.2"/>
    <n v="462"/>
    <n v="4.2"/>
    <n v="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n v="923538"/>
    <n v="923538"/>
    <s v="Yes"/>
    <n v="0"/>
    <x v="0"/>
    <s v="51–60%"/>
  </r>
  <r>
    <s v="B09J4YQYX3"/>
    <s v="B0B8SSZ76F"/>
    <s v="Amazon Basics Usb C To Lightning Tpe Mfi Certified Charging Cable (White, 1.2 Meter)"/>
    <s v="Amazon Basics USB C to Lightning TPE MFi Certified Charging Cable (White, 1.2 meter)"/>
    <s v="Home&amp;Kitchen|Kitchen&amp;HomeAppliances|SmallKitchenAppliances|EggBoilers"/>
    <x v="1"/>
    <s v="Kitchen&amp;HomeAppliances"/>
    <s v="SmallKitchenAppliances|EggBoilers"/>
    <n v="1399"/>
    <n v="2290"/>
    <n v="38.908296943231441"/>
    <n v="0.39"/>
    <n v="4.4000000000000004"/>
    <n v="461"/>
    <n v="4.4000000000000004"/>
    <n v="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n v="1055690"/>
    <n v="1055690"/>
    <s v="Yes"/>
    <n v="0"/>
    <x v="0"/>
    <s v="31–40%"/>
  </r>
  <r>
    <s v="B0B9XN9S3W"/>
    <s v="B09G5TSGXV"/>
    <s v="Hi-Mobiler Iphone Charger Lightning Cable,2 Pack Apple Mfi Certified Usb Iphone Fast Chargering Cord,Data Sync Transfer For 13/12/11 Pro Max Xs X Xr 8 7 6 5 5S Ipad Ipod More Model Cell Phone Cables"/>
    <s v="Hi-Mobiler iPhone Charger Lightning Cable,2 Pack Apple MFi Certified USB iPhone Fast Chargering Cord,Data Sync Transfer for 13/12/11 Pro Max Xs X XR 8 7 6 5 5s iPad iPod More Model Cell Phone Cables"/>
    <s v="Electronics|HomeTheater,TV&amp;Video|Televisions|StandardTelevisions"/>
    <x v="0"/>
    <s v="HomeTheater,TV&amp;Video"/>
    <s v="Televisions|StandardTelevisions"/>
    <n v="7999"/>
    <n v="14990"/>
    <n v="46.637758505670448"/>
    <n v="0.47"/>
    <n v="4.3"/>
    <n v="457"/>
    <n v="4.3"/>
    <n v="4"/>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n v="6850430"/>
    <n v="6850430"/>
    <s v="No"/>
    <n v="0"/>
    <x v="0"/>
    <s v="41–50%"/>
  </r>
  <r>
    <s v="B09LMMFW3S"/>
    <s v="B09FHHTL8L"/>
    <s v="Empty Mist Trigger Plastic Spray Bottle For Multi Use 200Ml Pack Of 2"/>
    <s v="Empty Mist Trigger Plastic Spray Bottle for Multi use 200ml Pack of 2"/>
    <s v="Home&amp;Kitchen|Kitchen&amp;HomeAppliances|Coffee,Tea&amp;Espresso|MilkFrothers"/>
    <x v="1"/>
    <s v="Kitchen&amp;HomeAppliances"/>
    <s v="Coffee,Tea&amp;Espresso|MilkFrothers"/>
    <n v="229"/>
    <n v="399"/>
    <n v="42.606516290726816"/>
    <n v="0.43"/>
    <n v="3.6"/>
    <n v="451"/>
    <n v="3.6"/>
    <n v="4"/>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n v="179949"/>
    <n v="179949"/>
    <s v="No"/>
    <n v="0"/>
    <x v="0"/>
    <s v="41–50%"/>
  </r>
  <r>
    <s v="B09Q8HMKZX"/>
    <s v="B09KLVMZ3B"/>
    <s v="Portronics Konnect L 1.2M Por-1401 Fast Charging 3A 8 Pin Usb Cable With Charge &amp; Sync Function (White)"/>
    <s v="Portronics Konnect L 1.2M POR-1401 Fast Charging 3A 8 Pin USB Cable with Charge &amp; Sync Function (White)"/>
    <s v="Computers&amp;Accessories|Accessories&amp;Peripherals|Cables&amp;Accessories|Cables|USBCables"/>
    <x v="2"/>
    <s v="Accessories&amp;Peripherals"/>
    <s v="Cables&amp;Accessories|Cables|USBCables"/>
    <n v="263"/>
    <n v="699"/>
    <n v="62.374821173104436"/>
    <n v="0.62"/>
    <n v="4.0999999999999996"/>
    <n v="450"/>
    <n v="4.0999999999999996"/>
    <n v="4"/>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n v="314550"/>
    <n v="314550"/>
    <s v="No"/>
    <n v="0"/>
    <x v="1"/>
    <s v="61–70%"/>
  </r>
  <r>
    <s v="B09Q8HMKZX"/>
    <s v="B00BN5SNF0"/>
    <s v="Envie¬Æ (Aa10004Plni-Cd) Aa Rechargeable Batteries, Low Self Discharge, Aa 1000Mah Ni-Cd (Pack Of 4)"/>
    <s v="ENVIE¬Æ (AA10004PLNi-CD) AA Rechargeable Batteries, Low Self Discharge, AA 1000mAh Ni-CD (Pack of 4)"/>
    <s v="Computers&amp;Accessories|Accessories&amp;Peripherals|Cables&amp;Accessories|Cables|USBCables"/>
    <x v="2"/>
    <s v="Accessories&amp;Peripherals"/>
    <s v="Cables&amp;Accessories|Cables|USBCables"/>
    <n v="263"/>
    <n v="699"/>
    <n v="62.374821173104436"/>
    <n v="0.62"/>
    <n v="4.0999999999999996"/>
    <n v="450"/>
    <n v="4.0999999999999996"/>
    <n v="4"/>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n v="314550"/>
    <n v="314550"/>
    <s v="Yes"/>
    <n v="0"/>
    <x v="1"/>
    <s v="61–70%"/>
  </r>
  <r>
    <s v="B09DL9978Y"/>
    <s v="B09YLFHFDW"/>
    <s v="Sony Wi-C100 Wireless Headphones With Customizable Equalizer For Deep Bass &amp; 25 Hrs Battery, Dsee-Upscale, Splash Proof, 360Ra, Fast Pair, In-Ear Bluetooth Headset With Mic For Phone Calls (Black)"/>
    <s v="Sony WI-C100 Wireless Headphones with Customizable Equalizer for Deep Bass &amp; 25 Hrs Battery, DSEE-Upscale, Splash Proof, 360RA, Fast Pair, in-Ear Bluetooth Headset with mic for Phone Calls (Black)"/>
    <s v="Home&amp;Kitchen|Heating,Cooling&amp;AirQuality|WaterHeaters&amp;Geysers|InstantWaterHeaters"/>
    <x v="1"/>
    <s v="Heating,Cooling&amp;AirQuality"/>
    <s v="WaterHeaters&amp;Geysers|InstantWaterHeaters"/>
    <n v="2399"/>
    <n v="4590"/>
    <n v="47.734204793028326"/>
    <n v="0.48"/>
    <n v="4.0999999999999996"/>
    <n v="444"/>
    <n v="4.0999999999999996"/>
    <n v="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n v="2037960"/>
    <n v="2037960"/>
    <s v="Yes"/>
    <n v="0"/>
    <x v="1"/>
    <s v="41–50%"/>
  </r>
  <r>
    <s v="B0B935YNR7"/>
    <s v="B081B1JL35"/>
    <s v="Csi International¬Æ Instant Water Geyser, Water Heater, Portable Water Heater, Geyser Made Of First Class Abs Plastic 3Kw (Red)"/>
    <s v="CSI INTERNATIONAL¬Æ Instant Water Geyser, Water Heater, Portable Water Heater, Geyser Made of First Class ABS Plastic 3KW (Red)"/>
    <s v="Home&amp;Kitchen|Kitchen&amp;HomeAppliances|SmallKitchenAppliances|MiniFoodProcessors&amp;Choppers"/>
    <x v="1"/>
    <s v="Kitchen&amp;HomeAppliances"/>
    <s v="SmallKitchenAppliances|MiniFoodProcessors&amp;Choppers"/>
    <n v="1349"/>
    <n v="2999"/>
    <n v="55.018339446482159"/>
    <n v="0.55000000000000004"/>
    <n v="3.8"/>
    <n v="441"/>
    <n v="3.8"/>
    <n v="4"/>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n v="1322559"/>
    <n v="1322559"/>
    <s v="No"/>
    <n v="0"/>
    <x v="0"/>
    <s v="51–60%"/>
  </r>
  <r>
    <s v="B0B5KZ3C53"/>
    <s v="B07TXCY3YK"/>
    <s v="Butterfly Hero Mixer Grinder, 500W, 3 Jars (Grey)"/>
    <s v="Butterfly Hero Mixer Grinder, 500W, 3 Jars (Grey)"/>
    <s v="Home&amp;Kitchen|Kitchen&amp;HomeAppliances|SmallKitchenAppliances|Rice&amp;PastaCookers"/>
    <x v="1"/>
    <s v="Kitchen&amp;HomeAppliances"/>
    <s v="SmallKitchenAppliances|Rice&amp;PastaCookers"/>
    <n v="1599"/>
    <n v="2900"/>
    <n v="44.862068965517246"/>
    <n v="0.45"/>
    <n v="3.7"/>
    <n v="441"/>
    <n v="3.7"/>
    <n v="4"/>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n v="1278900"/>
    <n v="1278900"/>
    <s v="Yes"/>
    <n v="0"/>
    <x v="0"/>
    <s v="41–50%"/>
  </r>
  <r>
    <s v="B0BCVJ3PVP"/>
    <s v="B09RWZRCP1"/>
    <s v="Boat Type C A750 Stress Resistant, Tangle-Free, Sturdy Flat Cable With 6.5A Fast Charging &amp; 480Mbps Data Transmission, 10000+ Bends Lifespan And Extended 1.5M Length(Rebellious Black)"/>
    <s v="boAt Type C A750 Stress Resistant, Tangle-free, Sturdy Flat Cable with 6.5A Fast Charging &amp; 480Mbps Data Transmission, 10000+ Bends Lifespan and Extended 1.5m Length(Rebellious Black)"/>
    <s v="Computers&amp;Accessories|Accessories&amp;Peripherals|LaptopAccessories|Lapdesks"/>
    <x v="2"/>
    <s v="Accessories&amp;Peripherals"/>
    <s v="LaptopAccessories|Lapdesks"/>
    <n v="499"/>
    <n v="1299"/>
    <n v="61.585835257890686"/>
    <n v="0.62"/>
    <n v="4.5"/>
    <n v="434"/>
    <n v="4.5"/>
    <n v="5"/>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n v="563766"/>
    <n v="563766"/>
    <s v="No"/>
    <n v="0"/>
    <x v="0"/>
    <s v="61–70%"/>
  </r>
  <r>
    <s v="B097ZQTDVZ"/>
    <s v="B07SYYVP69"/>
    <s v="Ibell Sek170Bm Premium Electric Kettle, 1.7 Litre, Stainless Steel With Coating,1500W Auto Cut-Off, Silver With Black"/>
    <s v="iBELL SEK170BM Premium Electric Kettle, 1.7 Litre, Stainless Steel with Coating,1500W Auto Cut-Off, Silver with Black"/>
    <s v="Electronics|HomeTheater,TV&amp;Video|Accessories|RemoteControls"/>
    <x v="0"/>
    <s v="HomeTheater,TV&amp;Video"/>
    <s v="Accessories|RemoteControls"/>
    <n v="399"/>
    <n v="899"/>
    <n v="55.617352614015573"/>
    <n v="0.56000000000000005"/>
    <n v="3.4"/>
    <n v="431"/>
    <n v="3.4"/>
    <n v="3"/>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n v="387469"/>
    <n v="387469"/>
    <s v="Yes"/>
    <n v="0"/>
    <x v="1"/>
    <s v="51–60%"/>
  </r>
  <r>
    <s v="B09GBBJV72"/>
    <s v="B009DA69W6"/>
    <s v="Kent Gold Optima Gravity Water Purifier (11016) | Uf Technology Based | Non-Electric &amp; Chemical Free | Counter Top | 10L Storage | White"/>
    <s v="KENT Gold Optima Gravity Water Purifier (11016) | UF Technology Based | Non-Electric &amp; Chemical Free | Counter Top | 10L Storage | White"/>
    <s v="Computers&amp;Accessories|Accessories&amp;Peripherals|Keyboards,Mice&amp;InputDevices|Keyboard&amp;MouseSets"/>
    <x v="2"/>
    <s v="Accessories&amp;Peripherals"/>
    <s v="Keyboards,Mice&amp;InputDevices|Keyboard&amp;MouseSets"/>
    <n v="1409"/>
    <n v="2199"/>
    <n v="35.925420645748069"/>
    <n v="0.36"/>
    <n v="3.9"/>
    <n v="427"/>
    <n v="3.9"/>
    <n v="4"/>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n v="938973"/>
    <n v="938973"/>
    <s v="Yes"/>
    <n v="0"/>
    <x v="1"/>
    <s v="31–40%"/>
  </r>
  <r>
    <s v="B09VT6JKRP"/>
    <s v="B00Y4ORQ46"/>
    <s v="Logitech H111 Wired On Ear Headphones With Mic Black"/>
    <s v="Logitech H111 Wired On Ear Headphones With Mic Black"/>
    <s v="Computers&amp;Accessories|Accessories&amp;Peripherals|Cables&amp;Accessories|Cables|USBCables"/>
    <x v="2"/>
    <s v="Accessories&amp;Peripherals"/>
    <s v="Cables&amp;Accessories|Cables|USBCables"/>
    <n v="199"/>
    <n v="999"/>
    <n v="80.08008008008008"/>
    <n v="0.8"/>
    <n v="4.0999999999999996"/>
    <n v="425"/>
    <n v="4.0999999999999996"/>
    <n v="4"/>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n v="424575"/>
    <n v="424575"/>
    <s v="No"/>
    <n v="0"/>
    <x v="0"/>
    <s v="81–90%"/>
  </r>
  <r>
    <s v="B09127FZCK"/>
    <s v="B086X18Q71"/>
    <s v="Usha Janome Dream Stitch Automatic Zig-Zag Electric Sewing Machine With 14 Stitch Function (White And Blue) With Free Sewing Kit Worth Rs 500"/>
    <s v="Usha Janome Dream Stitch Automatic Zig-Zag Electric Sewing Machine with 14 Stitch Function (White and Blue) with Free Sewing KIT Worth RS 500"/>
    <s v="Electronics|HomeTheater,TV&amp;Video|Accessories|RemoteControls"/>
    <x v="0"/>
    <s v="HomeTheater,TV&amp;Video"/>
    <s v="Accessories|RemoteControls"/>
    <n v="299"/>
    <n v="899"/>
    <n v="66.740823136818676"/>
    <n v="0.67"/>
    <n v="3.8"/>
    <n v="425"/>
    <n v="3.8"/>
    <n v="4"/>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n v="382075"/>
    <n v="382075"/>
    <s v="Yes"/>
    <n v="0"/>
    <x v="2"/>
    <s v="61–70%"/>
  </r>
  <r>
    <s v="B09Y358DZQ"/>
    <s v="B0977CGNJJ"/>
    <s v="Agaro Royal Stand 1000W Mixer With 5L Ss Bowl And 8 Speed Setting, Includes Whisking Cone, Mixing Beater &amp; Dough Hook, And Splash Guard, 2 Years Warranty, (Black), Medium (33554)"/>
    <s v="AGARO Royal Stand 1000W Mixer with 5L SS Bowl and 8 Speed Setting, Includes Whisking Cone, Mixing Beater &amp; Dough Hook, and Splash Guard, 2 Years Warranty, (Black), Medium (33554)"/>
    <s v="Home&amp;Kitchen|Kitchen&amp;HomeAppliances|SmallKitchenAppliances|MixerGrinders"/>
    <x v="1"/>
    <s v="Kitchen&amp;HomeAppliances"/>
    <s v="SmallKitchenAppliances|MixerGrinders"/>
    <n v="2033"/>
    <n v="4295"/>
    <n v="52.665890570430726"/>
    <n v="0.53"/>
    <n v="3.4"/>
    <n v="422"/>
    <n v="3.4"/>
    <n v="3"/>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n v="1812490"/>
    <n v="1812490"/>
    <s v="Yes"/>
    <n v="0"/>
    <x v="1"/>
    <s v="51–60%"/>
  </r>
  <r>
    <s v="B099S26HWG"/>
    <s v="B07JW9H4J1"/>
    <s v="Wayona Nylon Braided Usb To Lightning Fast Charging And Data Sync Cable Compatible For Iphone 13, 12,11, X, 8, 7, 6, 5, Ipad Air, Pro, Mini (3 Ft Pack Of 1, Grey)"/>
    <s v="Wayona Nylon Braided USB to Lightning Fast Charging and Data Sync Cable Compatible for iPhone 13, 12,11, X, 8, 7, 6, 5, iPad Air, Pro, Mini (3 FT Pack of 1, Grey)"/>
    <s v="OfficeProducts|OfficePaperProducts|Paper|Stationery|Notebooks,WritingPads&amp;Diaries|CompositionNotebooks"/>
    <x v="5"/>
    <s v="OfficePaperProducts"/>
    <s v="Paper|Stationery|Notebooks,WritingPads&amp;Diaries|CompositionNotebooks"/>
    <n v="300"/>
    <n v="300"/>
    <n v="0"/>
    <n v="0"/>
    <n v="4.2"/>
    <n v="419"/>
    <n v="4.2"/>
    <n v="4"/>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n v="125700"/>
    <n v="125700"/>
    <s v="Yes"/>
    <n v="0"/>
    <x v="0"/>
    <s v="0–10%"/>
  </r>
  <r>
    <s v="B08S74GTBT"/>
    <s v="B09M3F4HGB"/>
    <s v="Borosil Volcano 13 Fin Oil Filled Radiator Room Heater, 2900 W, Black"/>
    <s v="Borosil Volcano 13 Fin Oil Filled Radiator Room Heater, 2900 W, Black"/>
    <s v="Electronics|HomeAudio|Speakers|OutdoorSpeakers"/>
    <x v="0"/>
    <s v="HomeAudio"/>
    <s v="Speakers|OutdoorSpeakers"/>
    <n v="799"/>
    <n v="1999"/>
    <n v="60.030015007503756"/>
    <n v="0.6"/>
    <n v="3.7"/>
    <n v="418"/>
    <n v="3.7"/>
    <n v="4"/>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n v="835582"/>
    <n v="835582"/>
    <s v="No"/>
    <n v="0"/>
    <x v="1"/>
    <s v="61–70%"/>
  </r>
  <r>
    <s v="B09RFB2SJQ"/>
    <s v="B08HD7JQHX"/>
    <s v="Humble Dynamic Lapel Collar Mic Voice Recording Filter Microphone For Singing Youtube Smartphones, Black"/>
    <s v="HUMBLE Dynamic Lapel Collar Mic Voice Recording Filter Microphone for Singing Youtube SmartPhones, Black"/>
    <s v="Electronics|WearableTechnology|SmartWatches"/>
    <x v="0"/>
    <s v="WearableTechnology"/>
    <s v="SmartWatches"/>
    <n v="499"/>
    <n v="1899"/>
    <n v="73.723012111637715"/>
    <n v="0.74"/>
    <n v="4.0999999999999996"/>
    <n v="412"/>
    <n v="4.0999999999999996"/>
    <n v="4"/>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n v="782388"/>
    <n v="782388"/>
    <s v="Yes"/>
    <n v="0"/>
    <x v="0"/>
    <s v="71–80%"/>
  </r>
  <r>
    <s v="B08498H13H"/>
    <s v="B0B14MR9L1"/>
    <s v="Samsung Galaxy M33 5G (Emerald Brown, 6Gb, 128Gb Storage) | 6000Mah Battery | Upto 12Gb Ram With Ram Plus | Travel Adapter To Be Purchased Separately"/>
    <s v="Samsung Galaxy M33 5G (Emerald Brown, 6GB, 128GB Storage) | 6000mAh Battery | Upto 12GB RAM with RAM Plus | Travel Adapter to be Purchased Separately"/>
    <s v="Computers&amp;Accessories|Accessories&amp;Peripherals|PCGamingPeripherals|GamingKeyboards"/>
    <x v="2"/>
    <s v="Accessories&amp;Peripherals"/>
    <s v="PCGamingPeripherals|GamingKeyboards"/>
    <n v="1519"/>
    <n v="3499"/>
    <n v="56.587596456130321"/>
    <n v="0.56999999999999995"/>
    <n v="4.3"/>
    <n v="408"/>
    <n v="4.3"/>
    <n v="4"/>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n v="1427592"/>
    <n v="1427592"/>
    <s v="Yes"/>
    <n v="0"/>
    <x v="1"/>
    <s v="51–60%"/>
  </r>
  <r>
    <s v="B0BCKWZ884"/>
    <s v="B09LRZYBH1"/>
    <s v="Krisons Thunder Speaker, Multimedia Home Theatre, Floor Standing Speaker, Led Display With Bluetooth, Fm, Usb, Micro Sd Card, Aux Connectivity"/>
    <s v="KRISONS Thunder Speaker, Multimedia Home Theatre, Floor Standing Speaker, LED Display with Bluetooth, FM, USB, Micro SD Card, AUX Connectivity"/>
    <s v="Electronics|HomeTheater,TV&amp;Video|Accessories|RemoteControls"/>
    <x v="0"/>
    <s v="HomeTheater,TV&amp;Video"/>
    <s v="Accessories|RemoteControls"/>
    <n v="547"/>
    <n v="2999"/>
    <n v="81.760586862287425"/>
    <n v="0.82"/>
    <n v="4.3"/>
    <n v="407"/>
    <n v="4.3"/>
    <n v="4"/>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n v="1220593"/>
    <n v="1220593"/>
    <s v="Yes"/>
    <n v="0"/>
    <x v="0"/>
    <s v="81–90%"/>
  </r>
  <r>
    <s v="B0BBMPH39N"/>
    <s v="B017PDR9N0"/>
    <s v="Gizga Essentials Portable Tabletop Tablet Stand Mobile Holder, Desktop Stand, Cradle, Dock For Ipad, Smartphone, Kindle, E-Reader, Fully Foldable, Adjustable Angle, Anti-Slip Pads, Black"/>
    <s v="GIZGA Essentials Portable Tabletop Tablet Stand Mobile Holder, Desktop Stand, Cradle, Dock for iPad, Smartphone, Kindle, E-Reader, Fully Foldable, Adjustable Angle, Anti-Slip Pads, Black"/>
    <s v="Computers&amp;Accessories|Accessories&amp;Peripherals|Keyboards,Mice&amp;InputDevices|GraphicTablets"/>
    <x v="2"/>
    <s v="Accessories&amp;Peripherals"/>
    <s v="Keyboards,Mice&amp;InputDevices|GraphicTablets"/>
    <n v="289"/>
    <n v="999"/>
    <n v="71.071071071071074"/>
    <n v="0.71"/>
    <n v="4.0999999999999996"/>
    <n v="401"/>
    <n v="4.0999999999999996"/>
    <n v="4"/>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n v="400599"/>
    <n v="400599"/>
    <s v="Yes"/>
    <n v="0"/>
    <x v="0"/>
    <s v="71–80%"/>
  </r>
  <r>
    <s v="B09ZPM4C2C"/>
    <s v="B08CYNJ5KY"/>
    <s v="Hp 682 Black Original Ink Cartridge"/>
    <s v="HP 682 Black Original Ink Cartridge"/>
    <s v="Electronics|HomeTheater,TV&amp;Video|Televisions|SmartTelevisions"/>
    <x v="0"/>
    <s v="HomeTheater,TV&amp;Video"/>
    <s v="Televisions|SmartTelevisions"/>
    <n v="10901"/>
    <n v="30990"/>
    <n v="64.824136818328498"/>
    <n v="0.65"/>
    <n v="4.0999999999999996"/>
    <n v="398"/>
    <n v="4.0999999999999996"/>
    <n v="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n v="12334020"/>
    <n v="12334020"/>
    <s v="Yes"/>
    <n v="0"/>
    <x v="1"/>
    <s v="61–70%"/>
  </r>
  <r>
    <s v="B09VL9KFDB"/>
    <s v="B0B1MDZV9C"/>
    <s v="Inalsa Upright Vacuum Cleaner, 2-In-1,Handheld &amp; Stick For Home &amp; Office Use,800W- With 16Kpa Strong Suction &amp; Hepa Filtration|0.8L Dust Tank|Includes Multiple Accessories,(Grey/Black)"/>
    <s v="INALSA Upright Vacuum Cleaner, 2-in-1,Handheld &amp; Stick for Home &amp; Office Use,800W- with 16KPA Strong Suction &amp; HEPA Filtration|0.8L Dust Tank|Includes Multiple Accessories,(Grey/Black)"/>
    <s v="Home&amp;Kitchen|Heating,Cooling&amp;AirQuality|Fans|TableFans"/>
    <x v="1"/>
    <s v="Heating,Cooling&amp;AirQuality"/>
    <s v="Fans|TableFans"/>
    <n v="2399"/>
    <n v="4200"/>
    <n v="42.88095238095238"/>
    <n v="0.43"/>
    <n v="3.8"/>
    <n v="397"/>
    <n v="3.8"/>
    <n v="4"/>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n v="1667400"/>
    <n v="1667400"/>
    <s v="Yes"/>
    <n v="0"/>
    <x v="0"/>
    <s v="41–50%"/>
  </r>
  <r>
    <s v="B09HCH3JZG"/>
    <s v="B01D5H8LDM"/>
    <s v="Amazonbasics 3.5Mm To 2-Male Rca Adapter Cable For Tablet, Smartphone (Black, 15 Feet)"/>
    <s v="AmazonBasics 3.5mm to 2-Male RCA Adapter Cable For Tablet, Smartphone (Black, 15 feet)"/>
    <s v="Electronics|HomeTheater,TV&amp;Video|Accessories|Cables|HDMICables"/>
    <x v="0"/>
    <s v="HomeTheater,TV&amp;Video"/>
    <s v="Accessories|Cables|HDMICables"/>
    <n v="699"/>
    <n v="1899"/>
    <n v="63.191153238546605"/>
    <n v="0.63"/>
    <n v="4.4000000000000004"/>
    <n v="390"/>
    <n v="4.4000000000000004"/>
    <n v="4"/>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n v="740610"/>
    <n v="740610"/>
    <s v="No"/>
    <n v="0"/>
    <x v="0"/>
    <s v="61–70%"/>
  </r>
  <r>
    <s v="B018SJJ0GE"/>
    <s v="B09127FZCK"/>
    <s v="Astigo Compatible Remote For Airtel Digital Set Top Box (Pairing Required With Tv Remote)"/>
    <s v="Astigo Compatible Remote for Airtel Digital Set Top Box (Pairing Required with TV Remote)"/>
    <s v="Home&amp;Kitchen|Kitchen&amp;HomeAppliances|SmallKitchenAppliances|RotiMakers"/>
    <x v="1"/>
    <s v="Kitchen&amp;HomeAppliances"/>
    <s v="SmallKitchenAppliances|RotiMakers"/>
    <n v="1999"/>
    <n v="2999"/>
    <n v="33.344448149383126"/>
    <n v="0.33"/>
    <n v="4.4000000000000004"/>
    <n v="388"/>
    <n v="4.4000000000000004"/>
    <n v="4"/>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n v="1163612"/>
    <n v="1163612"/>
    <s v="Yes"/>
    <n v="0"/>
    <x v="0"/>
    <s v="31–40%"/>
  </r>
  <r>
    <s v="B095X38CJS"/>
    <s v="B096MSW6CT"/>
    <s v="Sounce Fast Phone Charging Cable &amp; Data Sync Usb Cable Compatible For Iphone 13, 12,11, X, 8, 7, 6, 5, Ipad Air, Pro, Mini &amp; Ios Devices"/>
    <s v="Sounce Fast Phone Charging Cable &amp; Data Sync USB Cable Compatible for iPhone 13, 12,11, X, 8, 7, 6, 5, iPad Air, Pro, Mini &amp; iOS Devices"/>
    <s v="OfficeProducts|OfficePaperProducts|Paper|Copy&amp;PrintingPaper|ColouredPaper"/>
    <x v="5"/>
    <s v="OfficePaperProducts"/>
    <s v="Paper|Copy&amp;PrintingPaper|ColouredPaper"/>
    <n v="99"/>
    <n v="99"/>
    <n v="0"/>
    <n v="0"/>
    <n v="4.3"/>
    <n v="388"/>
    <n v="4.3"/>
    <n v="4"/>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n v="38412"/>
    <n v="38412"/>
    <s v="No"/>
    <n v="0"/>
    <x v="0"/>
    <s v="0–10%"/>
  </r>
  <r>
    <s v="B09C6H53KH"/>
    <s v="B09LHYZ3GJ"/>
    <s v="Redmi Note 11T 5G (Matte Black, 6Gb Ram, 128Gb Rom)| Dimensity 810 5G | 33W Pro Fast Charging | Charger Included | Additional Exchange Offers|Get 2 Months Of Youtube Premium Free!"/>
    <s v="Redmi Note 11T 5G (Matte Black, 6GB RAM, 128GB ROM)| Dimensity 810 5G | 33W Pro Fast Charging | Charger Included | Additional Exchange Offers|Get 2 Months of YouTube Premium Free!"/>
    <s v="Computers&amp;Accessories|Accessories&amp;Peripherals|Cables&amp;Accessories|Cables|USBCables"/>
    <x v="2"/>
    <s v="Accessories&amp;Peripherals"/>
    <s v="Cables&amp;Accessories|Cables|USBCables"/>
    <n v="368"/>
    <n v="699"/>
    <n v="47.353361945636621"/>
    <n v="0.47"/>
    <n v="4.2"/>
    <n v="387"/>
    <n v="4.2"/>
    <n v="4"/>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n v="270513"/>
    <n v="270513"/>
    <s v="No"/>
    <n v="0"/>
    <x v="2"/>
    <s v="41–50%"/>
  </r>
  <r>
    <s v="B09474JWN6"/>
    <s v="B07PLHTTB4"/>
    <s v="Zodo 8. 5 Inch Lcd E-Writer Electronic Writing Pad/Tablet Drawing Board (Paperless Memo Digital Tablet)"/>
    <s v="Zodo 8. 5 inch LCD E-Writer Electronic Writing Pad/Tablet Drawing Board (Paperless Memo Digital Tablet)"/>
    <s v="Home&amp;Kitchen|Kitchen&amp;HomeAppliances|Vacuum,Cleaning&amp;Ironing|Irons,Steamers&amp;Accessories|LintShavers"/>
    <x v="1"/>
    <s v="Kitchen&amp;HomeAppliances"/>
    <s v="Vacuum,Cleaning&amp;Ironing|Irons,Steamers&amp;Accessories|LintShavers"/>
    <n v="999"/>
    <n v="1500"/>
    <n v="33.4"/>
    <n v="0.33"/>
    <n v="4.2"/>
    <n v="386"/>
    <n v="4.2"/>
    <n v="4"/>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n v="579000"/>
    <n v="579000"/>
    <s v="No"/>
    <n v="0"/>
    <x v="1"/>
    <s v="31–40%"/>
  </r>
  <r>
    <s v="B0BDS8MY8J"/>
    <s v="B07JQKQ91F"/>
    <s v="Jbl C50Hi, Wired In Ear Headphones With Mic, One Button Multi-Function Remote, Lightweight &amp; Comfortable Fit (Black)"/>
    <s v="JBL C50HI, Wired in Ear Headphones with Mic, One Button Multi-Function Remote, Lightweight &amp; Comfortable fit (Black)"/>
    <s v="Computers&amp;Accessories|Components|InternalHardDrives"/>
    <x v="2"/>
    <s v="Components"/>
    <s v="InternalHardDrives"/>
    <n v="199"/>
    <n v="999"/>
    <n v="80.08008008008008"/>
    <n v="0.8"/>
    <n v="4.2"/>
    <n v="362"/>
    <n v="4.2"/>
    <n v="4"/>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n v="361638"/>
    <n v="361638"/>
    <s v="No"/>
    <n v="0"/>
    <x v="0"/>
    <s v="81–90%"/>
  </r>
  <r>
    <s v="B01M265AAK"/>
    <s v="B07N8RQ6W7"/>
    <s v="Portronics Modesk Por-122 Universal Mobile Tabletop Holder (Black)"/>
    <s v="Portronics MODESK POR-122 Universal Mobile Tabletop Holder (Black)"/>
    <s v="Home&amp;Kitchen|Heating,Cooling&amp;AirQuality|RoomHeaters|ElectricHeaters"/>
    <x v="1"/>
    <s v="Heating,Cooling&amp;AirQuality"/>
    <s v="RoomHeaters|ElectricHeaters"/>
    <n v="3711"/>
    <n v="4495"/>
    <n v="17.441601779755285"/>
    <n v="0.17"/>
    <n v="4.3"/>
    <n v="356"/>
    <n v="4.3"/>
    <n v="4"/>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n v="1600220"/>
    <n v="1600220"/>
    <s v="Yes"/>
    <n v="0"/>
    <x v="2"/>
    <s v="11–20%"/>
  </r>
  <r>
    <s v="B09JSW16QD"/>
    <s v="B00E9G8KOY"/>
    <s v="Hul Pureit Germkill Kit For Classic 23 L Water Purifier - 1500 L Capacity"/>
    <s v="HUL Pureit Germkill kit for Classic 23 L water purifier - 1500 L Capacity"/>
    <s v="Computers&amp;Accessories|Accessories&amp;Peripherals|Cables&amp;Accessories|Cables|USBCables"/>
    <x v="2"/>
    <s v="Accessories&amp;Peripherals"/>
    <s v="Cables&amp;Accessories|Cables|USBCables"/>
    <n v="848.99"/>
    <n v="1490"/>
    <n v="43.020805369127515"/>
    <n v="0.43"/>
    <n v="3.9"/>
    <n v="356"/>
    <n v="3.9"/>
    <n v="4"/>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n v="530440"/>
    <n v="530440"/>
    <s v="No"/>
    <n v="0"/>
    <x v="0"/>
    <s v="41–50%"/>
  </r>
  <r>
    <s v="B008FWZGSG"/>
    <s v="B09NNGHG22"/>
    <s v="Sansui 140Cm (55 Inches) 4K Ultra Hd Certified Android Led Tv With Dolby Audio &amp; Dolby Vision Jsw55Asuhd (Mystique Black)"/>
    <s v="Sansui 140cm (55 inches) 4K Ultra HD Certified Android LED TV with Dolby Audio &amp; Dolby Vision JSW55ASUHD (Mystique Black)"/>
    <s v="Computers&amp;Accessories|Accessories&amp;Peripherals|Cables&amp;Accessories|Cables|USBCables"/>
    <x v="2"/>
    <s v="Accessories&amp;Peripherals"/>
    <s v="Cables&amp;Accessories|Cables|USBCables"/>
    <n v="599"/>
    <n v="599"/>
    <n v="0"/>
    <n v="0"/>
    <n v="4.3"/>
    <n v="355"/>
    <n v="4.3"/>
    <n v="4"/>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n v="212645"/>
    <n v="212645"/>
    <s v="No"/>
    <n v="0"/>
    <x v="0"/>
    <s v="0–10%"/>
  </r>
  <r>
    <s v="B008FWZGSG"/>
    <s v="B09RMQYHLH"/>
    <s v="Realme Narzo 50 (Speed Blue, 4Gb Ram+64Gb Storage) Helio G96 Processor | 50Mp Ai Triple Camera | 120Hz Ultra Smooth Display"/>
    <s v="realme narzo 50 (Speed Blue, 4GB RAM+64GB Storage) Helio G96 Processor | 50MP AI Triple Camera | 120Hz Ultra Smooth Display"/>
    <s v="Computers&amp;Accessories|Accessories&amp;Peripherals|Cables&amp;Accessories|Cables|USBCables"/>
    <x v="2"/>
    <s v="Accessories&amp;Peripherals"/>
    <s v="Cables&amp;Accessories|Cables|USBCables"/>
    <n v="599"/>
    <n v="599"/>
    <n v="0"/>
    <n v="0"/>
    <n v="4.3"/>
    <n v="355"/>
    <n v="4.3"/>
    <n v="4"/>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n v="212645"/>
    <n v="212645"/>
    <s v="No"/>
    <n v="0"/>
    <x v="0"/>
    <s v="0–10%"/>
  </r>
  <r>
    <s v="B09VC2D2WG"/>
    <s v="B08WD18LJZ"/>
    <s v="Tvara Lcd Writing Tablet 8.5 Inch E-Note Pad Lcd Writing Tablet, Kids Drawing Pad 8.5 Inch Doodle Board, Toddler Boy And Girl Learning Gift For 3 4 5 6 Years Old, Black"/>
    <s v="TVARA LCD Writing Tablet 8.5 Inch E-Note Pad LCD Writing Tablet, Kids Drawing Pad 8.5 Inch Doodle Board, Toddler Boy and Girl Learning Gift for 3 4 5 6 Years Old, Black"/>
    <s v="Computers&amp;Accessories|Accessories&amp;Peripherals|Keyboards,Mice&amp;InputDevices|GraphicTablets"/>
    <x v="2"/>
    <s v="Accessories&amp;Peripherals"/>
    <s v="Keyboards,Mice&amp;InputDevices|GraphicTablets"/>
    <n v="469"/>
    <n v="1499"/>
    <n v="68.71247498332221"/>
    <n v="0.69"/>
    <n v="4.0999999999999996"/>
    <n v="352"/>
    <n v="4.0999999999999996"/>
    <n v="4"/>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n v="527648"/>
    <n v="527648"/>
    <s v="No"/>
    <n v="0"/>
    <x v="0"/>
    <s v="61–70%"/>
  </r>
  <r>
    <s v="B08L12N5H1"/>
    <s v="B08L12N5H1"/>
    <s v="Eureka Forbes Car Vac 100 Watts Powerful Suction Vacuum Cleaner With Washable Hepa Filter, 3 Accessories,Compact,Light Weight &amp; Easy To Use (Black And Red)"/>
    <s v="Eureka Forbes car Vac 100 Watts Powerful Suction Vacuum Cleaner with Washable HEPA Filter, 3 Accessories,Compact,Light Weight &amp; Easy to use (Black and Red)"/>
    <s v="Home&amp;Kitchen|Kitchen&amp;HomeAppliances|Vacuum,Cleaning&amp;Ironing|Vacuums&amp;FloorCare|Vacuums|HandheldVacuums"/>
    <x v="1"/>
    <s v="Kitchen&amp;HomeAppliances"/>
    <s v="Vacuum,Cleaning&amp;Ironing|Vacuums&amp;FloorCare|Vacuums|HandheldVacuums"/>
    <n v="2099"/>
    <n v="2499"/>
    <n v="16.006402561024409"/>
    <n v="0.16"/>
    <s v="|"/>
    <n v="992"/>
    <s v=""/>
    <s v=""/>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n v="2479008"/>
    <n v="2479008"/>
    <s v="Yes"/>
    <n v="0"/>
    <x v="1"/>
    <s v="11–20%"/>
  </r>
  <r>
    <s v="B0B466C3G4"/>
    <s v="B0B2CZTCL2"/>
    <s v="Wipro Vesta 1.8 Litre Cool Touch Electric Kettle With Auto Cut Off | Double Layer Outer Body | Triple Protection - Dry Boil, Steam &amp; Over Heat |Stainless Steel Inner Body | (Black, 1500 Watt)"/>
    <s v="Wipro Vesta 1.8 litre Cool touch electric Kettle with Auto cut off | Double Layer outer body | Triple Protection - Dry Boil, Steam &amp; Over Heat |Stainless Steel Inner Body | (Black, 1500 Watt)"/>
    <s v="Electronics|HomeTheater,TV&amp;Video|Televisions|SmartTelevisions"/>
    <x v="0"/>
    <s v="HomeTheater,TV&amp;Video"/>
    <s v="Televisions|SmartTelevisions"/>
    <n v="8990"/>
    <n v="18990"/>
    <n v="52.659294365455501"/>
    <n v="0.53"/>
    <n v="3.9"/>
    <n v="350"/>
    <n v="3.9"/>
    <n v="4"/>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n v="6646500"/>
    <n v="6646500"/>
    <s v="No"/>
    <n v="0"/>
    <x v="0"/>
    <s v="51–60%"/>
  </r>
  <r>
    <s v="B09JKNF147"/>
    <s v="B088GXTJM3"/>
    <s v="Digitek¬Æ (Dls-9Ft) Lightweight &amp; Portable Aluminum Alloy Light Stand For Ring Light, Reflector, Flash Units, Diffuser, Portrait, Softbox, Studio Lighting &amp; More Ideal For Outdoor &amp; Indoor Shoots"/>
    <s v="DIGITEK¬Æ (DLS-9FT) Lightweight &amp; Portable Aluminum Alloy Light Stand for Ring Light, Reflector, Flash Units, Diffuser, Portrait, Softbox, Studio Lighting &amp; More Ideal for Outdoor &amp; Indoor Shoots"/>
    <s v="Electronics|HomeTheater,TV&amp;Video|Accessories|RemoteControls"/>
    <x v="0"/>
    <s v="HomeTheater,TV&amp;Video"/>
    <s v="Accessories|RemoteControls"/>
    <n v="339"/>
    <n v="1999"/>
    <n v="83.041520760380195"/>
    <n v="0.83"/>
    <n v="4"/>
    <n v="343"/>
    <n v="4"/>
    <n v="4"/>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n v="685657"/>
    <n v="685657"/>
    <s v="Yes"/>
    <n v="0"/>
    <x v="0"/>
    <s v="81–90%"/>
  </r>
  <r>
    <s v="B09MB3DKG1"/>
    <s v="B09FPP3R1D"/>
    <s v="Glen 3 In 1 Electric Multi Cooker - Steam, Cook &amp; Egg Boiler With 350 W (Sa 3035Mc) - 350 Watts"/>
    <s v="Glen 3 in 1 Electric Multi Cooker - Steam, Cook &amp; Egg Boiler with 350 W (SA 3035MC) - 350 Watts"/>
    <s v="Home&amp;Kitchen|Heating,Cooling&amp;AirQuality|RoomHeaters|HalogenHeaters"/>
    <x v="1"/>
    <s v="Heating,Cooling&amp;AirQuality"/>
    <s v="RoomHeaters|HalogenHeaters"/>
    <n v="2199"/>
    <n v="3999"/>
    <n v="45.011252813203299"/>
    <n v="0.45"/>
    <n v="3.5"/>
    <n v="340"/>
    <n v="3.5"/>
    <n v="4"/>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n v="1359660"/>
    <n v="1359660"/>
    <s v="Yes"/>
    <n v="0"/>
    <x v="1"/>
    <s v="41–50%"/>
  </r>
  <r>
    <s v="B08CKW1KH9"/>
    <s v="B07LG96SDB"/>
    <s v="Esn 999 Supreme Quality 1500W Immersion Water Heater Rod (Black)"/>
    <s v="ESN 999 Supreme Quality 1500W Immersion Water Heater Rod (Black)"/>
    <s v="Electronics|HomeTheater,TV&amp;Video|Accessories|RemoteControls"/>
    <x v="0"/>
    <s v="HomeTheater,TV&amp;Video"/>
    <s v="Accessories|RemoteControls"/>
    <n v="204"/>
    <n v="599"/>
    <n v="65.943238731218699"/>
    <n v="0.66"/>
    <n v="3.6"/>
    <n v="339"/>
    <n v="3.6"/>
    <n v="4"/>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n v="203061"/>
    <n v="203061"/>
    <s v="No"/>
    <n v="0"/>
    <x v="0"/>
    <s v="61–70%"/>
  </r>
  <r>
    <s v="B08VGDBF3B"/>
    <s v="B0949FPSFY"/>
    <s v="Bulfyss Stainless Steel Digital Kitchen Weighing Scale &amp; Food Weight Machine For Diet, Nutrition, Health, Fitness, Baking &amp; Cooking (5Kgs, Stainless Steel, 2 Years Warranty)"/>
    <s v="Bulfyss Stainless Steel Digital Kitchen Weighing Scale &amp; Food Weight Machine for Diet, Nutrition, Health, Fitness, Baking &amp; Cooking (5Kgs, Stainless Steel, 2 Years Warranty)"/>
    <s v="Home&amp;Kitchen|HomeStorage&amp;Organization|LaundryOrganization|LaundryBaskets"/>
    <x v="1"/>
    <s v="HomeStorage&amp;Organization"/>
    <s v="LaundryOrganization|LaundryBaskets"/>
    <n v="395"/>
    <n v="499"/>
    <n v="20.841683366733466"/>
    <n v="0.21"/>
    <n v="4"/>
    <n v="330"/>
    <n v="4"/>
    <n v="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n v="164670"/>
    <n v="164670"/>
    <s v="Yes"/>
    <n v="0"/>
    <x v="1"/>
    <s v="21–30%"/>
  </r>
  <r>
    <s v="B0836JGZ74"/>
    <s v="B07P1BR7L8"/>
    <s v="Philips Hd6975/00 25 Litre Digital Oven Toaster Grill, Grey, 25 Liter"/>
    <s v="Philips HD6975/00 25 Litre Digital Oven Toaster Grill, Grey, 25 liter"/>
    <s v="Home&amp;Kitchen|Heating,Cooling&amp;AirQuality|WaterHeaters&amp;Geysers|InstantWaterHeaters"/>
    <x v="1"/>
    <s v="Heating,Cooling&amp;AirQuality"/>
    <s v="WaterHeaters&amp;Geysers|InstantWaterHeaters"/>
    <n v="1049"/>
    <n v="2499"/>
    <n v="58.023209283713484"/>
    <n v="0.57999999999999996"/>
    <n v="3.6"/>
    <n v="328"/>
    <n v="3.6"/>
    <n v="4"/>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n v="819672"/>
    <n v="819672"/>
    <s v="No"/>
    <n v="0"/>
    <x v="1"/>
    <s v="51–60%"/>
  </r>
  <r>
    <s v="B0B1MDZV9C"/>
    <s v="B0BN6M3TCM"/>
    <s v="Vrprime Lint Roller Lint Remover For Clothes, Pet | 360 Sheets Reusable Sticky Easy-Tear Sheet Brush For Clothes, Furniture, Carpet, Dog Fur, Sweater, Dust &amp; Dirt (4 Rolls - 90 Sheet Each Roll)"/>
    <s v="VRPRIME Lint Roller Lint Remover for Clothes, Pet | 360 Sheets Reusable Sticky Easy-Tear Sheet Brush for Clothes, Furniture, Carpet, Dog Fur, Sweater, Dust &amp; Dirt (4 Rolls - 90 Sheet Each Roll)"/>
    <s v="Home&amp;Kitchen|Kitchen&amp;HomeAppliances|Vacuum,Cleaning&amp;Ironing|Vacuums&amp;FloorCare|Vacuums|HandheldVacuums"/>
    <x v="1"/>
    <s v="Kitchen&amp;HomeAppliances"/>
    <s v="Vacuum,Cleaning&amp;Ironing|Vacuums&amp;FloorCare|Vacuums|HandheldVacuums"/>
    <n v="2286"/>
    <n v="4495"/>
    <n v="49.143492769744164"/>
    <n v="0.49"/>
    <n v="3.9"/>
    <n v="326"/>
    <n v="3.9"/>
    <n v="4"/>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n v="1465370"/>
    <n v="1465370"/>
    <s v="Yes"/>
    <n v="0"/>
    <x v="0"/>
    <s v="41–50%"/>
  </r>
  <r>
    <s v="B0B2RBP83P"/>
    <s v="B09Y5FZK9N"/>
    <s v="Pigeon 1.5 Litre Hot Kettle And Stainless Steel Water Bottle Combo Used For Boiling Water, Making Tea And Coffee, Instant Noodles, Soup, 1500 Watt With Auto Shut- Off Feature - (Silver)"/>
    <s v="Pigeon 1.5 litre Hot Kettle and Stainless Steel Water Bottle Combo used for boiling Water, Making Tea and Coffee, Instant Noodles, Soup, 1500 Watt with Auto Shut- off Feature - (Silver)"/>
    <s v="Computers&amp;Accessories|Laptops|TraditionalLaptops"/>
    <x v="2"/>
    <s v="Laptops"/>
    <s v="TraditionalLaptops"/>
    <n v="37247"/>
    <n v="59890"/>
    <n v="37.807647353481386"/>
    <n v="0.38"/>
    <n v="4"/>
    <n v="323"/>
    <n v="4"/>
    <n v="4"/>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n v="19344470"/>
    <n v="19344470"/>
    <s v="No"/>
    <n v="0"/>
    <x v="0"/>
    <s v="31–40%"/>
  </r>
  <r>
    <s v="B08MZNT7GP"/>
    <s v="B0BHYJ8CVF"/>
    <s v="Portronics Key2 Combo Multimedia Usb Wireless Keyboard And Mouse Set With 2.4 Ghz Wireless Technology, Soft &amp; Silent Button, Compact Size (Grey)"/>
    <s v="Portronics Key2 Combo Multimedia USB Wireless Keyboard and Mouse Set with 2.4 GHz Wireless Technology, Soft &amp; Silent Button, Compact Size (Grey)"/>
    <s v="Home&amp;Kitchen|Heating,Cooling&amp;AirQuality|RoomHeaters|FanHeaters"/>
    <x v="1"/>
    <s v="Heating,Cooling&amp;AirQuality"/>
    <s v="RoomHeaters|FanHeaters"/>
    <n v="12499"/>
    <n v="19825"/>
    <n v="36.953341740226989"/>
    <n v="0.37"/>
    <n v="4.0999999999999996"/>
    <n v="322"/>
    <n v="4.0999999999999996"/>
    <n v="4"/>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n v="6383650"/>
    <n v="6383650"/>
    <s v="No"/>
    <n v="0"/>
    <x v="0"/>
    <s v="31–40%"/>
  </r>
  <r>
    <s v="B0BFWGBX61"/>
    <s v="B098K3H92Z"/>
    <s v="Tp-Link Usb Bluetooth Adapter For Pc, 5.0 Bluetooth Dongle Receiver (Ub500) Supports Windows 11/10/8.1/7 For Desktop, Laptop, Mouse, Keyboard, Printers, Headsets, Speakers, Ps4/ Xbox Controllers"/>
    <s v="TP-Link USB Bluetooth Adapter for PC, 5.0 Bluetooth Dongle Receiver (UB500) Supports Windows 11/10/8.1/7 for Desktop, Laptop, Mouse, Keyboard, Printers, Headsets, Speakers, PS4/ Xbox Controllers"/>
    <s v="Computers&amp;Accessories|Accessories&amp;Peripherals|Cables&amp;Accessories|Cables|USBCables"/>
    <x v="2"/>
    <s v="Accessories&amp;Peripherals"/>
    <s v="Cables&amp;Accessories|Cables|USBCables"/>
    <n v="199"/>
    <n v="349"/>
    <n v="42.97994269340974"/>
    <n v="0.43"/>
    <n v="4.0999999999999996"/>
    <n v="314"/>
    <n v="4.0999999999999996"/>
    <n v="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n v="109586"/>
    <n v="109586"/>
    <s v="No"/>
    <n v="0"/>
    <x v="0"/>
    <s v="41–50%"/>
  </r>
  <r>
    <s v="B0BFWGBX61"/>
    <s v="B08KHM9VBJ"/>
    <s v="Airtel Amf-311Ww Data Card (Black), 4G Hotspot Support With 2300 Mah Battery"/>
    <s v="Airtel AMF-311WW Data Card (Black), 4g Hotspot Support with 2300 Mah Battery"/>
    <s v="Computers&amp;Accessories|Accessories&amp;Peripherals|Cables&amp;Accessories|Cables|USBCables"/>
    <x v="2"/>
    <s v="Accessories&amp;Peripherals"/>
    <s v="Cables&amp;Accessories|Cables|USBCables"/>
    <n v="199"/>
    <n v="349"/>
    <n v="42.97994269340974"/>
    <n v="0.43"/>
    <n v="4.0999999999999996"/>
    <n v="314"/>
    <n v="4.0999999999999996"/>
    <n v="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n v="109586"/>
    <n v="109586"/>
    <s v="No"/>
    <n v="0"/>
    <x v="2"/>
    <s v="41–50%"/>
  </r>
  <r>
    <s v="B07YQ5SN4H"/>
    <s v="B08D6RCM3Q"/>
    <s v="Prettykrafts Folding Laundry Basket For Clothes With Lid &amp; Handle, Toys Organiser, 75 Litre, (Pack Of 1), Mushroom Print"/>
    <s v="PrettyKrafts Folding Laundry Basket for Clothes with Lid &amp; Handle, Toys Organiser, 75 Litre, (Pack of 1), Mushroom Print"/>
    <s v="Home&amp;Kitchen|Kitchen&amp;HomeAppliances|SmallKitchenAppliances|SandwichMakers"/>
    <x v="1"/>
    <s v="Kitchen&amp;HomeAppliances"/>
    <s v="SmallKitchenAppliances|SandwichMakers"/>
    <n v="299"/>
    <n v="595"/>
    <n v="49.747899159663866"/>
    <n v="0.5"/>
    <n v="4"/>
    <n v="314"/>
    <n v="4"/>
    <n v="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n v="186830"/>
    <n v="186830"/>
    <s v="No"/>
    <n v="0"/>
    <x v="2"/>
    <s v="41–50%"/>
  </r>
  <r>
    <s v="B09KRHXTLN"/>
    <s v="B0989W6J2F"/>
    <s v="Enem Sealing Machine | 12 Inch (300 Mm) | 1 Year Warranty | Full Customer Support | Beep Sound Function | Plastic Packing Machine | Plastic Bag Sealing Machine | Heat Sealer Machine | Plastic Sealing Machine | Blue | Made In India"/>
    <s v="ENEM Sealing Machine | 12 Inch (300 mm) | 1 Year Warranty | Full Customer Support | Beep Sound Function | Plastic Packing Machine | Plastic Bag Sealing Machine | Heat Sealer Machine | Plastic Sealing Machine | Blue | Made in India"/>
    <s v="Home&amp;Kitchen|Heating,Cooling&amp;AirQuality|RoomHeaters|FanHeaters"/>
    <x v="1"/>
    <s v="Heating,Cooling&amp;AirQuality"/>
    <s v="RoomHeaters|FanHeaters"/>
    <n v="1069"/>
    <n v="1699"/>
    <n v="37.080635668040024"/>
    <n v="0.37"/>
    <n v="3.9"/>
    <n v="313"/>
    <n v="3.9"/>
    <n v="4"/>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n v="531787"/>
    <n v="531787"/>
    <s v="No"/>
    <n v="0"/>
    <x v="1"/>
    <s v="31–40%"/>
  </r>
  <r>
    <s v="B09L8DT7D6"/>
    <s v="B0B7NWGXS6"/>
    <s v="Havells Bero Quartz Heater Black 800W 2 Heat Settings 2 Year Product Warranty"/>
    <s v="Havells Bero Quartz Heater Black 800w 2 Heat Settings 2 Year Product Warranty"/>
    <s v="Electronics|HomeTheater,TV&amp;Video|Accessories|RemoteControls"/>
    <x v="0"/>
    <s v="HomeTheater,TV&amp;Video"/>
    <s v="Accessories|RemoteControls"/>
    <n v="205"/>
    <n v="499"/>
    <n v="58.917835671342687"/>
    <n v="0.59"/>
    <n v="3.8"/>
    <n v="313"/>
    <n v="3.8"/>
    <n v="4"/>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n v="156187"/>
    <n v="156187"/>
    <s v="No"/>
    <n v="0"/>
    <x v="0"/>
    <s v="51–60%"/>
  </r>
  <r>
    <s v="B0B2CZTCL2"/>
    <s v="B08SKZ2RMG"/>
    <s v="Demokrazy New Nova Lint Cum Fuzz Remover For All Woolens Sweaters, Blankets, Jackets Remover Pill Remover From Carpets, Curtains (Pack Of 1)"/>
    <s v="Demokrazy New Nova Lint Cum Fuzz Remover for All Woolens Sweaters, Blankets, Jackets Remover Pill Remover from Carpets, Curtains (Pack of 1)"/>
    <s v="Home&amp;Kitchen|Kitchen&amp;HomeAppliances|SmallKitchenAppliances|Kettles&amp;HotWaterDispensers|Kettle&amp;ToasterSets"/>
    <x v="1"/>
    <s v="Kitchen&amp;HomeAppliances"/>
    <s v="SmallKitchenAppliances|Kettles&amp;HotWaterDispensers|Kettle&amp;ToasterSets"/>
    <n v="1299"/>
    <n v="1999"/>
    <n v="35.017508754377189"/>
    <n v="0.35"/>
    <n v="3.8"/>
    <n v="311"/>
    <n v="3.8"/>
    <n v="4"/>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n v="621689"/>
    <n v="621689"/>
    <s v="Yes"/>
    <n v="0"/>
    <x v="1"/>
    <s v="31–40%"/>
  </r>
  <r>
    <s v="B0BBW521YC"/>
    <s v="B08CS3BT4L"/>
    <s v="Kodak 80 Cm (32 Inches) Hd Ready Certified Android Led Tv 32Hdx7Xpro (Black)"/>
    <s v="Kodak 80 cm (32 inches) HD Ready Certified Android LED TV 32HDX7XPRO (Black)"/>
    <s v="Electronics|Mobiles&amp;Accessories|MobileAccessories|D√©cor|PhoneCharms"/>
    <x v="0"/>
    <s v="Mobiles&amp;Accessories"/>
    <s v="MobileAccessories|D√©cor|PhoneCharms"/>
    <n v="99"/>
    <n v="999"/>
    <n v="90.090090090090087"/>
    <n v="0.9"/>
    <n v="4.4000000000000004"/>
    <n v="305"/>
    <n v="4.4000000000000004"/>
    <n v="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n v="304695"/>
    <n v="304695"/>
    <s v="No"/>
    <n v="0"/>
    <x v="0"/>
    <s v="91–100%"/>
  </r>
  <r>
    <s v="B094G9L9LT"/>
    <s v="B0BCYQY9X5"/>
    <s v="Livpure Glo Star Ro+Uv+Uf+Mineraliser - 7 L Storage Tank, 15 Lph Water Purifier For Home, Black"/>
    <s v="Livpure Glo Star RO+UV+UF+Mineraliser - 7 L Storage Tank, 15 LPH Water Purifier for Home, Black"/>
    <s v="Home&amp;Kitchen|Kitchen&amp;HomeAppliances|SmallKitchenAppliances|Kettles&amp;HotWaterDispensers|ElectricKettles"/>
    <x v="1"/>
    <s v="Kitchen&amp;HomeAppliances"/>
    <s v="SmallKitchenAppliances|Kettles&amp;HotWaterDispensers|ElectricKettles"/>
    <n v="999"/>
    <n v="1950"/>
    <n v="48.769230769230774"/>
    <n v="0.49"/>
    <n v="3.8"/>
    <n v="305"/>
    <n v="3.8"/>
    <n v="4"/>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n v="594750"/>
    <n v="594750"/>
    <s v="Yes"/>
    <n v="0"/>
    <x v="2"/>
    <s v="41–50%"/>
  </r>
  <r>
    <s v="B09J2QCKKM"/>
    <s v="B08Y5QJTVK"/>
    <s v="Duracell Cr2025 3V Lithium Coin Battery, 5 Pcs, 2025 Coin Button Cell Battery, Dl2025"/>
    <s v="Duracell CR2025 3V Lithium Coin Battery, 5 pcs, 2025 Coin Button Cell Battery, DL2025"/>
    <s v="Home&amp;Kitchen|Heating,Cooling&amp;AirQuality|WaterHeaters&amp;Geysers|ImmersionRods"/>
    <x v="1"/>
    <s v="Heating,Cooling&amp;AirQuality"/>
    <s v="WaterHeaters&amp;Geysers|ImmersionRods"/>
    <n v="1499"/>
    <n v="3500"/>
    <n v="57.171428571428571"/>
    <n v="0.56999999999999995"/>
    <n v="4.0999999999999996"/>
    <n v="303"/>
    <n v="4.0999999999999996"/>
    <n v="4"/>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n v="1060500"/>
    <n v="1060500"/>
    <s v="No"/>
    <n v="0"/>
    <x v="0"/>
    <s v="51–60%"/>
  </r>
  <r>
    <s v="B0B8VQ7KDS"/>
    <s v="B0B2C5MJN6"/>
    <s v="Hisense 126 Cm (50 Inches) Bezelless Series 4K Ultra Hd Smart Led Google Tv 50A6H (Black)"/>
    <s v="Hisense 126 cm (50 inches) Bezelless Series 4K Ultra HD Smart LED Google TV 50A6H (Black)"/>
    <s v="Electronics|HomeTheater,TV&amp;Video|SatelliteEquipment|SatelliteReceivers"/>
    <x v="0"/>
    <s v="HomeTheater,TV&amp;Video"/>
    <s v="SatelliteEquipment|SatelliteReceivers"/>
    <n v="1299"/>
    <n v="2499"/>
    <n v="48.019207683073226"/>
    <n v="0.48"/>
    <n v="4.3"/>
    <n v="301"/>
    <n v="4.3"/>
    <n v="4"/>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n v="752199"/>
    <n v="752199"/>
    <s v="Yes"/>
    <n v="0"/>
    <x v="0"/>
    <s v="41–50%"/>
  </r>
  <r>
    <s v="B0BBWJFK5C"/>
    <s v="B08X77LM8C"/>
    <s v="Silicone Rubber Earbuds Tips, Eartips, Earpads, Earplugs, For Replacement In Earphones And Bluetooth Medium Size (10 Pcs Black)"/>
    <s v="Silicone Rubber Earbuds Tips, Eartips, Earpads, Earplugs, for Replacement in Earphones and Bluetooth Medium Size (10 Pcs Black)"/>
    <s v="Home&amp;Kitchen|Kitchen&amp;HomeAppliances|Vacuum,Cleaning&amp;Ironing|PressureWashers,Steam&amp;WindowCleaners"/>
    <x v="1"/>
    <s v="Kitchen&amp;HomeAppliances"/>
    <s v="Vacuum,Cleaning&amp;Ironing|PressureWashers,Steam&amp;WindowCleaners"/>
    <n v="4899"/>
    <n v="8999"/>
    <n v="45.560617846427384"/>
    <n v="0.46"/>
    <n v="4.0999999999999996"/>
    <n v="297"/>
    <n v="4.0999999999999996"/>
    <n v="4"/>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n v="2672703"/>
    <n v="2672703"/>
    <s v="No"/>
    <n v="0"/>
    <x v="0"/>
    <s v="41–50%"/>
  </r>
  <r>
    <s v="B08W9BK4MD"/>
    <s v="B07YC8JHMB"/>
    <s v="Aquasure From Aquaguard Amaze Ro+Uv+Mtds,7L Storage Water Purifier,Suitable For Borewell,Tanker,Municipal Water (Grey) From Eureka Forbes"/>
    <s v="Aquasure From Aquaguard Amaze RO+UV+MTDS,7L storage water purifier,suitable for borewell,tanker,municipal water (Grey) from Eureka Forbes"/>
    <s v="Home&amp;Kitchen|HomeStorage&amp;Organization|LaundryOrganization|LaundryBaskets"/>
    <x v="1"/>
    <s v="HomeStorage&amp;Organization"/>
    <s v="LaundryOrganization|LaundryBaskets"/>
    <n v="351"/>
    <n v="899"/>
    <n v="60.956618464961068"/>
    <n v="0.61"/>
    <n v="3.9"/>
    <n v="296"/>
    <n v="3.9"/>
    <n v="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n v="266104"/>
    <n v="266104"/>
    <s v="No"/>
    <n v="0"/>
    <x v="0"/>
    <s v="61–70%"/>
  </r>
  <r>
    <s v="B09BW2GP18"/>
    <s v="B0188KPKB2"/>
    <s v="Preethi Blue Leaf Diamond Mg-214 Mixer Grinder 750 Watt (Blue/White), 3 Jars &amp; Flexi Lid, Fbt Motor With 2Yr Guarantee &amp; Lifelong Free Service"/>
    <s v="Preethi Blue Leaf Diamond MG-214 mixer grinder 750 watt (Blue/White), 3 jars &amp; Flexi Lid, FBT motor with 2yr Guarantee &amp; Lifelong Free Service"/>
    <s v="Computers&amp;Accessories|Accessories&amp;Peripherals|Cables&amp;Accessories|Cables|USBCables"/>
    <x v="2"/>
    <s v="Accessories&amp;Peripherals"/>
    <s v="Cables&amp;Accessories|Cables|USBCables"/>
    <n v="129"/>
    <n v="1000"/>
    <n v="87.1"/>
    <n v="0.87"/>
    <n v="3.9"/>
    <n v="295"/>
    <n v="3.9"/>
    <n v="4"/>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n v="295000"/>
    <n v="295000"/>
    <s v="Yes"/>
    <n v="0"/>
    <x v="1"/>
    <s v="81–90%"/>
  </r>
  <r>
    <s v="B09LV1CMGH"/>
    <s v="B09ZDVL7L8"/>
    <s v="Ttk Prestige Limited Orion Mixer Grinder 500 Watts, 3 Jars (1200Ml, 1000Ml, 500Ml) (Red)"/>
    <s v="TTK Prestige Limited Orion Mixer Grinder 500 Watts, 3 Jars (1200ml, 1000ml, 500ml) (Red)"/>
    <s v="Home&amp;Kitchen|Heating,Cooling&amp;AirQuality|RoomHeaters|FanHeaters"/>
    <x v="1"/>
    <s v="Heating,Cooling&amp;AirQuality"/>
    <s v="RoomHeaters|FanHeaters"/>
    <n v="899"/>
    <n v="2000"/>
    <n v="55.05"/>
    <n v="0.55000000000000004"/>
    <n v="3.6"/>
    <n v="291"/>
    <n v="3.6"/>
    <n v="4"/>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n v="582000"/>
    <n v="582000"/>
    <s v="Yes"/>
    <n v="0"/>
    <x v="2"/>
    <s v="51–60%"/>
  </r>
  <r>
    <s v="B09SFRNKSR"/>
    <s v="B09C635BMM"/>
    <s v="Cotbolt Silicone Case Cover Compatible For Samsung Bn59-01312A Qled 8K 4K Smart Tv Remote Shockproof Protective Remote Cover (Black)"/>
    <s v="Cotbolt Silicone Case Cover Compatible for Samsung BN59-01312A QLED 8K 4K Smart TV Remote Shockproof Protective Remote Cover (Black)"/>
    <s v="Home&amp;Kitchen|Kitchen&amp;HomeAppliances|Vacuum,Cleaning&amp;Ironing|Irons,Steamers&amp;Accessories|LintShavers"/>
    <x v="1"/>
    <s v="Kitchen&amp;HomeAppliances"/>
    <s v="Vacuum,Cleaning&amp;Ironing|Irons,Steamers&amp;Accessories|LintShavers"/>
    <n v="298"/>
    <n v="499"/>
    <n v="40.280561122244492"/>
    <n v="0.4"/>
    <n v="4.4000000000000004"/>
    <n v="290"/>
    <n v="4.4000000000000004"/>
    <n v="4"/>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n v="144710"/>
    <n v="144710"/>
    <s v="Yes"/>
    <n v="0"/>
    <x v="0"/>
    <s v="41–50%"/>
  </r>
  <r>
    <s v="B09XHXXCFH"/>
    <s v="B07TMCXRFV"/>
    <s v="Esr Screen Protector Compatible With Ipad Pro 11 Inch (2022/2021/2020/2018) And Ipad Air 5/4 (2022/2020, 10.9 Inch), Tempered-Glass Film With Alignment Frame, Scratch Resistant, Hd Clarity, 2 Pack"/>
    <s v="ESR Screen Protector Compatible with iPad Pro 11 Inch (2022/2021/2020/2018) and iPad Air 5/4 (2022/2020, 10.9 Inch), Tempered-Glass Film with Alignment Frame, Scratch Resistant, HD Clarity, 2 Pack"/>
    <s v="Home&amp;Kitchen|Kitchen&amp;HomeAppliances|SmallKitchenAppliances|Rice&amp;PastaCookers"/>
    <x v="1"/>
    <s v="Kitchen&amp;HomeAppliances"/>
    <s v="SmallKitchenAppliances|Rice&amp;PastaCookers"/>
    <n v="3685"/>
    <n v="5495"/>
    <n v="32.939035486806191"/>
    <n v="0.33"/>
    <n v="4.0999999999999996"/>
    <n v="290"/>
    <n v="4.0999999999999996"/>
    <n v="4"/>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n v="1593550"/>
    <n v="1593550"/>
    <s v="No"/>
    <n v="0"/>
    <x v="1"/>
    <s v="31–40%"/>
  </r>
  <r>
    <s v="B0BJ6P3LSK"/>
    <s v="B09BW334ML"/>
    <s v="Dealfreez Case Compatible With Fire Tv Stick 3Rd Gen 2021 Full Wrap Silicone Remote Cover Anti-Lost With Loop (D-Black)"/>
    <s v="Dealfreez Case Compatible with Fire TV Stick 3rd Gen 2021 Full Wrap Silicone Remote Cover Anti-Lost with Loop (D-Black)"/>
    <s v="Home&amp;Kitchen|Kitchen&amp;HomeAppliances|WaterPurifiers&amp;Accessories|WaterFilters&amp;Purifiers"/>
    <x v="1"/>
    <s v="Kitchen&amp;HomeAppliances"/>
    <s v="WaterPurifiers&amp;Accessories|WaterFilters&amp;Purifiers"/>
    <n v="4999"/>
    <n v="24999"/>
    <n v="80.003200128005119"/>
    <n v="0.8"/>
    <n v="4.5"/>
    <n v="287"/>
    <n v="4.5"/>
    <n v="5"/>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n v="7174713"/>
    <n v="7174713"/>
    <s v="No"/>
    <n v="0"/>
    <x v="0"/>
    <s v="81–90%"/>
  </r>
  <r>
    <s v="B09HS1NDRQ"/>
    <s v="B0B84QN4CN"/>
    <s v="Wipro Vesta 1200 Watt Gd201 Lightweight Automatic Dry Iron| Quick Heat Up| Stylish &amp; Sleek |Anti Bacterial German Weilburger Double Coated Soleplate |2 Years Warranty"/>
    <s v="Wipro Vesta 1200 Watt GD201 Lightweight Automatic Dry Iron| Quick Heat Up| Stylish &amp; Sleek |Anti bacterial German Weilburger Double Coated Soleplate |2 Years Warranty"/>
    <s v="Home&amp;Kitchen|HomeStorage&amp;Organization|LaundryOrganization|LaundryBaskets"/>
    <x v="1"/>
    <s v="HomeStorage&amp;Organization"/>
    <s v="LaundryOrganization|LaundryBaskets"/>
    <n v="390"/>
    <n v="799"/>
    <n v="51.188986232790988"/>
    <n v="0.51"/>
    <n v="3.8"/>
    <n v="287"/>
    <n v="3.8"/>
    <n v="4"/>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n v="229313"/>
    <n v="229313"/>
    <s v="Yes"/>
    <n v="0"/>
    <x v="0"/>
    <s v="51–60%"/>
  </r>
  <r>
    <s v="B08RX8G496"/>
    <s v="B0BJYSCWFQ"/>
    <s v="Kitchengenix'S Mini Waffle Maker 4 Inch- 350 Watts: Stainless Steel Non-Stick Electric Iron Machine For Individual Belgian Waffles, Pan Cakes, Paninis Or Other Snacks (Red)"/>
    <s v="Kitchengenix's Mini Waffle Maker 4 Inch- 350 Watts: Stainless Steel Non-Stick Electric Iron Machine for Individual Belgian Waffles, Pan Cakes, Paninis or Other Snacks (Red)"/>
    <s v="Electronics|HomeTheater,TV&amp;Video|Accessories|RemoteControls"/>
    <x v="0"/>
    <s v="HomeTheater,TV&amp;Video"/>
    <s v="Accessories|RemoteControls"/>
    <n v="655"/>
    <n v="1099"/>
    <n v="40.400363967242946"/>
    <n v="0.4"/>
    <n v="3.2"/>
    <n v="285"/>
    <n v="3.2"/>
    <n v="3"/>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n v="313215"/>
    <n v="313215"/>
    <s v="Yes"/>
    <n v="0"/>
    <x v="1"/>
    <s v="41–50%"/>
  </r>
  <r>
    <s v="B09MM6P76N"/>
    <s v="B07GNC2592"/>
    <s v="Portronics Clamp X Car-Vent Mobile Holder 360 Degree Rotational(Black)"/>
    <s v="Portronics CLAMP X Car-Vent Mobile Holder 360 Degree Rotational(Black)"/>
    <s v="Electronics|HomeTheater,TV&amp;Video|Accessories|RemoteControls"/>
    <x v="0"/>
    <s v="HomeTheater,TV&amp;Video"/>
    <s v="Accessories|RemoteControls"/>
    <n v="349"/>
    <n v="599"/>
    <n v="41.736227045075125"/>
    <n v="0.42"/>
    <n v="4.2"/>
    <n v="284"/>
    <n v="4.2"/>
    <n v="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n v="170116"/>
    <n v="170116"/>
    <s v="No"/>
    <n v="0"/>
    <x v="0"/>
    <s v="41–50%"/>
  </r>
  <r>
    <s v="B0BMGB3CH9"/>
    <s v="B09MKP344P"/>
    <s v="Tecno Spark 8T (Turquoise Cyan, 4Gb Ram,64Gb Storage) | 50Mp Ai Camera | 7Gb Expandable Ram"/>
    <s v="Tecno Spark 8T (Turquoise Cyan, 4GB RAM,64GB Storage) | 50MP AI Camera | 7GB Expandable RAM"/>
    <s v="Electronics|Mobiles&amp;Accessories|Smartphones&amp;BasicMobiles|Smartphones"/>
    <x v="0"/>
    <s v="Mobiles&amp;Accessories"/>
    <s v="Smartphones&amp;BasicMobiles|Smartphones"/>
    <n v="9499"/>
    <n v="11999"/>
    <n v="20.835069589132427"/>
    <n v="0.21"/>
    <n v="4.2"/>
    <n v="284"/>
    <n v="4.2"/>
    <n v="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n v="3407716"/>
    <n v="3407716"/>
    <s v="No"/>
    <n v="0"/>
    <x v="1"/>
    <s v="21–30%"/>
  </r>
  <r>
    <s v="B0BMGB2TPR"/>
    <s v="B08JW1GVS7"/>
    <s v="Urbn 20000 Mah Lithium_Polymer 22.5W Super Fast Charging Ultra Compact Power Bank With Quick Charge &amp; Power Delivery, Type C Input/Output, Made In India, Type C Cable Included (Camo)"/>
    <s v="URBN 20000 mAh Lithium_Polymer 22.5W Super Fast Charging Ultra Compact Power Bank with Quick Charge &amp; Power Delivery, Type C Input/Output, Made in India, Type C Cable Included (Camo)"/>
    <s v="Electronics|Mobiles&amp;Accessories|Smartphones&amp;BasicMobiles|Smartphones"/>
    <x v="0"/>
    <s v="Mobiles&amp;Accessories"/>
    <s v="Smartphones&amp;BasicMobiles|Smartphones"/>
    <n v="9499"/>
    <n v="11999"/>
    <n v="20.835069589132427"/>
    <n v="0.21"/>
    <n v="4.2"/>
    <n v="284"/>
    <n v="4.2"/>
    <n v="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n v="3407716"/>
    <n v="3407716"/>
    <s v="No"/>
    <n v="0"/>
    <x v="0"/>
    <s v="21–30%"/>
  </r>
  <r>
    <s v="B0BMGG6NKT"/>
    <s v="B08BCKN299"/>
    <s v="Sounce Gold Plated 3.5 Mm Headphone Splitter For Computer 2 Male To 1 Female 3.5Mm Headphone Mic Audio Y Splitter Cable Smartphone Headset To Pc Adapter ‚Äì (Black,20Cm)"/>
    <s v="Sounce Gold Plated 3.5 mm Headphone Splitter for Computer 2 Male to 1 Female 3.5mm Headphone Mic Audio Y Splitter Cable Smartphone Headset to PC Adapter ‚Äì (Black,20cm)"/>
    <s v="Electronics|Mobiles&amp;Accessories|Smartphones&amp;BasicMobiles|Smartphones"/>
    <x v="0"/>
    <s v="Mobiles&amp;Accessories"/>
    <s v="Smartphones&amp;BasicMobiles|Smartphones"/>
    <n v="10499"/>
    <n v="13499"/>
    <n v="22.223868434698868"/>
    <n v="0.22"/>
    <n v="4.2"/>
    <n v="284"/>
    <n v="4.2"/>
    <n v="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n v="3833716"/>
    <n v="3833716"/>
    <s v="No"/>
    <n v="0"/>
    <x v="0"/>
    <s v="21–30%"/>
  </r>
  <r>
    <s v="B0B2DD8BQ8"/>
    <s v="B07JB2Y4SR"/>
    <s v="Classmate Octane Colour Burst-Multicolour Gel Pens (Pack Of 10) | Gold &amp; Silver Glitter Sparkle Pens|10 Colour Ink Shades For Art Lovers And Kids|Fun At Home Essentials"/>
    <s v="Classmate Octane Colour Burst-Multicolour Gel Pens (Pack of 10) | Gold &amp; Silver Glitter Sparkle Pens|10 colour ink shades for art lovers and kids|Fun at home essentials"/>
    <s v="Home&amp;Kitchen|Kitchen&amp;HomeAppliances|SmallKitchenAppliances|SandwichMakers"/>
    <x v="1"/>
    <s v="Kitchen&amp;HomeAppliances"/>
    <s v="SmallKitchenAppliances|SandwichMakers"/>
    <n v="2079"/>
    <n v="3099"/>
    <n v="32.913843175217814"/>
    <n v="0.33"/>
    <n v="4.0999999999999996"/>
    <n v="282"/>
    <n v="4.0999999999999996"/>
    <n v="4"/>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n v="873918"/>
    <n v="873918"/>
    <s v="No"/>
    <n v="0"/>
    <x v="0"/>
    <s v="31–40%"/>
  </r>
  <r>
    <s v="B09LRZYBH1"/>
    <s v="B0BFBNXS94"/>
    <s v="Personal Size Blender, Portable Blender, Battery Powered Usb Blender, With Four Blades, Mini Blender Travel Bottle For Juice, Shakes, And Smoothies (Pink)"/>
    <s v="Personal Size Blender, Portable Blender, Battery Powered USB Blender, with Four Blades, Mini Blender Travel Bottle for Juice, Shakes, and Smoothies (Pink)"/>
    <s v="Electronics|HomeAudio|Speakers|TowerSpeakers"/>
    <x v="0"/>
    <s v="HomeAudio"/>
    <s v="Speakers|TowerSpeakers"/>
    <n v="2299"/>
    <n v="3999"/>
    <n v="42.510627656914231"/>
    <n v="0.43"/>
    <n v="3.8"/>
    <n v="282"/>
    <n v="3.8"/>
    <n v="4"/>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n v="1127718"/>
    <n v="1127718"/>
    <s v="No"/>
    <n v="0"/>
    <x v="0"/>
    <s v="41–50%"/>
  </r>
  <r>
    <s v="B09NY6TRXG"/>
    <s v="B0912WJ87V"/>
    <s v="Reffair Ax30 [Max] Portable Air Purifier For Car, Home &amp; Office | Smart Ionizer Function | H13 Grade True Hepa Filter [Internationally Tested] Aromabuds Fragrance Option - Black"/>
    <s v="Reffair AX30 [MAX] Portable Air Purifier for Car, Home &amp; Office | Smart Ionizer Function | H13 Grade True HEPA Filter [Internationally Tested] Aromabuds Fragrance Option - Black"/>
    <s v="Electronics|Mobiles&amp;Accessories|Smartphones&amp;BasicMobiles|Smartphones"/>
    <x v="0"/>
    <s v="Mobiles&amp;Accessories"/>
    <s v="Smartphones&amp;BasicMobiles|Smartphones"/>
    <n v="8499"/>
    <n v="11999"/>
    <n v="29.169097424785402"/>
    <n v="0.28999999999999998"/>
    <n v="3.9"/>
    <n v="276"/>
    <n v="3.9"/>
    <n v="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n v="3311724"/>
    <n v="3311724"/>
    <s v="No"/>
    <n v="0"/>
    <x v="0"/>
    <s v="21–30%"/>
  </r>
  <r>
    <s v="B09SB6SJB4"/>
    <s v="B086WMSCN3"/>
    <s v="Boat Airdopes 171 In Ear Bluetooth True Wireless Earbuds With Upto 13 Hours Battery, Ipx4, Bluetooth V5.0, Dual Tone Finish With Mic (Mysterious Blue)"/>
    <s v="boAt Airdopes 171 in Ear Bluetooth True Wireless Earbuds with Upto 13 Hours Battery, IPX4, Bluetooth v5.0, Dual Tone Finish with Mic (Mysterious Blue)"/>
    <s v="Computers&amp;Accessories|Accessories&amp;Peripherals|Cables&amp;Accessories|Cables|USBCables"/>
    <x v="2"/>
    <s v="Accessories&amp;Peripherals"/>
    <s v="Cables&amp;Accessories|Cables|USBCables"/>
    <n v="129"/>
    <n v="599"/>
    <n v="78.464106844741238"/>
    <n v="0.78"/>
    <n v="4.0999999999999996"/>
    <n v="265"/>
    <n v="4.0999999999999996"/>
    <n v="4"/>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n v="158735"/>
    <n v="158735"/>
    <s v="No"/>
    <n v="0"/>
    <x v="0"/>
    <s v="71–80%"/>
  </r>
  <r>
    <s v="B09XTQFFCG"/>
    <s v="B00P0R95EA"/>
    <s v="Usha Ih2415 1500-Watt Immersion Heater (Silver)"/>
    <s v="Usha IH2415 1500-Watt Immersion Heater (Silver)"/>
    <s v="Home&amp;Kitchen|Kitchen&amp;HomeAppliances|Vacuum,Cleaning&amp;Ironing|Vacuums&amp;FloorCare|Vacuums|HandheldVacuums"/>
    <x v="1"/>
    <s v="Kitchen&amp;HomeAppliances"/>
    <s v="Vacuum,Cleaning&amp;Ironing|Vacuums&amp;FloorCare|Vacuums|HandheldVacuums"/>
    <n v="2669"/>
    <n v="3199"/>
    <n v="16.567677399187247"/>
    <n v="0.17"/>
    <n v="3.9"/>
    <n v="260"/>
    <n v="3.9"/>
    <n v="4"/>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n v="831740"/>
    <n v="831740"/>
    <s v="Yes"/>
    <n v="0"/>
    <x v="2"/>
    <s v="11–20%"/>
  </r>
  <r>
    <s v="B09KNMLH4Y"/>
    <s v="B07X2L5Z8C"/>
    <s v="Logitech Pebble M350 Wireless Mouse With Bluetooth Or Usb - Silent, Slim Computer Mouse With Quiet Click For Laptop, Notebook, Pc And Mac - Graphite"/>
    <s v="Logitech Pebble M350 Wireless Mouse with Bluetooth or USB - Silent, Slim Computer Mouse with Quiet Click for Laptop, Notebook, PC and Mac - Graphite"/>
    <s v="Home&amp;Kitchen|Kitchen&amp;HomeAppliances|Vacuum,Cleaning&amp;Ironing|Irons,Steamers&amp;Accessories|LintShavers"/>
    <x v="1"/>
    <s v="Kitchen&amp;HomeAppliances"/>
    <s v="Vacuum,Cleaning&amp;Ironing|Irons,Steamers&amp;Accessories|LintShavers"/>
    <n v="398"/>
    <n v="1999"/>
    <n v="80.090045022511262"/>
    <n v="0.8"/>
    <n v="4.0999999999999996"/>
    <n v="257"/>
    <n v="4.0999999999999996"/>
    <n v="4"/>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n v="513743"/>
    <n v="513743"/>
    <s v="No"/>
    <n v="0"/>
    <x v="0"/>
    <s v="81–90%"/>
  </r>
  <r>
    <s v="B09RF2QXGX"/>
    <s v="B098NS6PVG"/>
    <s v="Ambrane Unbreakable 60W / 3A Fast Charging 1.5M Braided Type C Cable For Smartphones, Tablets, Laptops &amp; Other Type C Devices, Pd Technology, 480Mbps Data Sync, Quick Charge 3.0 (Rct15A, Black)"/>
    <s v="Ambrane Unbreakable 60W / 3A Fast Charging 1.5m Braided Type C Cable for Smartphones, Tablets, Laptops &amp; other Type C devices, PD Technology, 480Mbps Data Sync, Quick Charge 3.0 (RCT15A, Black)"/>
    <s v="Computers&amp;Accessories|Accessories&amp;Peripherals|LaptopAccessories|CameraPrivacyCovers"/>
    <x v="2"/>
    <s v="Accessories&amp;Peripherals"/>
    <s v="LaptopAccessories|CameraPrivacyCovers"/>
    <n v="69"/>
    <n v="299"/>
    <n v="76.923076923076934"/>
    <n v="0.77"/>
    <n v="4.3"/>
    <n v="255"/>
    <n v="4.3"/>
    <n v="4"/>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n v="76245"/>
    <n v="76245"/>
    <s v="Yes"/>
    <n v="0"/>
    <x v="1"/>
    <s v="71–80%"/>
  </r>
  <r>
    <s v="B08RWCZ6SY"/>
    <s v="B06XPYRWV5"/>
    <s v="Pigeon By Stovekraft 2 Slice Auto Pop Up Toaster. A Smart Bread Toaster For Your Home (750 Watt) (Black)"/>
    <s v="Pigeon by Stovekraft 2 Slice Auto Pop up Toaster. A Smart Bread Toaster for Your Home (750 Watt) (black)"/>
    <s v="Electronics|HomeTheater,TV&amp;Video|Accessories|RemoteControls"/>
    <x v="0"/>
    <s v="HomeTheater,TV&amp;Video"/>
    <s v="Accessories|RemoteControls"/>
    <n v="399"/>
    <n v="899"/>
    <n v="55.617352614015573"/>
    <n v="0.56000000000000005"/>
    <n v="3.9"/>
    <n v="254"/>
    <n v="3.9"/>
    <n v="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n v="228346"/>
    <n v="228346"/>
    <s v="Yes"/>
    <n v="0"/>
    <x v="2"/>
    <s v="51–60%"/>
  </r>
  <r>
    <s v="B07H5PBN54"/>
    <s v="B092R48XXB"/>
    <s v="Mi Robot Vacuum-Mop P, Best-In-Class Laser Navigation In 10-20K Inr Price Band, Intelligent Mapping, Robotic Floor Cleaner With 2 In 1 Mopping And Vacuum, App Control (Wifi, Alexa,Ga), Strong Suction"/>
    <s v="Mi Robot Vacuum-Mop P, Best-in-class Laser Navigation in 10-20K INR price band, Intelligent mapping, Robotic Floor Cleaner with 2 in 1 Mopping and Vacuum, App Control (WiFi, Alexa,GA), Strong suction"/>
    <s v="Home&amp;Kitchen|Heating,Cooling&amp;AirQuality|WaterHeaters&amp;Geysers|InstantWaterHeaters"/>
    <x v="1"/>
    <s v="Heating,Cooling&amp;AirQuality"/>
    <s v="WaterHeaters&amp;Geysers|InstantWaterHeaters"/>
    <n v="999"/>
    <n v="2600"/>
    <n v="61.576923076923073"/>
    <n v="0.62"/>
    <n v="3.4"/>
    <n v="252"/>
    <n v="3.4"/>
    <n v="3"/>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n v="655200"/>
    <n v="655200"/>
    <s v="Yes"/>
    <n v="0"/>
    <x v="1"/>
    <s v="61–70%"/>
  </r>
  <r>
    <s v="B0B84KSH3X"/>
    <s v="B07S9M8YTY"/>
    <s v="Usha Aurora 1000 W Dry Iron With Innovative Tail Light Indicator, Weilburger Soleplate (White &amp; Grey)"/>
    <s v="Usha Aurora 1000 W Dry Iron with Innovative Tail Light Indicator, Weilburger Soleplate (White &amp; Grey)"/>
    <s v="Home&amp;Kitchen|Kitchen&amp;HomeAppliances|Vacuum,Cleaning&amp;Ironing|Irons,Steamers&amp;Accessories|Irons|DryIrons"/>
    <x v="1"/>
    <s v="Kitchen&amp;HomeAppliances"/>
    <s v="Vacuum,Cleaning&amp;Ironing|Irons,Steamers&amp;Accessories|Irons|DryIrons"/>
    <n v="1049"/>
    <n v="1950"/>
    <n v="46.205128205128204"/>
    <n v="0.46"/>
    <n v="3.8"/>
    <n v="250"/>
    <n v="3.8"/>
    <n v="4"/>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n v="487500"/>
    <n v="487500"/>
    <s v="Yes"/>
    <n v="0"/>
    <x v="0"/>
    <s v="41–50%"/>
  </r>
  <r>
    <s v="B09H39KTTB"/>
    <s v="B0B9RZ4G4W"/>
    <s v="Amazon Basics 300 W Hand Blender With Stainless Steel Stem For Hot/Cold Blending And In-Built Cord Hook, Isi-Marked, Black"/>
    <s v="Amazon Basics 300 W Hand Blender with Stainless Steel Stem for Hot/Cold Blending and In-Built Cord Hook, ISI-Marked, Black"/>
    <s v="Electronics|HomeTheater,TV&amp;Video|Accessories|RemoteControls"/>
    <x v="0"/>
    <s v="HomeTheater,TV&amp;Video"/>
    <s v="Accessories|RemoteControls"/>
    <n v="213"/>
    <n v="499"/>
    <n v="57.314629258517037"/>
    <n v="0.56999999999999995"/>
    <n v="3.7"/>
    <n v="246"/>
    <n v="3.7"/>
    <n v="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n v="122754"/>
    <n v="122754"/>
    <s v="No"/>
    <n v="0"/>
    <x v="0"/>
    <s v="51–60%"/>
  </r>
  <r>
    <s v="B0B9BXKBC7"/>
    <s v="B085DTN6R2"/>
    <s v="Portronics Konnect Cl 20W Por-1067 Type-C To 8 Pin Usb 1.2M Cable With Power Delivery &amp; 3A Quick Charge Support, Nylon Braided For All Type-C And 8 Pin Devices, Green"/>
    <s v="Portronics Konnect CL 20W POR-1067 Type-C to 8 Pin USB 1.2M Cable with Power Delivery &amp; 3A Quick Charge Support, Nylon Braided for All Type-C and 8 Pin Devices, Green"/>
    <s v="Electronics|Mobiles&amp;Accessories|MobileAccessories|Photo&amp;VideoAccessories|SelfieSticks"/>
    <x v="0"/>
    <s v="Mobiles&amp;Accessories"/>
    <s v="MobileAccessories|Photo&amp;VideoAccessories|SelfieSticks"/>
    <n v="1799"/>
    <n v="3999"/>
    <n v="55.013753438359593"/>
    <n v="0.55000000000000004"/>
    <n v="4.5999999999999996"/>
    <n v="245"/>
    <n v="4.5999999999999996"/>
    <n v="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n v="979755"/>
    <n v="979755"/>
    <s v="Yes"/>
    <n v="0"/>
    <x v="1"/>
    <s v="51–60%"/>
  </r>
  <r>
    <s v="B0B9BXKBC7"/>
    <s v="B08DPLCM6T"/>
    <s v="Lg 80 Cm (32 Inches) Hd Ready Smart Led Tv 32Lm563Bptc (Dark Iron Gray)"/>
    <s v="LG 80 cm (32 inches) HD Ready Smart LED TV 32LM563BPTC (Dark Iron Gray)"/>
    <s v="Electronics|Mobiles&amp;Accessories|MobileAccessories|Photo&amp;VideoAccessories|SelfieSticks"/>
    <x v="0"/>
    <s v="Mobiles&amp;Accessories"/>
    <s v="MobileAccessories|Photo&amp;VideoAccessories|SelfieSticks"/>
    <n v="1799"/>
    <n v="3999"/>
    <n v="55.013753438359593"/>
    <n v="0.55000000000000004"/>
    <n v="4.5999999999999996"/>
    <n v="245"/>
    <n v="4.5999999999999996"/>
    <n v="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n v="979755"/>
    <n v="979755"/>
    <s v="Yes"/>
    <n v="0"/>
    <x v="0"/>
    <s v="51–60%"/>
  </r>
  <r>
    <s v="B0B5F3YZY4"/>
    <s v="B078G6ZF5Z"/>
    <s v="Oraimo 18W Usb &amp; Type-C Dual Output Super Fast Charger Wall Adapter Pe2.0&amp;Quick Charge 3.0 &amp; Power Delivery 3.0 Compatible For Iphone 13/13 Mini/13 Pro Max/12/12 Pro Max, Ipad Mini/Pro, Pixel, Galaxy, Airpods Pro"/>
    <s v="Oraimo 18W USB &amp; Type-C Dual Output Super Fast Charger Wall Adapter PE2.0&amp;Quick Charge 3.0 &amp; Power Delivery 3.0 Compatible for iPhone 13/13 Mini/13 Pro Max/12/12 Pro Max, iPad Mini/Pro, Pixel, Galaxy, Airpods Pro"/>
    <s v="Computers&amp;Accessories|Accessories&amp;Peripherals|Cables&amp;Accessories|Cables|USBCables"/>
    <x v="2"/>
    <s v="Accessories&amp;Peripherals"/>
    <s v="Cables&amp;Accessories|Cables|USBCables"/>
    <n v="449"/>
    <n v="1099"/>
    <n v="59.144676979071889"/>
    <n v="0.59"/>
    <n v="4"/>
    <n v="242"/>
    <n v="4"/>
    <n v="4"/>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n v="265958"/>
    <n v="265958"/>
    <s v="Yes"/>
    <n v="0"/>
    <x v="0"/>
    <s v="51–60%"/>
  </r>
  <r>
    <s v="B09N6TTHT6"/>
    <s v="B09CTRPSJR"/>
    <s v="Storio Kids Toys Lcd Writing Tablet 8.5Inch E-Note Pad Best Birthday Gift For Girls Boys, Multicolor (Sc1667)"/>
    <s v="Storio Kids Toys LCD Writing Tablet 8.5Inch E-Note Pad Best Birthday Gift for Girls Boys, Multicolor (SC1667)"/>
    <s v="Computers&amp;Accessories|Accessories&amp;Peripherals|USBGadgets|Lamps"/>
    <x v="2"/>
    <s v="Accessories&amp;Peripherals"/>
    <s v="USBGadgets|Lamps"/>
    <n v="89"/>
    <n v="99"/>
    <n v="10.1010101010101"/>
    <n v="0.1"/>
    <n v="4.2"/>
    <n v="241"/>
    <n v="4.2"/>
    <n v="4"/>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n v="23859"/>
    <n v="23859"/>
    <s v="Yes"/>
    <n v="0"/>
    <x v="1"/>
    <s v="11–20%"/>
  </r>
  <r>
    <s v="B0BMVWKZ8G"/>
    <s v="B08BG4M4N7"/>
    <s v="Prushti Cover And Bags, Protective Case For Airtel Xstream Settop Box Remote Remote Control Pouch Cover Holder Pu Leather Cover Holder(Only Cover For Selling Purpose)"/>
    <s v="PRUSHTI COVER AND BAGS, Protective Case for Airtel Xstream settop Box Remote Remote Control Pouch Cover Holder PU Leather Cover Holder(only Cover for Selling Purpose)"/>
    <s v="Electronics|WearableTechnology|SmartWatches"/>
    <x v="0"/>
    <s v="WearableTechnology"/>
    <s v="SmartWatches"/>
    <n v="1999"/>
    <n v="8499"/>
    <n v="76.479585833627482"/>
    <n v="0.76"/>
    <n v="4.3"/>
    <n v="240"/>
    <n v="4.3"/>
    <n v="4"/>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n v="2039760"/>
    <n v="2039760"/>
    <s v="No"/>
    <n v="0"/>
    <x v="2"/>
    <s v="71–80%"/>
  </r>
  <r>
    <s v="B09CGLY5CX"/>
    <s v="B09LV1CMGH"/>
    <s v="Lifelong Llfh921 Regalia 2000 W Fan Heater, 3 Air Settings, Room Heater With Overheating Protection, 1 Year Warranty ( White, (Isi Certified, Ideal For Small To Medium Room/Area)"/>
    <s v="Lifelong LLFH921 Regalia 2000 W Fan Heater, 3 Air Settings, Room Heater with Overheating Protection, 1 Year Warranty ( White, (ISI Certified, Ideal for small to medium room/area)"/>
    <s v="Home&amp;Kitchen|Heating,Cooling&amp;AirQuality|RoomHeaters|ElectricHeaters"/>
    <x v="1"/>
    <s v="Heating,Cooling&amp;AirQuality"/>
    <s v="RoomHeaters|ElectricHeaters"/>
    <n v="1959"/>
    <n v="2400"/>
    <n v="18.375"/>
    <n v="0.18"/>
    <n v="4"/>
    <n v="237"/>
    <n v="4"/>
    <n v="4"/>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n v="568800"/>
    <n v="568800"/>
    <s v="Yes"/>
    <n v="0"/>
    <x v="0"/>
    <s v="11–20%"/>
  </r>
  <r>
    <s v="B09NNZ1GF7"/>
    <s v="B085DTN6R2"/>
    <s v="Portronics Konnect Cl 20W Por-1067 Type-C To 8 Pin Usb 1.2M Cable With Power Delivery &amp; 3A Quick Charge Support, Nylon Braided For All Type-C And 8 Pin Devices, Green"/>
    <s v="Portronics Konnect CL 20W POR-1067 Type-C to 8 Pin USB 1.2M Cable with Power Delivery &amp; 3A Quick Charge Support, Nylon Braided for All Type-C and 8 Pin Devices, Green"/>
    <s v="Home&amp;Kitchen|Kitchen&amp;HomeAppliances|Vacuum,Cleaning&amp;Ironing|Irons,Steamers&amp;Accessories|LintShavers"/>
    <x v="1"/>
    <s v="Kitchen&amp;HomeAppliances"/>
    <s v="Vacuum,Cleaning&amp;Ironing|Irons,Steamers&amp;Accessories|LintShavers"/>
    <n v="445"/>
    <n v="999"/>
    <n v="55.455455455455457"/>
    <n v="0.55000000000000004"/>
    <n v="4.3"/>
    <n v="229"/>
    <n v="4.3"/>
    <n v="4"/>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n v="228771"/>
    <n v="228771"/>
    <s v="No"/>
    <n v="0"/>
    <x v="0"/>
    <s v="51–60%"/>
  </r>
  <r>
    <s v="B0B8ZM9RVV"/>
    <s v="B08PPHFXG3"/>
    <s v="Posh 1.5 Meter High Speed Gold Plated Hdmi Male To Female Extension Cable (Black)"/>
    <s v="Posh 1.5 Meter High Speed Gold Plated HDMI Male to Female Extension Cable (Black)"/>
    <s v="Home&amp;Kitchen|Kitchen&amp;HomeAppliances|SmallKitchenAppliances|EggBoilers"/>
    <x v="1"/>
    <s v="Kitchen&amp;HomeAppliances"/>
    <s v="SmallKitchenAppliances|EggBoilers"/>
    <n v="419"/>
    <n v="999"/>
    <n v="58.058058058058059"/>
    <n v="0.57999999999999996"/>
    <n v="4.4000000000000004"/>
    <n v="227"/>
    <n v="4.4000000000000004"/>
    <n v="4"/>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n v="226773"/>
    <n v="226773"/>
    <s v="Yes"/>
    <n v="0"/>
    <x v="1"/>
    <s v="51–60%"/>
  </r>
  <r>
    <s v="B09P8M18QM"/>
    <s v="B08N6P8G5K"/>
    <s v="Inalsa Air Fryer Digital 4L Nutri Fry - 1400W With Smart Aircrisp Technology| 8-Preset Menu, Touch Control &amp; Digital Display|Variable Temperature &amp; Timer Control|Free Recipe Book|2 Yr Warranty (Black)"/>
    <s v="INALSA Air Fryer Digital 4L Nutri Fry - 1400W with Smart AirCrisp Technology| 8-Preset Menu, Touch Control &amp; Digital Display|Variable Temperature &amp; Timer Control|Free Recipe book|2 Yr Warranty (Black)"/>
    <s v="Electronics|HomeTheater,TV&amp;Video|Accessories|RemoteControls"/>
    <x v="0"/>
    <s v="HomeTheater,TV&amp;Video"/>
    <s v="Accessories|RemoteControls"/>
    <n v="1369"/>
    <n v="2999"/>
    <n v="54.351450483494503"/>
    <n v="0.54"/>
    <n v="3.3"/>
    <n v="227"/>
    <n v="3.3"/>
    <n v="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n v="680773"/>
    <n v="680773"/>
    <s v="Yes"/>
    <n v="0"/>
    <x v="1"/>
    <s v="51–60%"/>
  </r>
  <r>
    <s v="B09LQQYNZQ"/>
    <s v="B0B3MMYHYW"/>
    <s v="Oneplus 126 Cm (50 Inches) Y Series 4K Ultra Hd Smart Android Led Tv 50Y1S Pro (Black)"/>
    <s v="OnePlus 126 cm (50 inches) Y Series 4K Ultra HD Smart Android LED TV 50Y1S Pro (Black)"/>
    <s v="Electronics|HomeAudio|MediaStreamingDevices|StreamingClients"/>
    <x v="0"/>
    <s v="HomeAudio"/>
    <s v="MediaStreamingDevices|StreamingClients"/>
    <n v="4699"/>
    <n v="4699"/>
    <n v="0"/>
    <n v="0"/>
    <n v="4.5"/>
    <n v="224"/>
    <n v="4.5"/>
    <n v="5"/>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n v="1052576"/>
    <n v="1052576"/>
    <s v="Yes"/>
    <n v="0"/>
    <x v="0"/>
    <s v="0–10%"/>
  </r>
  <r>
    <s v="B0B8CB7MHW"/>
    <s v="B08CDKQ8T6"/>
    <s v="Portronics Konnect L 1.2Mtr, Fast Charging 3A Micro Usb Cable With Charge &amp; Sync Function (Grey)"/>
    <s v="Portronics Konnect L 1.2Mtr, Fast Charging 3A Micro USB Cable with Charge &amp; Sync Function (Grey)"/>
    <s v="Home&amp;Kitchen|Kitchen&amp;HomeAppliances|SmallKitchenAppliances|HandBlenders"/>
    <x v="1"/>
    <s v="Kitchen&amp;HomeAppliances"/>
    <s v="SmallKitchenAppliances|HandBlenders"/>
    <n v="426"/>
    <n v="999"/>
    <n v="57.357357357357351"/>
    <n v="0.56999999999999995"/>
    <n v="4.0999999999999996"/>
    <n v="222"/>
    <n v="4.0999999999999996"/>
    <n v="4"/>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n v="221778"/>
    <n v="221778"/>
    <s v="No"/>
    <n v="0"/>
    <x v="0"/>
    <s v="51–60%"/>
  </r>
  <r>
    <s v="B09MMD1FDN"/>
    <s v="B0B5KZ3C53"/>
    <s v="Kent Smart Multi Cooker Cum Kettle 1.2 Liter 800 Watts, Electric Cooker With Steamer &amp; Boiler For Idlis, Instant Noodles, Momos, Eggs, &amp; Steam Vegetables, Inner Stainless Steel &amp; Cool Touch Outer Body"/>
    <s v="KENT Smart Multi Cooker Cum Kettle 1.2 Liter 800 Watts, Electric Cooker with Steamer &amp; Boiler for Idlis, Instant Noodles, Momos, Eggs, &amp; Steam Vegetables, Inner Stainless Steel &amp; Cool Touch Outer Body"/>
    <s v="Electronics|HomeTheater,TV&amp;Video|Accessories|RemoteControls"/>
    <x v="0"/>
    <s v="HomeTheater,TV&amp;Video"/>
    <s v="Accessories|RemoteControls"/>
    <n v="349"/>
    <n v="699"/>
    <n v="50.071530758226032"/>
    <n v="0.5"/>
    <n v="3.9"/>
    <n v="214"/>
    <n v="3.9"/>
    <n v="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n v="149586"/>
    <n v="149586"/>
    <s v="Yes"/>
    <n v="0"/>
    <x v="1"/>
    <s v="51–60%"/>
  </r>
  <r>
    <s v="B09FHHTL8L"/>
    <s v="B01FSYQ2A4"/>
    <s v="Boat Rockerz 400 Bluetooth On Ear Headphones With Mic With Upto 8 Hours Playback &amp; Soft Padded Ear Cushions(Grey/Green)"/>
    <s v="boAt Rockerz 400 Bluetooth On Ear Headphones With Mic With Upto 8 Hours Playback &amp; Soft Padded Ear Cushions(Grey/Green)"/>
    <s v="Home&amp;Kitchen|HomeStorage&amp;Organization|LaundryOrganization|IroningAccessories|SprayBottles"/>
    <x v="1"/>
    <s v="HomeStorage&amp;Organization"/>
    <s v="LaundryOrganization|IroningAccessories|SprayBottles"/>
    <n v="85"/>
    <n v="199"/>
    <n v="57.286432160804026"/>
    <n v="0.56999999999999995"/>
    <n v="4.0999999999999996"/>
    <n v="212"/>
    <n v="4.0999999999999996"/>
    <n v="4"/>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n v="42188"/>
    <n v="42188"/>
    <s v="Yes"/>
    <n v="0"/>
    <x v="1"/>
    <s v="51–60%"/>
  </r>
  <r>
    <s v="B0B97D658R"/>
    <s v="B08RDWBYCQ"/>
    <s v="T Topline 180 W Electric Hand Mixer,Hand Blender , Egg Beater, Cake Maker , Beater Cream Mix, Food Blender, Beater For Whipping Cream Beater For Cake With 7 -Speed With Spatula And Oil Brush"/>
    <s v="T TOPLINE 180 W Electric Hand Mixer,Hand Blender , Egg Beater, Cake maker , Beater Cream Mix, Food Blender, Beater for Whipping Cream Beater for Cake With 7 -Speed with spatula and oil brush"/>
    <s v="Home&amp;Kitchen|Heating,Cooling&amp;AirQuality|Humidifiers"/>
    <x v="1"/>
    <s v="Heating,Cooling&amp;AirQuality"/>
    <s v="Humidifiers"/>
    <n v="499"/>
    <n v="799"/>
    <n v="37.546933667083856"/>
    <n v="0.38"/>
    <n v="3.6"/>
    <n v="212"/>
    <n v="3.6"/>
    <n v="4"/>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n v="169388"/>
    <n v="169388"/>
    <s v="Yes"/>
    <n v="0"/>
    <x v="2"/>
    <s v="31–40%"/>
  </r>
  <r>
    <s v="B0BB3CBFBM"/>
    <s v="B09DG9VNWB"/>
    <s v="Samsung Galaxy Watch4 Bluetooth(4.4 Cm, Black, Compatible With Android Only)"/>
    <s v="Samsung Galaxy Watch4 Bluetooth(4.4 cm, Black, Compatible with Android only)"/>
    <s v="Electronics|HomeTheater,TV&amp;Video|Televisions|SmartTelevisions"/>
    <x v="0"/>
    <s v="HomeTheater,TV&amp;Video"/>
    <s v="Televisions|SmartTelevisions"/>
    <n v="29990"/>
    <n v="65000"/>
    <n v="53.861538461538458"/>
    <n v="0.54"/>
    <n v="4.0999999999999996"/>
    <n v="211"/>
    <n v="4.0999999999999996"/>
    <n v="4"/>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n v="13715000"/>
    <n v="13715000"/>
    <s v="No"/>
    <n v="0"/>
    <x v="1"/>
    <s v="51–60%"/>
  </r>
  <r>
    <s v="B0B5ZF3NRK"/>
    <s v="B084PJSSQ1"/>
    <s v="Sandisk Ultra Dual Drive Luxe Usb Type C Flash Drive (Silver, 128 Gb, 5Y - Sdddc4-128G-I35)"/>
    <s v="SanDisk Ultra Dual Drive Luxe USB Type C Flash Drive (Silver, 128 GB, 5Y - SDDDC4-128G-I35)"/>
    <s v="Computers&amp;Accessories|Accessories&amp;Peripherals|Cables&amp;Accessories|Cables|USBCables"/>
    <x v="2"/>
    <s v="Accessories&amp;Peripherals"/>
    <s v="Cables&amp;Accessories|Cables|USBCables"/>
    <n v="349"/>
    <n v="599"/>
    <n v="41.736227045075125"/>
    <n v="0.42"/>
    <n v="4.0999999999999996"/>
    <n v="210"/>
    <n v="4.0999999999999996"/>
    <n v="4"/>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n v="125790"/>
    <n v="125790"/>
    <s v="Yes"/>
    <n v="0"/>
    <x v="0"/>
    <s v="41–50%"/>
  </r>
  <r>
    <s v="B0B5ZF3NRK"/>
    <s v="B0B4HJNPV4"/>
    <s v="Ptron Solero T351 3.5Amps Fast Charging Type-C To Type-C Pd Data &amp; Charging Usb Cable, Made In India, 480Mbps Data Sync, Durable 1 Meter Long Cable For Type-C Smartphones, Tablets &amp; Laptops (Black)"/>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x v="2"/>
    <s v="Accessories&amp;Peripherals"/>
    <s v="Cables&amp;Accessories|Cables|USBCables"/>
    <n v="349"/>
    <n v="599"/>
    <n v="41.736227045075125"/>
    <n v="0.42"/>
    <n v="4.0999999999999996"/>
    <n v="210"/>
    <n v="4.0999999999999996"/>
    <n v="4"/>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n v="125790"/>
    <n v="125790"/>
    <s v="No"/>
    <n v="0"/>
    <x v="1"/>
    <s v="41–50%"/>
  </r>
  <r>
    <s v="B07QZ3CZ48"/>
    <s v="B09CMP1SC8"/>
    <s v="Ambrane 2 In 1 Type-C &amp; Micro Usb Cable With 60W / 3A Fast Charging, 480 Mbps High Data, Pd Technology &amp; Quick Charge 3.0, Compatible With All Type-C &amp; Micro Usb Devices (Abdc-10, Black)"/>
    <s v="Ambrane 2 in 1 Type-C &amp; Micro USB Cable with 60W / 3A Fast Charging, 480 mbps High Data, PD Technology &amp; Quick Charge 3.0, Compatible with All Type-C &amp; Micro USB Devices (ABDC-10, Black)"/>
    <s v="Electronics|Headphones,Earbuds&amp;Accessories|Headphones|In-Ear"/>
    <x v="0"/>
    <s v="Headphones,Earbuds&amp;Accessories"/>
    <s v="Headphones|In-Ear"/>
    <n v="399"/>
    <n v="1290"/>
    <n v="69.069767441860463"/>
    <n v="0.69"/>
    <n v="4.2"/>
    <n v="206"/>
    <n v="4.2"/>
    <n v="4"/>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n v="265740"/>
    <n v="265740"/>
    <s v="No"/>
    <n v="0"/>
    <x v="1"/>
    <s v="61–70%"/>
  </r>
  <r>
    <s v="B099FDW2ZF"/>
    <s v="B09F3PDDRF"/>
    <s v="Lapster Usb 3.0 Sata Cable For 2.5 Inch Ssd And Hdd , Usb 3.0 To Sata Iii Hard Driver Adapter , Sata To Usb Cable-(Blue)"/>
    <s v="Lapster USB 3.0 sata Cable for 2.5 inch SSD and HDD , USB 3.0 to SATA III Hard Driver Adapter , sata to USB Cable-(Blue)"/>
    <s v="Home&amp;Kitchen|Heating,Cooling&amp;AirQuality|RoomHeaters|ElectricHeaters"/>
    <x v="1"/>
    <s v="Heating,Cooling&amp;AirQuality"/>
    <s v="RoomHeaters|ElectricHeaters"/>
    <n v="1235"/>
    <n v="1499"/>
    <n v="17.61174116077385"/>
    <n v="0.18"/>
    <n v="4.0999999999999996"/>
    <n v="203"/>
    <n v="4.0999999999999996"/>
    <n v="4"/>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n v="304297"/>
    <n v="304297"/>
    <s v="Yes"/>
    <n v="0"/>
    <x v="1"/>
    <s v="11–20%"/>
  </r>
  <r>
    <s v="B08YXJJW8H"/>
    <s v="B09NTHQRW3"/>
    <s v="Instacuppa Portable Blender For Smoothie, Milk Shakes, Crushing Ice And Juices, Usb Rechargeable Personal Blender Machine For Kitchen With 2000 Mah Rechargeable Battery, 150 Watt Motor, 400 Ml"/>
    <s v="InstaCuppa Portable Blender for Smoothie, Milk Shakes, Crushing Ice and Juices, USB Rechargeable Personal Blender Machine for Kitchen with 2000 mAh Rechargeable Battery, 150 Watt Motor, 400 ML"/>
    <s v="Electronics|HomeTheater,TV&amp;Video|Accessories|RemoteControls"/>
    <x v="0"/>
    <s v="HomeTheater,TV&amp;Video"/>
    <s v="Accessories|RemoteControls"/>
    <n v="247"/>
    <n v="399"/>
    <n v="38.095238095238095"/>
    <n v="0.38"/>
    <n v="3.9"/>
    <n v="200"/>
    <n v="3.9"/>
    <n v="4"/>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n v="79800"/>
    <n v="79800"/>
    <s v="No"/>
    <n v="0"/>
    <x v="0"/>
    <s v="31–40%"/>
  </r>
  <r>
    <s v="B098TV3L96"/>
    <s v="B07WVQG8WZ"/>
    <s v="Black+Decker Handheld Portable Garment Steamer 1500 Watts With Anti Calc (Violet)"/>
    <s v="Black+Decker Handheld Portable Garment Steamer 1500 Watts with Anti Calc (Violet)"/>
    <s v="Electronics|HomeTheater,TV&amp;Video|Accessories|RemoteControls"/>
    <x v="0"/>
    <s v="HomeTheater,TV&amp;Video"/>
    <s v="Accessories|RemoteControls"/>
    <n v="349"/>
    <n v="1999"/>
    <n v="82.541270635317659"/>
    <n v="0.83"/>
    <n v="3.8"/>
    <n v="197"/>
    <n v="3.8"/>
    <n v="4"/>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n v="393803"/>
    <n v="393803"/>
    <s v="No"/>
    <n v="0"/>
    <x v="1"/>
    <s v="81–90%"/>
  </r>
  <r>
    <s v="B08RHPDNVV"/>
    <s v="B088WCFPQF"/>
    <s v="Cafe Jei French Press Coffee And Tea Maker 600Ml With 4 Level Filtration System, Heat Resistant Borosilicate Glass (Black, 600Ml)"/>
    <s v="Cafe JEI French Press Coffee and Tea Maker 600ml with 4 Level Filtration System, Heat Resistant Borosilicate Glass (Black, 600ml)"/>
    <s v="Electronics|HomeTheater,TV&amp;Video|Accessories|RemoteControls"/>
    <x v="0"/>
    <s v="HomeTheater,TV&amp;Video"/>
    <s v="Accessories|RemoteControls"/>
    <n v="235"/>
    <n v="599"/>
    <n v="60.767946577629381"/>
    <n v="0.61"/>
    <n v="3.5"/>
    <n v="197"/>
    <n v="3.5"/>
    <n v="4"/>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n v="118003"/>
    <n v="118003"/>
    <s v="Yes"/>
    <n v="0"/>
    <x v="1"/>
    <s v="61–70%"/>
  </r>
  <r>
    <s v="B07K19NYZ8"/>
    <s v="B01892MIPA"/>
    <s v="Ao Smith Hse-Vas-X-015 Storage 15 Litre Vertical Water Heater (Geyser) White 4 Star"/>
    <s v="AO Smith HSE-VAS-X-015 Storage 15 Litre Vertical Water Heater (Geyser) White 4 Star"/>
    <s v="Home&amp;Kitchen|Heating,Cooling&amp;AirQuality|RoomHeaters|FanHeaters"/>
    <x v="1"/>
    <s v="Heating,Cooling&amp;AirQuality"/>
    <s v="RoomHeaters|FanHeaters"/>
    <n v="2320"/>
    <n v="3290"/>
    <n v="29.483282674772038"/>
    <n v="0.28999999999999998"/>
    <n v="3.8"/>
    <n v="195"/>
    <n v="3.8"/>
    <n v="4"/>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n v="641550"/>
    <n v="641550"/>
    <s v="Yes"/>
    <n v="0"/>
    <x v="1"/>
    <s v="21–30%"/>
  </r>
  <r>
    <s v="B0BDG6QDYD"/>
    <s v="B08WLY8V9S"/>
    <s v="Tukzer Gel Mouse Pad Wrist Rest Memory-Foam Ergonomic Mousepad| Cushion Wrist Support &amp; Pain Relief| Suitable For Gaming, Computer, Laptop, Home &amp; Office Non-Slip Rubber Base (Blue)"/>
    <s v="Tukzer Gel Mouse Pad Wrist Rest Memory-Foam Ergonomic Mousepad| Cushion Wrist Support &amp; Pain Relief| Suitable for Gaming, Computer, Laptop, Home &amp; Office Non-Slip Rubber Base (Blue)"/>
    <s v="Home&amp;Kitchen|Heating,Cooling&amp;AirQuality|RoomHeaters|FanHeaters"/>
    <x v="1"/>
    <s v="Heating,Cooling&amp;AirQuality"/>
    <s v="RoomHeaters|FanHeaters"/>
    <n v="899"/>
    <n v="1990"/>
    <n v="54.824120603015082"/>
    <n v="0.55000000000000004"/>
    <n v="4.0999999999999996"/>
    <n v="185"/>
    <n v="4.0999999999999996"/>
    <n v="4"/>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n v="368150"/>
    <n v="368150"/>
    <s v="No"/>
    <n v="0"/>
    <x v="0"/>
    <s v="51–60%"/>
  </r>
  <r>
    <s v="B09RQRZW2X"/>
    <s v="B0085W2MUQ"/>
    <s v="Orpat Hhb-100E 250-Watt Hand Blender (White)"/>
    <s v="Orpat HHB-100E 250-Watt Hand Blender (White)"/>
    <s v="Electronics|HomeTheater,TV&amp;Video|Accessories|RemoteControls"/>
    <x v="0"/>
    <s v="HomeTheater,TV&amp;Video"/>
    <s v="Accessories|RemoteControls"/>
    <n v="499"/>
    <n v="899"/>
    <n v="44.493882091212456"/>
    <n v="0.44"/>
    <n v="3.7"/>
    <n v="185"/>
    <n v="3.7"/>
    <n v="4"/>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n v="166315"/>
    <n v="166315"/>
    <s v="Yes"/>
    <n v="0"/>
    <x v="0"/>
    <s v="41–50%"/>
  </r>
  <r>
    <s v="B09X5HD5T1"/>
    <s v="B018SJJ0GE"/>
    <s v="Libra Roti Maker Electric Automatic | Chapati Maker Electric Automatic | Roti Maker Machine With 900 Watts For Making Roti/Chapati/Parathas - Stainless Steel"/>
    <s v="Libra Roti Maker Electric Automatic | chapati Maker Electric Automatic | roti Maker Machine with 900 Watts for Making Roti/Chapati/Parathas - Stainless Steel"/>
    <s v="Home&amp;Kitchen|Kitchen&amp;HomeAppliances|Coffee,Tea&amp;Espresso|MilkFrothers"/>
    <x v="1"/>
    <s v="Kitchen&amp;HomeAppliances"/>
    <s v="Coffee,Tea&amp;Espresso|MilkFrothers"/>
    <n v="229"/>
    <n v="499"/>
    <n v="54.108216432865731"/>
    <n v="0.54"/>
    <n v="3.5"/>
    <n v="185"/>
    <n v="3.5"/>
    <n v="4"/>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n v="92315"/>
    <n v="92315"/>
    <s v="No"/>
    <n v="0"/>
    <x v="1"/>
    <s v="51–60%"/>
  </r>
  <r>
    <s v="B09W5XR9RT"/>
    <s v="B07JNVF678"/>
    <s v="Wayona Nylon Braided Usb Data Sync And Fast Charging 3A Short Power Bank Cable For Iphones, Ipad Air, Ipad Mini, Ipod Nano And Ipod Touch (Grey)"/>
    <s v="Wayona Nylon Braided USB Data Sync and Fast Charging 3A Short Power Bank Cable For iPhones, iPad Air, iPad mini, iPod Nano and iPod Touch (Grey)"/>
    <s v="Computers&amp;Accessories|Accessories&amp;Peripherals|Cables&amp;Accessories|Cables|USBCables"/>
    <x v="2"/>
    <s v="Accessories&amp;Peripherals"/>
    <s v="Cables&amp;Accessories|Cables|USBCables"/>
    <n v="970"/>
    <n v="1999"/>
    <n v="51.475737868934466"/>
    <n v="0.51"/>
    <n v="4.4000000000000004"/>
    <n v="184"/>
    <n v="4.4000000000000004"/>
    <n v="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n v="367816"/>
    <n v="367816"/>
    <s v="Yes"/>
    <n v="0"/>
    <x v="1"/>
    <s v="51–60%"/>
  </r>
  <r>
    <s v="B09W5XR9RT"/>
    <s v="B08PSQRW2T"/>
    <s v="Zoul Type C To Type C Fast Charging Cable 65W 2M/6Ft Usb C Nylon Braided Cord Compatible With Macbook Oneplus 9 9R Samsung Galaxy S21 Ultra S20+ (2M, Black)"/>
    <s v="Zoul Type C to Type C Fast Charging Cable 65W 2M/6ft USB C Nylon Braided Cord Compatible with MacBook Oneplus 9 9R Samsung Galaxy S21 Ultra S20+ (2M, Black)"/>
    <s v="Computers&amp;Accessories|Accessories&amp;Peripherals|Cables&amp;Accessories|Cables|USBCables"/>
    <x v="2"/>
    <s v="Accessories&amp;Peripherals"/>
    <s v="Cables&amp;Accessories|Cables|USBCables"/>
    <n v="970"/>
    <n v="1999"/>
    <n v="51.475737868934466"/>
    <n v="0.51"/>
    <n v="4.4000000000000004"/>
    <n v="184"/>
    <n v="4.4000000000000004"/>
    <n v="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n v="367816"/>
    <n v="367816"/>
    <s v="Yes"/>
    <n v="0"/>
    <x v="0"/>
    <s v="51–60%"/>
  </r>
  <r>
    <s v="B09W5XR9RT"/>
    <s v="B09JKNF147"/>
    <s v="Electvision Remote Control Compatible With Kodak/Thomson Smart Led Tv (Without Voice) Before Placing Order For Verification Contact Our Coustmer Care 7738090464"/>
    <s v="Electvision Remote Control Compatible with Kodak/Thomson Smart led tv (Without Voice) Before Placing Order for verification Contact Our coustmer Care 7738090464"/>
    <s v="Computers&amp;Accessories|Accessories&amp;Peripherals|Cables&amp;Accessories|Cables|USBCables"/>
    <x v="2"/>
    <s v="Accessories&amp;Peripherals"/>
    <s v="Cables&amp;Accessories|Cables|USBCables"/>
    <n v="970"/>
    <n v="1999"/>
    <n v="51.475737868934466"/>
    <n v="0.51"/>
    <n v="4.4000000000000004"/>
    <n v="184"/>
    <n v="4.4000000000000004"/>
    <n v="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n v="367816"/>
    <n v="367816"/>
    <s v="Yes"/>
    <n v="0"/>
    <x v="0"/>
    <s v="51–60%"/>
  </r>
  <r>
    <s v="B09HN7LD5L"/>
    <s v="B01JOFKL0A"/>
    <s v="Canon Pixma E477 All-In-One Wireless Ink Efficient Colour Printer (White/Blue)"/>
    <s v="Canon PIXMA E477 All-in-One Wireless Ink Efficient Colour Printer (White/Blue)"/>
    <s v="Electronics|HomeTheater,TV&amp;Video|Accessories|TVMounts,Stands&amp;Turntables|TVWall&amp;CeilingMounts"/>
    <x v="0"/>
    <s v="HomeTheater,TV&amp;Video"/>
    <s v="Accessories|TVMounts,Stands&amp;Turntables|TVWall&amp;CeilingMounts"/>
    <n v="1850"/>
    <n v="4500"/>
    <n v="58.888888888888893"/>
    <n v="0.59"/>
    <n v="4"/>
    <n v="184"/>
    <n v="4"/>
    <n v="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n v="828000"/>
    <n v="828000"/>
    <s v="Yes"/>
    <n v="0"/>
    <x v="0"/>
    <s v="51–60%"/>
  </r>
  <r>
    <s v="B09H7JDJCW"/>
    <s v="B097RJ867P"/>
    <s v="Philips Digital Air Fryer Hd9252/90 With Touch Panel, Uses Up To 90% Less Fat, 7 Pre-Set Menu, 1400W, 4.1 Liter, With Rapid Air Technology (Black), Large"/>
    <s v="PHILIPS Digital Air Fryer HD9252/90 with Touch Panel, uses up to 90% less fat, 7 Pre-set Menu, 1400W, 4.1 Liter, with Rapid Air Technology (Black), Large"/>
    <s v="Home&amp;Kitchen|Kitchen&amp;HomeAppliances|Coffee,Tea&amp;Espresso|DripCoffeeMachines"/>
    <x v="1"/>
    <s v="Kitchen&amp;HomeAppliances"/>
    <s v="Coffee,Tea&amp;Espresso|DripCoffeeMachines"/>
    <n v="2999"/>
    <n v="3595"/>
    <n v="16.578581363004172"/>
    <n v="0.17"/>
    <n v="4"/>
    <n v="178"/>
    <n v="4"/>
    <n v="4"/>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n v="639910"/>
    <n v="639910"/>
    <s v="Yes"/>
    <n v="0"/>
    <x v="0"/>
    <s v="11–20%"/>
  </r>
  <r>
    <s v="B07VJ9ZTXS"/>
    <s v="B079S811J3"/>
    <s v="Redgear Cosmo 7,1 Usb Gaming Wired Over Ear Headphones With Mic With Virtual Surround Sound,50Mm Driver, Rgb Leds &amp; Remote Control(Black)"/>
    <s v="Redgear Cosmo 7,1 Usb Gaming Wired Over Ear Headphones With Mic With Virtual Surround Sound,50Mm Driver, Rgb Leds &amp; Remote Control(Black)"/>
    <s v="Electronics|HomeTheater,TV&amp;Video|Accessories|Cables|HDMICables"/>
    <x v="0"/>
    <s v="HomeTheater,TV&amp;Video"/>
    <s v="Accessories|Cables|HDMICables"/>
    <n v="299"/>
    <n v="599"/>
    <n v="50.083472454090149"/>
    <n v="0.5"/>
    <n v="4"/>
    <n v="171"/>
    <n v="4"/>
    <n v="4"/>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n v="102429"/>
    <n v="102429"/>
    <s v="No"/>
    <n v="0"/>
    <x v="0"/>
    <s v="51–60%"/>
  </r>
  <r>
    <s v="B0B2CWRDB1"/>
    <s v="B00AXHBBXU"/>
    <s v="Casio Fx-82Ms 2Nd Gen Non-Programmable Scientific Calculator, 240 Functions And 2-Line Display, Black"/>
    <s v="Casio FX-82MS 2nd Gen Non-Programmable Scientific Calculator, 240 Functions and 2-line Display, Black"/>
    <s v="Home&amp;Kitchen|Kitchen&amp;HomeAppliances|Vacuum,Cleaning&amp;Ironing|PressureWashers,Steam&amp;WindowCleaners"/>
    <x v="1"/>
    <s v="Kitchen&amp;HomeAppliances"/>
    <s v="Vacuum,Cleaning&amp;Ironing|PressureWashers,Steam&amp;WindowCleaners"/>
    <n v="5999"/>
    <n v="9999"/>
    <n v="40.004000400039999"/>
    <n v="0.4"/>
    <n v="4.2"/>
    <n v="170"/>
    <n v="4.2"/>
    <n v="4"/>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n v="1699830"/>
    <n v="1699830"/>
    <s v="Yes"/>
    <n v="0"/>
    <x v="1"/>
    <s v="41–50%"/>
  </r>
  <r>
    <s v="B09P182Z2H"/>
    <s v="B08444S68L"/>
    <s v="Oppo A31 (Mystery Black, 6Gb Ram, 128Gb Storage) With No Cost Emi/Additional Exchange Offers"/>
    <s v="OPPO A31 (Mystery Black, 6GB RAM, 128GB Storage) with No Cost EMI/Additional Exchange Offers"/>
    <s v="Home&amp;Kitchen|Heating,Cooling&amp;AirQuality|Humidifiers"/>
    <x v="1"/>
    <s v="Heating,Cooling&amp;AirQuality"/>
    <s v="Humidifiers"/>
    <n v="3290"/>
    <n v="5799"/>
    <n v="43.26608035868253"/>
    <n v="0.43"/>
    <n v="4.3"/>
    <n v="168"/>
    <n v="4.3"/>
    <n v="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n v="974232"/>
    <n v="974232"/>
    <s v="No"/>
    <n v="0"/>
    <x v="0"/>
    <s v="41–50%"/>
  </r>
  <r>
    <s v="B09H34V36W"/>
    <s v="B09VL9KFDB"/>
    <s v="Havells Gatik Neo 400Mm Pedestal Fan (Aqua Blue)"/>
    <s v="Havells Gatik Neo 400mm Pedestal Fan (Aqua Blue)"/>
    <s v="Home&amp;Kitchen|Heating,Cooling&amp;AirQuality|RoomHeaters|FanHeaters"/>
    <x v="1"/>
    <s v="Heating,Cooling&amp;AirQuality"/>
    <s v="RoomHeaters|FanHeaters"/>
    <n v="1349"/>
    <n v="2495"/>
    <n v="45.93186372745491"/>
    <n v="0.46"/>
    <n v="3.8"/>
    <n v="166"/>
    <n v="3.8"/>
    <n v="4"/>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n v="414170"/>
    <n v="414170"/>
    <s v="No"/>
    <n v="0"/>
    <x v="0"/>
    <s v="41–50%"/>
  </r>
  <r>
    <s v="B08G43CCLC"/>
    <s v="B01F262EUU"/>
    <s v="Samsung Original Ehs64 Wired In Ear Earphones With Mic, Black"/>
    <s v="Samsung Original EHS64 Wired in Ear Earphones with Mic, Black"/>
    <s v="Computers&amp;Accessories|NetworkingDevices|NetworkAdapters|WirelessUSBAdapters"/>
    <x v="2"/>
    <s v="NetworkingDevices"/>
    <s v="NetworkAdapters|WirelessUSBAdapters"/>
    <n v="218"/>
    <n v="999"/>
    <n v="78.178178178178186"/>
    <n v="0.78"/>
    <n v="4.2"/>
    <n v="163"/>
    <n v="4.2"/>
    <n v="4"/>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n v="162837"/>
    <n v="162837"/>
    <s v="No"/>
    <n v="0"/>
    <x v="0"/>
    <s v="71–80%"/>
  </r>
  <r>
    <s v="B0BBLHTRM9"/>
    <s v="B0B3JSWG81"/>
    <s v="Ngi Store 2 Pieces Pet Hair Removers For Your Laundry Catcher Lint Remover For Washing Machine Lint Remover Reusable Portable Silica Gel Clothes Washer Dryer Floating Ball"/>
    <s v="NGI Store 2 Pieces Pet Hair Removers for Your Laundry Catcher Lint Remover for Washing Machine Lint Remover Reusable Portable Silica Gel Clothes Washer Dryer Floating Ball"/>
    <s v="Home&amp;Kitchen|Kitchen&amp;HomeAppliances|WaterPurifiers&amp;Accessories|WaterPurifierAccessories"/>
    <x v="1"/>
    <s v="Kitchen&amp;HomeAppliances"/>
    <s v="WaterPurifiers&amp;Accessories|WaterPurifierAccessories"/>
    <n v="199"/>
    <n v="699"/>
    <n v="71.530758226037193"/>
    <n v="0.72"/>
    <n v="2.9"/>
    <n v="159"/>
    <n v="2.9"/>
    <n v="3"/>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n v="111141"/>
    <n v="111141"/>
    <s v="Yes"/>
    <n v="0"/>
    <x v="1"/>
    <s v="71–80%"/>
  </r>
  <r>
    <s v="B09MQ9PDHR"/>
    <s v="B0B9F9PT8R"/>
    <s v="Eopora Ptc Ceramic Fast Heating Room Heater For Bedroom, 1500/1000 Watts Room Heater For Home, Electric Heater, Electric Fan Heater For Home Office Bedroom (White)"/>
    <s v="Eopora PTC Ceramic Fast Heating Room Heater for Bedroom, 1500/1000 Watts Room Heater for Home, Electric Heater, Electric Fan Heater for Home Office Bedroom (White)"/>
    <s v="Home&amp;Kitchen|Heating,Cooling&amp;AirQuality|RoomHeaters|FanHeaters"/>
    <x v="1"/>
    <s v="Heating,Cooling&amp;AirQuality"/>
    <s v="RoomHeaters|FanHeaters"/>
    <n v="979"/>
    <n v="1999"/>
    <n v="51.025512756378191"/>
    <n v="0.51"/>
    <n v="3.9"/>
    <n v="157"/>
    <n v="3.9"/>
    <n v="4"/>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n v="313843"/>
    <n v="313843"/>
    <s v="Yes"/>
    <n v="0"/>
    <x v="2"/>
    <s v="51–60%"/>
  </r>
  <r>
    <s v="B0BL11S5QK"/>
    <s v="B08CF4SCNP"/>
    <s v="Quantum Qhm-7406 Full-Sized Keyboard With () Rupee Symbol, Hotkeys And 3-Pieces Led Function For Desktop/Laptop/Smart Tv Spill-Resistant Wired Usb Keyboard With 10 Million Keystrokes Lifespan (Black)"/>
    <s v="Quantum QHM-7406 Full-Sized Keyboard with () Rupee Symbol, Hotkeys and 3-pieces LED function for Desktop/Laptop/Smart TV Spill-Resistant Wired USB Keyboard with 10 million keystrokes lifespan (Black)"/>
    <s v="Home&amp;Kitchen|Kitchen&amp;HomeAppliances|SmallKitchenAppliances|InductionCooktop"/>
    <x v="1"/>
    <s v="Kitchen&amp;HomeAppliances"/>
    <s v="SmallKitchenAppliances|InductionCooktop"/>
    <n v="1601"/>
    <n v="3890"/>
    <n v="58.843187660668384"/>
    <n v="0.59"/>
    <n v="4.2"/>
    <n v="156"/>
    <n v="4.2"/>
    <n v="4"/>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n v="606840"/>
    <n v="606840"/>
    <s v="Yes"/>
    <n v="0"/>
    <x v="0"/>
    <s v="51–60%"/>
  </r>
  <r>
    <s v="B0BNV7JM5Y"/>
    <s v="B07W6VWZ8C"/>
    <s v="Infinity (Jbl Fuze Pint, Wireless Ultra Portable Mini Speaker With Mic, Deep Bass, Dual Equalizer, Bluetooth 5.0 With Voice Assistant Support For Mobiles (Black)"/>
    <s v="Infinity (JBL Fuze Pint, Wireless Ultra Portable Mini Speaker with Mic, Deep Bass, Dual Equalizer, Bluetooth 5.0 with Voice Assistant Support for Mobiles (Black)"/>
    <s v="Electronics|WearableTechnology|SmartWatches"/>
    <x v="0"/>
    <s v="WearableTechnology"/>
    <s v="SmartWatches"/>
    <n v="2999"/>
    <n v="7990"/>
    <n v="62.465581977471842"/>
    <n v="0.62"/>
    <n v="4.0999999999999996"/>
    <n v="154"/>
    <n v="4.0999999999999996"/>
    <n v="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n v="1230460"/>
    <n v="1230460"/>
    <s v="Yes"/>
    <n v="0"/>
    <x v="0"/>
    <s v="61–70%"/>
  </r>
  <r>
    <s v="B0BNVBJW2S"/>
    <s v="B0949SBKMP"/>
    <s v="Boat Flash Edition Smart Watch With Activity Tracker, Multiple Sports Modes, 1.3&quot; Screen, 170+ Watch Faces, Sleep Monitor, Gesture, Camera &amp; Music Control, Ip68 &amp; 7 Days Battery Life(Lightning Black)"/>
    <s v="boAt Flash Edition Smart Watch with Activity Tracker, Multiple Sports Modes, 1.3&quot; Screen, 170+ Watch Faces, Sleep Monitor, Gesture, Camera &amp; Music Control, IP68 &amp; 7 Days Battery Life(Lightning Black)"/>
    <s v="Electronics|WearableTechnology|SmartWatches"/>
    <x v="0"/>
    <s v="WearableTechnology"/>
    <s v="SmartWatches"/>
    <n v="2499"/>
    <n v="7990"/>
    <n v="68.723404255319153"/>
    <n v="0.69"/>
    <n v="4.0999999999999996"/>
    <n v="154"/>
    <n v="4.0999999999999996"/>
    <n v="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n v="1230460"/>
    <n v="1230460"/>
    <s v="Yes"/>
    <n v="0"/>
    <x v="0"/>
    <s v="61–70%"/>
  </r>
  <r>
    <s v="B08G1RW2Q3"/>
    <s v="B09Q8HMKZX"/>
    <s v="Portronics Konnect L 20W Pd Quick Charge Type-C To 8-Pin Usb Mobile Charging Cable, 1.2M, Tangle Resistant, Fast Data Sync(Grey)"/>
    <s v="Portronics Konnect L 20W PD Quick Charge Type-C to 8-Pin USB Mobile Charging Cable, 1.2M, Tangle Resistant, Fast Data Sync(Grey)"/>
    <s v="Computers&amp;Accessories|Accessories&amp;Peripherals|Cables&amp;Accessories|Cables|USBCables"/>
    <x v="2"/>
    <s v="Accessories&amp;Peripherals"/>
    <s v="Cables&amp;Accessories|Cables|USBCables"/>
    <n v="299"/>
    <n v="799"/>
    <n v="62.578222778473091"/>
    <n v="0.63"/>
    <n v="4"/>
    <n v="151"/>
    <n v="4"/>
    <n v="4"/>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n v="120649"/>
    <n v="120649"/>
    <s v="Yes"/>
    <n v="0"/>
    <x v="0"/>
    <s v="61–70%"/>
  </r>
  <r>
    <s v="B0B86CDHL1"/>
    <s v="B00NH11PEY"/>
    <s v="Amazonbasics Usb 2.0 - A-Male To A-Female Extension Cable For Personal Computer, Printer (Black, 9.8 Feet/3 Meters)"/>
    <s v="AmazonBasics USB 2.0 - A-Male to A-Female Extension Cable for Personal Computer, Printer (Black, 9.8 Feet/3 Meters)"/>
    <s v="Computers&amp;Accessories|Accessories&amp;Peripherals|Cables&amp;Accessories|Cables|USBCables"/>
    <x v="2"/>
    <s v="Accessories&amp;Peripherals"/>
    <s v="Cables&amp;Accessories|Cables|USBCables"/>
    <n v="349"/>
    <n v="899"/>
    <n v="61.179087875417125"/>
    <n v="0.61"/>
    <n v="4.5"/>
    <n v="149"/>
    <n v="4.5"/>
    <n v="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n v="133951"/>
    <n v="133951"/>
    <s v="Yes"/>
    <n v="0"/>
    <x v="1"/>
    <s v="61–70%"/>
  </r>
  <r>
    <s v="B0B86CDHL1"/>
    <s v="B0974H97TJ"/>
    <s v="Boat A 350 Type C Cable For Smartphone, Charging Adapter (1.5M, Carbon Black)"/>
    <s v="boAt A 350 Type C Cable for Smartphone, Charging Adapter (1.5m, Carbon Black)"/>
    <s v="Computers&amp;Accessories|Accessories&amp;Peripherals|Cables&amp;Accessories|Cables|USBCables"/>
    <x v="2"/>
    <s v="Accessories&amp;Peripherals"/>
    <s v="Cables&amp;Accessories|Cables|USBCables"/>
    <n v="349"/>
    <n v="899"/>
    <n v="61.179087875417125"/>
    <n v="0.61"/>
    <n v="4.5"/>
    <n v="149"/>
    <n v="4.5"/>
    <n v="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n v="133951"/>
    <n v="133951"/>
    <s v="Yes"/>
    <n v="0"/>
    <x v="1"/>
    <s v="61–70%"/>
  </r>
  <r>
    <s v="B08QHLXWV3"/>
    <s v="B0B4SJKRDF"/>
    <s v="Kitchenwell Multipurpose Portable Electronic Digital Weighing Scale Weight Machine | Weight Machine | 10 Kg"/>
    <s v="Kitchenwell Multipurpose Portable Electronic Digital Weighing Scale Weight Machine | Weight Machine | 10 Kg"/>
    <s v="Home&amp;Kitchen|Heating,Cooling&amp;AirQuality|RoomHeaters|FanHeaters"/>
    <x v="1"/>
    <s v="Heating,Cooling&amp;AirQuality"/>
    <s v="RoomHeaters|FanHeaters"/>
    <n v="6850"/>
    <n v="11990"/>
    <n v="42.869057547956629"/>
    <n v="0.43"/>
    <n v="3.9"/>
    <n v="144"/>
    <n v="3.9"/>
    <n v="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n v="1726560"/>
    <n v="1726560"/>
    <s v="Yes"/>
    <n v="0"/>
    <x v="1"/>
    <s v="41–50%"/>
  </r>
  <r>
    <s v="B09VPH38JS"/>
    <s v="B08YK7BBD2"/>
    <s v="Nirdambhay Mini Bag Sealer, 2 In 1 Heat Sealer And Cutter Handheld Sealing Machine Portable Bag Resealer Sealer For Plastic Bags Food Storage Snack Fresh Bag Sealer (Including 2 Aa Battery)"/>
    <s v="Nirdambhay Mini Bag Sealer, 2 in 1 Heat Sealer and Cutter Handheld Sealing Machine Portable Bag Resealer Sealer for Plastic Bags Food Storage Snack Fresh Bag Sealer (Including 2 AA Battery)"/>
    <s v="Home&amp;Kitchen|Kitchen&amp;HomeAppliances|SmallKitchenAppliances|InductionCooktop"/>
    <x v="1"/>
    <s v="Kitchen&amp;HomeAppliances"/>
    <s v="SmallKitchenAppliances|InductionCooktop"/>
    <n v="697"/>
    <n v="1499"/>
    <n v="53.502334889926615"/>
    <n v="0.54"/>
    <n v="3.8"/>
    <n v="144"/>
    <n v="3.8"/>
    <n v="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n v="215856"/>
    <n v="215856"/>
    <s v="No"/>
    <n v="0"/>
    <x v="0"/>
    <s v="51–60%"/>
  </r>
  <r>
    <s v="B09YHLPQYT"/>
    <s v="B0B2DJ5RVQ"/>
    <s v="Wecool B1 Mobile Holder For Bikes Or Bike Mobile Holder For Maps And Gps Navigation, One Click Locking, Firm Gripping, Anti Shake And Stable Cradle Clamp With 360¬∞ Rotation Bicycle Phone Mount"/>
    <s v="WeCool B1 Mobile Holder for Bikes or Bike Mobile Holder for Maps and GPS Navigation, one Click Locking, Firm Gripping, Anti Shake and Stable Cradle Clamp with 360¬∞ Rotation Bicycle Phone Mount"/>
    <s v="Electronics|HomeTheater,TV&amp;Video|Accessories|RemoteControls"/>
    <x v="0"/>
    <s v="HomeTheater,TV&amp;Video"/>
    <s v="Accessories|RemoteControls"/>
    <n v="246"/>
    <n v="600"/>
    <n v="59"/>
    <n v="0.59"/>
    <n v="4.2"/>
    <n v="143"/>
    <n v="4.2"/>
    <n v="4"/>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n v="85800"/>
    <n v="85800"/>
    <s v="Yes"/>
    <n v="0"/>
    <x v="0"/>
    <s v="51–60%"/>
  </r>
  <r>
    <s v="B0B8XNPQPN"/>
    <s v="B08HDJ86NZ"/>
    <s v="Boat Deuce Usb 300 2 In 1 Type-C &amp; Micro Usb Stress Resistant, Tangle-Free, Sturdy Cable With 3A Fast Charging &amp; 480Mbps Data Transmission, 10000+ Bends Lifespan And Extended 1.5M Length(Martian Red)"/>
    <s v="boAt Deuce USB 300 2 in 1 Type-C &amp; Micro USB Stress Resistant, Tangle-Free, Sturdy Cable with 3A Fast Charging &amp; 480mbps Data Transmission, 10000+ Bends Lifespan and Extended 1.5m Length(Martian Red)"/>
    <s v="Home&amp;Kitchen|Kitchen&amp;HomeAppliances|SmallKitchenAppliances|DeepFatFryers|AirFryers"/>
    <x v="1"/>
    <s v="Kitchen&amp;HomeAppliances"/>
    <s v="SmallKitchenAppliances|DeepFatFryers|AirFryers"/>
    <n v="3599"/>
    <n v="7950"/>
    <n v="54.729559748427668"/>
    <n v="0.55000000000000004"/>
    <n v="4.2"/>
    <n v="136"/>
    <n v="4.2"/>
    <n v="4"/>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n v="1081200"/>
    <n v="1081200"/>
    <s v="Yes"/>
    <n v="0"/>
    <x v="1"/>
    <s v="51–60%"/>
  </r>
  <r>
    <s v="B08PKBMJKS"/>
    <s v="B07BKSSDR2"/>
    <s v="Dr Trust Electronic Kitchen Digital Scale Weighing Machine (Blue)"/>
    <s v="Dr Trust Electronic Kitchen Digital Scale Weighing Machine (Blue)"/>
    <s v="Electronics|HomeTheater,TV&amp;Video|Accessories|RemoteControls"/>
    <x v="0"/>
    <s v="HomeTheater,TV&amp;Video"/>
    <s v="Accessories|RemoteControls"/>
    <n v="197"/>
    <n v="499"/>
    <n v="60.521042084168343"/>
    <n v="0.61"/>
    <n v="3.8"/>
    <n v="136"/>
    <n v="3.8"/>
    <n v="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n v="67864"/>
    <n v="67864"/>
    <s v="Yes"/>
    <n v="0"/>
    <x v="0"/>
    <s v="61–70%"/>
  </r>
  <r>
    <s v="B0BDZWMGZ1"/>
    <s v="B0B8ZM9RVV"/>
    <s v="Zuvexa Egg Boiler Poacher Automatic Off Steaming, Cooking, Boiling Double Layer 14 Egg Boiler (Multicolor)‚Ä¶"/>
    <s v="Zuvexa Egg Boiler Poacher Automatic Off Steaming, Cooking, Boiling Double Layer 14 Egg Boiler (Multicolor)‚Ä¶"/>
    <s v="Home&amp;Kitchen|Kitchen&amp;HomeAppliances|SmallKitchenAppliances|MixerGrinders"/>
    <x v="1"/>
    <s v="Kitchen&amp;HomeAppliances"/>
    <s v="SmallKitchenAppliances|MixerGrinders"/>
    <n v="1199"/>
    <n v="2990"/>
    <n v="59.899665551839462"/>
    <n v="0.6"/>
    <n v="3.8"/>
    <n v="133"/>
    <n v="3.8"/>
    <n v="4"/>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n v="397670"/>
    <n v="397670"/>
    <s v="Yes"/>
    <n v="0"/>
    <x v="2"/>
    <s v="51–60%"/>
  </r>
  <r>
    <s v="B0B21C4BMX"/>
    <s v="B09CTWFV5W"/>
    <s v="Philips Air Fryer Hd9200/90, Uses Up To 90% Less Fat, 1400W, 4.1 Liter, With Rapid Air Technology (Black), Large"/>
    <s v="PHILIPS Air Fryer HD9200/90, uses up to 90% less fat, 1400W, 4.1 Liter, with Rapid Air Technology (Black), Large"/>
    <s v="Computers&amp;Accessories|Accessories&amp;Peripherals|Cables&amp;Accessories|Cables|USBCables"/>
    <x v="2"/>
    <s v="Accessories&amp;Peripherals"/>
    <s v="Cables&amp;Accessories|Cables|USBCables"/>
    <n v="228"/>
    <n v="899"/>
    <n v="74.638487208008897"/>
    <n v="0.75"/>
    <n v="3.8"/>
    <n v="132"/>
    <n v="3.8"/>
    <n v="4"/>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n v="118668"/>
    <n v="118668"/>
    <s v="Yes"/>
    <n v="0"/>
    <x v="0"/>
    <s v="71–80%"/>
  </r>
  <r>
    <s v="B09XB1R2F3"/>
    <s v="B09HS1NDRQ"/>
    <s v="Prettykrafts Laundry Square Shape Basket Bag/Foldable/Multipurpose/Carry Handles/Slanting Lid For Home, Cloth Storage,(Single) Jute Grey"/>
    <s v="PrettyKrafts Laundry Square Shape Basket Bag/Foldable/Multipurpose/Carry Handles/Slanting Lid for Home, Cloth Storage,(Single) Jute Grey"/>
    <s v="Home&amp;Kitchen|Kitchen&amp;HomeAppliances|Vacuum,Cleaning&amp;Ironing|Irons,Steamers&amp;Accessories|LintShavers"/>
    <x v="1"/>
    <s v="Kitchen&amp;HomeAppliances"/>
    <s v="Vacuum,Cleaning&amp;Ironing|Irons,Steamers&amp;Accessories|LintShavers"/>
    <n v="179"/>
    <n v="799"/>
    <n v="77.596996245306642"/>
    <n v="0.78"/>
    <n v="3.5"/>
    <n v="132"/>
    <n v="3.5"/>
    <n v="4"/>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n v="105468"/>
    <n v="105468"/>
    <s v="Yes"/>
    <n v="0"/>
    <x v="1"/>
    <s v="71–80%"/>
  </r>
  <r>
    <s v="B09NNJ9WYM"/>
    <s v="B07R679HTT"/>
    <s v="Agaro Imperial 240-Watt Slow Juicer With Cold Press Technology"/>
    <s v="AGARO Imperial 240-Watt Slow Juicer with Cold Press Technology"/>
    <s v="Electronics|HomeTheater,TV&amp;Video|Televisions|SmartTelevisions"/>
    <x v="0"/>
    <s v="HomeTheater,TV&amp;Video"/>
    <s v="Televisions|SmartTelevisions"/>
    <n v="10990"/>
    <n v="19990"/>
    <n v="45.022511255627812"/>
    <n v="0.45"/>
    <n v="3.7"/>
    <n v="129"/>
    <n v="3.7"/>
    <n v="4"/>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n v="2578710"/>
    <n v="2578710"/>
    <s v="Yes"/>
    <n v="0"/>
    <x v="2"/>
    <s v="41–50%"/>
  </r>
  <r>
    <s v="B0BMXMLSMM"/>
    <s v="B09CMM3VGK"/>
    <s v="Ambrane 60W / 3A Type C Fast Charging Unbreakable 1.5M L Shaped Braided Cable, Pd Technology, 480Mbps Data Transfer For Smartphones, Tablet, Laptops &amp; Other Type C Devices (Ablc10, Black)"/>
    <s v="Ambrane 60W / 3A Type C Fast Charging Unbreakable 1.5m L Shaped Braided Cable, PD Technology, 480Mbps Data Transfer for Smartphones, Tablet, Laptops &amp; other type c devices (ABLC10, Black)"/>
    <s v="Computers&amp;Accessories|Accessories&amp;Peripherals|Cables&amp;Accessories|Cables|USBCables"/>
    <x v="2"/>
    <s v="Accessories&amp;Peripherals"/>
    <s v="Cables&amp;Accessories|Cables|USBCables"/>
    <n v="199"/>
    <n v="999"/>
    <n v="80.08008008008008"/>
    <n v="0.8"/>
    <n v="4.5"/>
    <n v="127"/>
    <n v="4.5"/>
    <n v="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n v="126873"/>
    <n v="126873"/>
    <s v="No"/>
    <n v="0"/>
    <x v="0"/>
    <s v="81–90%"/>
  </r>
  <r>
    <s v="B0BMXMLSMM"/>
    <s v="B0BMXMLSMM"/>
    <s v="Lapster 65W Compatible For Oneplus Dash Warp Charge Cable , Type C To C Cable Fast Charging Data Sync Cable Compatible With One Plus 10R / 9Rt/ 9 Pro/ 9R/ 8T/ 9/ Nord &amp; For All Type C Devices ‚Äì Red, 1 Meter"/>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x v="2"/>
    <s v="Accessories&amp;Peripherals"/>
    <s v="Cables&amp;Accessories|Cables|USBCables"/>
    <n v="199"/>
    <n v="999"/>
    <n v="80.08008008008008"/>
    <n v="0.8"/>
    <n v="4.5"/>
    <n v="127"/>
    <n v="4.5"/>
    <n v="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n v="126873"/>
    <n v="126873"/>
    <s v="Yes"/>
    <n v="0"/>
    <x v="2"/>
    <s v="81–90%"/>
  </r>
  <r>
    <s v="B09NY7W8YD"/>
    <s v="B0836JGZ74"/>
    <s v="Csi International¬Æ Instant Water Geyser, Water Heater, Portable Water Heater, Geyser Made Of First Class Abs Plastic 3Kw (White)"/>
    <s v="CSI INTERNATIONAL¬Æ Instant Water Geyser, Water Heater, Portable Water Heater, Geyser Made of First Class ABS Plastic 3KW (White)"/>
    <s v="Electronics|Mobiles&amp;Accessories|Smartphones&amp;BasicMobiles|Smartphones"/>
    <x v="0"/>
    <s v="Mobiles&amp;Accessories"/>
    <s v="Smartphones&amp;BasicMobiles|Smartphones"/>
    <n v="7998"/>
    <n v="11999"/>
    <n v="33.344445370447538"/>
    <n v="0.33"/>
    <n v="3.8"/>
    <n v="125"/>
    <n v="3.8"/>
    <n v="4"/>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n v="1499875"/>
    <n v="1499875"/>
    <s v="Yes"/>
    <n v="0"/>
    <x v="2"/>
    <s v="31–40%"/>
  </r>
  <r>
    <s v="B09JN37WBX"/>
    <s v="B09C6HXFC1"/>
    <s v="Duracell Usb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s v="Home&amp;Kitchen|Kitchen&amp;HomeAppliances|Vacuum,Cleaning&amp;Ironing|Irons,Steamers&amp;Accessories|LintShavers"/>
    <x v="1"/>
    <s v="Kitchen&amp;HomeAppliances"/>
    <s v="Vacuum,Cleaning&amp;Ironing|Irons,Steamers&amp;Accessories|LintShavers"/>
    <n v="319"/>
    <n v="749"/>
    <n v="57.409879839786385"/>
    <n v="0.56999999999999995"/>
    <n v="4.5999999999999996"/>
    <n v="124"/>
    <n v="4.5999999999999996"/>
    <n v="5"/>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n v="92876"/>
    <n v="92876"/>
    <s v="No"/>
    <n v="0"/>
    <x v="0"/>
    <s v="51–60%"/>
  </r>
  <r>
    <s v="B0BJ966M5K"/>
    <s v="B09NHVCHS9"/>
    <s v="Flix Micro Usb Cable For Smartphone (Black)"/>
    <s v="Flix Micro Usb Cable For Smartphone (Black)"/>
    <s v="Home&amp;Kitchen|Kitchen&amp;HomeAppliances|WaterPurifiers&amp;Accessories|WaterFilters&amp;Purifiers"/>
    <x v="1"/>
    <s v="Kitchen&amp;HomeAppliances"/>
    <s v="WaterPurifiers&amp;Accessories|WaterFilters&amp;Purifiers"/>
    <n v="4999"/>
    <n v="24999"/>
    <n v="80.003200128005119"/>
    <n v="0.8"/>
    <n v="4.5999999999999996"/>
    <n v="124"/>
    <n v="4.5999999999999996"/>
    <n v="5"/>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n v="3099876"/>
    <n v="3099876"/>
    <s v="Yes"/>
    <n v="0"/>
    <x v="1"/>
    <s v="81–90%"/>
  </r>
  <r>
    <s v="B08RZ12GKR"/>
    <s v="B08YRMBK9R"/>
    <s v="Candes 10 Litre Perfecto 5 Star Rated Automatic Instant Storage Electric Water Heater With Special Metal Body Anti Rust Coating With Installation Kit, 2Kw Geyser (Ivory)"/>
    <s v="Candes 10 Litre Perfecto 5 Star Rated Automatic Instant Storage Electric Water Heater with Special Metal Body Anti Rust Coating With Installation Kit, 2KW Geyser (Ivory)"/>
    <s v="Electronics|HomeTheater,TV&amp;Video|Accessories|RemoteControls"/>
    <x v="0"/>
    <s v="HomeTheater,TV&amp;Video"/>
    <s v="Accessories|RemoteControls"/>
    <n v="215"/>
    <n v="499"/>
    <n v="56.913827655310619"/>
    <n v="0.56999999999999995"/>
    <n v="3.5"/>
    <n v="121"/>
    <n v="3.5"/>
    <n v="4"/>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n v="60379"/>
    <n v="60379"/>
    <s v="Yes"/>
    <n v="0"/>
    <x v="0"/>
    <s v="51–60%"/>
  </r>
  <r>
    <s v="B0B2DZ5S6R"/>
    <s v="B009P2LK08"/>
    <s v="Bajaj Minor 1000 Watts Radiant Room Heater (Steel, Isi Approved)"/>
    <s v="Bajaj Minor 1000 Watts Radiant Room Heater (Steel, ISI Approved)"/>
    <s v="Home&amp;Kitchen|Kitchen&amp;HomeAppliances|SmallKitchenAppliances|Kettles&amp;HotWaterDispensers|Kettle&amp;ToasterSets"/>
    <x v="1"/>
    <s v="Kitchen&amp;HomeAppliances"/>
    <s v="SmallKitchenAppliances|Kettles&amp;HotWaterDispensers|Kettle&amp;ToasterSets"/>
    <n v="749"/>
    <n v="1299"/>
    <n v="42.340261739799843"/>
    <n v="0.42"/>
    <n v="4"/>
    <n v="119"/>
    <n v="4"/>
    <n v="4"/>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n v="154581"/>
    <n v="154581"/>
    <s v="Yes"/>
    <n v="0"/>
    <x v="1"/>
    <s v="41–50%"/>
  </r>
  <r>
    <s v="B0B54Y2SNX"/>
    <s v="B08HDCWDXD"/>
    <s v="Eureka Forbes Active Clean 700 Watts Powerful Suction &amp; Blower Vacuum Cleaner With Washable Hepa Filter &amp; 6 Accessories,1 Year Warranty,Compact,Light Weight &amp; Easy To Use (Red &amp; Black)"/>
    <s v="Eureka Forbes Active Clean 700 Watts Powerful Suction &amp; Blower Vacuum Cleaner with Washable HEPA Filter &amp; 6 Accessories,1 Year Warranty,Compact,Light Weight &amp; Easy to use (Red &amp; Black)"/>
    <s v="Electronics|Mobiles&amp;Accessories|MobileAccessories|Chargers|WallChargers"/>
    <x v="0"/>
    <s v="Mobiles&amp;Accessories"/>
    <s v="MobileAccessories|Chargers|WallChargers"/>
    <n v="799"/>
    <n v="3990"/>
    <n v="79.974937343358405"/>
    <n v="0.8"/>
    <n v="3.8"/>
    <n v="119"/>
    <n v="3.8"/>
    <n v="4"/>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n v="474810"/>
    <n v="474810"/>
    <s v="No"/>
    <n v="0"/>
    <x v="0"/>
    <s v="71–80%"/>
  </r>
  <r>
    <s v="B0B9JZW1SQ"/>
    <s v="B0187F2IOK"/>
    <s v="Bajaj Hm-01 Powerful 250W Hand Mixer, Black"/>
    <s v="Bajaj HM-01 Powerful 250W Hand Mixer, Black"/>
    <s v="Home&amp;Kitchen|Kitchen&amp;HomeAppliances|SmallKitchenAppliances|MiniFoodProcessors&amp;Choppers"/>
    <x v="1"/>
    <s v="Kitchen&amp;HomeAppliances"/>
    <s v="SmallKitchenAppliances|MiniFoodProcessors&amp;Choppers"/>
    <n v="498"/>
    <n v="1200"/>
    <n v="58.5"/>
    <n v="0.59"/>
    <n v="3.2"/>
    <n v="113"/>
    <n v="3.2"/>
    <n v="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n v="135600"/>
    <n v="135600"/>
    <s v="Yes"/>
    <n v="0"/>
    <x v="0"/>
    <s v="51–60%"/>
  </r>
  <r>
    <s v="B08XXVXP3J"/>
    <s v="B08RZ12GKR"/>
    <s v="Tata Sky Digital Tv Hd Setup Box Remote"/>
    <s v="Tata Sky Digital TV HD Setup Box Remote"/>
    <s v="Computers&amp;Accessories|Accessories&amp;Peripherals|Cables&amp;Accessories|Cables|USBCables"/>
    <x v="2"/>
    <s v="Accessories&amp;Peripherals"/>
    <s v="Cables&amp;Accessories|Cables|USBCables"/>
    <n v="249"/>
    <n v="999"/>
    <n v="75.075075075075077"/>
    <n v="0.75"/>
    <n v="4.3"/>
    <n v="112"/>
    <n v="4.3"/>
    <n v="4"/>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n v="111888"/>
    <n v="111888"/>
    <s v="Yes"/>
    <n v="0"/>
    <x v="1"/>
    <s v="71–80%"/>
  </r>
  <r>
    <s v="B09ZTZ9N3Q"/>
    <s v="B0B8CB7MHW"/>
    <s v="Knowza Electric Handheld Milk Wand Mixer Frother For Latte Coffee Hot Milk, Milk Frother For Coffee, Egg Beater, Hand Blender, Coffee Beater (Black Coffee Beater)"/>
    <s v="KNOWZA Electric Handheld Milk Wand Mixer Frother for Latte Coffee Hot Milk, Milk Frother for Coffee, Egg Beater, Hand Blender, Coffee Beater (BLACK COFFEE BEATER)"/>
    <s v="Home&amp;Kitchen|Heating,Cooling&amp;AirQuality|RoomHeaters|FanHeaters"/>
    <x v="1"/>
    <s v="Heating,Cooling&amp;AirQuality"/>
    <s v="RoomHeaters|FanHeaters"/>
    <n v="1049"/>
    <n v="1699"/>
    <n v="38.257798705120663"/>
    <n v="0.38"/>
    <n v="3.1"/>
    <n v="111"/>
    <n v="3.1"/>
    <n v="3"/>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n v="188589"/>
    <n v="188589"/>
    <s v="Yes"/>
    <n v="0"/>
    <x v="1"/>
    <s v="31–40%"/>
  </r>
  <r>
    <s v="B0B467CCB9"/>
    <s v="B071R3LHFM"/>
    <s v="Wonderchef Nutri-Blend Mixer, Grinder &amp; Blender | Powerful 400W 22000 Rpm Motor | Stainless Steel Blades | 3 Unbreakable Jars | 2 Years Warranty | Online Recipe Book By Chef Sanjeev Kapoor | Black"/>
    <s v="Wonderchef Nutri-blend Mixer, Grinder &amp; Blender | Powerful 400W 22000 RPM motor | Stainless steel Blades | 3 unbreakable jars | 2 Years warranty | Online recipe book by Chef Sanjeev Kapoor | Black"/>
    <s v="Electronics|HomeTheater,TV&amp;Video|Televisions|StandardTelevisions"/>
    <x v="0"/>
    <s v="HomeTheater,TV&amp;Video"/>
    <s v="Televisions|StandardTelevisions"/>
    <n v="6999"/>
    <n v="16990"/>
    <n v="58.805179517363158"/>
    <n v="0.59"/>
    <n v="3.8"/>
    <n v="110"/>
    <n v="3.8"/>
    <n v="4"/>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n v="1868900"/>
    <n v="1868900"/>
    <s v="No"/>
    <n v="0"/>
    <x v="0"/>
    <s v="51–60%"/>
  </r>
  <r>
    <s v="B0BNDGL26T"/>
    <s v="B01M6453MB"/>
    <s v="Prestige Delight Prwo Electric Rice Cooker (1 L, White)"/>
    <s v="Prestige Delight PRWO Electric Rice Cooker (1 L, White)"/>
    <s v="Home&amp;Kitchen|Kitchen&amp;HomeAppliances|SmallKitchenAppliances|JuicerMixerGrinders"/>
    <x v="1"/>
    <s v="Kitchen&amp;HomeAppliances"/>
    <s v="SmallKitchenAppliances|JuicerMixerGrinders"/>
    <n v="499"/>
    <n v="2199"/>
    <n v="77.30786721236926"/>
    <n v="0.77"/>
    <n v="2.8"/>
    <n v="109"/>
    <n v="2.8"/>
    <n v="3"/>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n v="239691"/>
    <n v="239691"/>
    <s v="Yes"/>
    <n v="0"/>
    <x v="0"/>
    <s v="71–80%"/>
  </r>
  <r>
    <s v="B0B8ZKWGKD"/>
    <s v="B08XXVXP3J"/>
    <s v="Storite Super Speed Usb 3.0 Male To Male Cable For Hard Drive Enclosures, Laptop Cooling Pad, Dvd Players(60Cm,Black)"/>
    <s v="Storite Super Speed USB 3.0 Male to Male Cable for Hard Drive Enclosures, Laptop Cooling Pad, DVD Players(60cm,Black)"/>
    <s v="Electronics|HomeTheater,TV&amp;Video|Accessories|TVMounts,Stands&amp;Turntables|TVWall&amp;CeilingMounts"/>
    <x v="0"/>
    <s v="HomeTheater,TV&amp;Video"/>
    <s v="Accessories|TVMounts,Stands&amp;Turntables|TVWall&amp;CeilingMounts"/>
    <n v="893"/>
    <n v="1052"/>
    <n v="15.114068441064637"/>
    <n v="0.15"/>
    <n v="4.3"/>
    <n v="106"/>
    <n v="4.3"/>
    <n v="4"/>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n v="111512"/>
    <n v="111512"/>
    <s v="Yes"/>
    <n v="0"/>
    <x v="1"/>
    <s v="11–20%"/>
  </r>
  <r>
    <s v="B0B3DV7S9B"/>
    <s v="B08K36NZSV"/>
    <s v="Konvio Neer 10 Inch Spun Filter (Pp Spun) Cartridge Compatible For 10 Inch Pre-Filter Housing Of Water Purifier | Pack Of 4 Spun"/>
    <s v="KONVIO NEER 10 Inch Spun Filter (PP SPUN) Cartridge Compatible for 10 Inch Pre-Filter Housing of Water Purifier | Pack of 4 Spun"/>
    <s v="Electronics|Mobiles&amp;Accessories|MobileAccessories|Stands"/>
    <x v="0"/>
    <s v="Mobiles&amp;Accessories"/>
    <s v="MobileAccessories|Stands"/>
    <n v="209"/>
    <n v="499"/>
    <n v="58.116232464929865"/>
    <n v="0.57999999999999996"/>
    <n v="3.6"/>
    <n v="104"/>
    <n v="3.6"/>
    <n v="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n v="51896"/>
    <n v="51896"/>
    <s v="No"/>
    <n v="0"/>
    <x v="0"/>
    <s v="51–60%"/>
  </r>
  <r>
    <s v="B09F6D21BY"/>
    <s v="B0B9JZW1SQ"/>
    <s v="4 In 1 Handheld Electric Vegetable Cutter Set,Wireless Food Processor Electric Food Chopper For Garlic Chili Pepper Onion Ginger Celery Meat With Brush"/>
    <s v="4 in 1 Handheld Electric Vegetable Cutter Set,Wireless Food Processor Electric Food Chopper for Garlic Chili Pepper Onion Ginger Celery Meat with Brush"/>
    <s v="Electronics|HomeTheater,TV&amp;Video|Accessories|RemoteControls"/>
    <x v="0"/>
    <s v="HomeTheater,TV&amp;Video"/>
    <s v="Accessories|RemoteControls"/>
    <n v="790"/>
    <n v="1999"/>
    <n v="60.480240120060024"/>
    <n v="0.6"/>
    <n v="3"/>
    <n v="103"/>
    <n v="3"/>
    <n v="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n v="205897"/>
    <n v="205897"/>
    <s v="Yes"/>
    <n v="0"/>
    <x v="1"/>
    <s v="61–70%"/>
  </r>
  <r>
    <s v="B0B59K1C8F"/>
    <s v="B07J2BQZD6"/>
    <s v="Kuber Industries Nylon Mesh Laundry Basket|Sturdy Material &amp; Durable Handles|Netted Lightweight Laundry Bag, Size 36 X 36 X 58, Capicity 30 Ltr (Pink)"/>
    <s v="Kuber Industries Nylon Mesh Laundry Basket|Sturdy Material &amp; Durable Handles|Netted Lightweight Laundry Bag, Size 36 x 36 x 58, Capicity 30 Ltr (Pink)"/>
    <s v="Home&amp;Kitchen|Kitchen&amp;HomeAppliances|Vacuum,Cleaning&amp;Ironing|Irons,Steamers&amp;Accessories|LintShavers"/>
    <x v="1"/>
    <s v="Kitchen&amp;HomeAppliances"/>
    <s v="Vacuum,Cleaning&amp;Ironing|Irons,Steamers&amp;Accessories|LintShavers"/>
    <n v="179"/>
    <n v="799"/>
    <n v="77.596996245306642"/>
    <n v="0.78"/>
    <n v="3.6"/>
    <n v="101"/>
    <n v="3.6"/>
    <n v="4"/>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n v="80699"/>
    <n v="80699"/>
    <s v="Yes"/>
    <n v="0"/>
    <x v="0"/>
    <s v="71–80%"/>
  </r>
  <r>
    <s v="B0BCYQY9X5"/>
    <s v="B09YDFDVNS"/>
    <s v="Nokia 105 Plus Single Sim, Keypad Mobile Phone With Wireless Fm Radio, Memory Card Slot And Mp3 Player | Red"/>
    <s v="Nokia 105 Plus Single SIM, Keypad Mobile Phone with Wireless FM Radio, Memory Card Slot and MP3 Player | Red"/>
    <s v="Home&amp;Kitchen|Kitchen&amp;HomeAppliances|WaterPurifiers&amp;Accessories|WaterFilters&amp;Purifiers"/>
    <x v="1"/>
    <s v="Kitchen&amp;HomeAppliances"/>
    <s v="WaterPurifiers&amp;Accessories|WaterFilters&amp;Purifiers"/>
    <n v="8499"/>
    <n v="16490"/>
    <n v="48.459672528805335"/>
    <n v="0.48"/>
    <n v="4.3"/>
    <n v="97"/>
    <n v="4.3"/>
    <n v="4"/>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n v="1599530"/>
    <n v="1599530"/>
    <s v="Yes"/>
    <n v="0"/>
    <x v="2"/>
    <s v="41–50%"/>
  </r>
  <r>
    <s v="B0B4PPD89B"/>
    <s v="B008YW8M0G"/>
    <s v="Bajaj Dx-7 1000W Dry Iron With Advance Soleplate And Anti-Bacterial German Coating Technology, White"/>
    <s v="Bajaj DX-7 1000W Dry Iron with Advance Soleplate and Anti-bacterial German Coating Technology, White"/>
    <s v="Home&amp;Kitchen|Kitchen&amp;HomeAppliances|SmallKitchenAppliances|VacuumSealers"/>
    <x v="1"/>
    <s v="Kitchen&amp;HomeAppliances"/>
    <s v="SmallKitchenAppliances|VacuumSealers"/>
    <n v="79"/>
    <n v="79"/>
    <n v="0"/>
    <n v="0"/>
    <n v="4"/>
    <n v="97"/>
    <n v="4"/>
    <n v="4"/>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n v="7663"/>
    <n v="7663"/>
    <s v="No"/>
    <n v="0"/>
    <x v="0"/>
    <s v="0–10%"/>
  </r>
  <r>
    <s v="B0B9RZ4G4W"/>
    <s v="B00V9NHDI4"/>
    <s v="Eureka Forbes Trendy Zip 1000 Watts Powerful Suction Vacuum Cleaner With Resuable Dust Bag &amp; 5 Accessories,1 Year Warrantycompact,Light Weight &amp; Easy To Use (Black)"/>
    <s v="Eureka Forbes Trendy Zip 1000 Watts powerful suction vacuum cleaner with resuable dust bag &amp; 5 accessories,1 year warrantycompact,light weight &amp; easy to use (Black)"/>
    <s v="Home&amp;Kitchen|Kitchen&amp;HomeAppliances|SmallKitchenAppliances|HandBlenders"/>
    <x v="1"/>
    <s v="Kitchen&amp;HomeAppliances"/>
    <s v="SmallKitchenAppliances|HandBlenders"/>
    <n v="799"/>
    <n v="1699"/>
    <n v="52.972336668628607"/>
    <n v="0.53"/>
    <n v="4"/>
    <n v="97"/>
    <n v="4"/>
    <n v="4"/>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n v="164803"/>
    <n v="164803"/>
    <s v="No"/>
    <n v="0"/>
    <x v="2"/>
    <s v="51–60%"/>
  </r>
  <r>
    <s v="B08MVSGXMY"/>
    <s v="B07ZJND9B9"/>
    <s v="Activa 1200 Mm High Speed 390 Rpm Bee Approved 5 Star Rated Apsra Ceiling Fan Brown 2 Years Warranty"/>
    <s v="ACTIVA 1200 MM HIGH SPEED 390 RPM BEE APPROVED 5 STAR RATED APSRA CEILING FAN BROWN 2 Years Warranty"/>
    <s v="Home&amp;Kitchen|Heating,Cooling&amp;AirQuality|RoomHeaters|ElectricHeaters"/>
    <x v="1"/>
    <s v="Heating,Cooling&amp;AirQuality"/>
    <s v="RoomHeaters|ElectricHeaters"/>
    <n v="1498"/>
    <n v="2300"/>
    <n v="34.869565217391305"/>
    <n v="0.35"/>
    <n v="3.8"/>
    <n v="95"/>
    <n v="3.8"/>
    <n v="4"/>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n v="218500"/>
    <n v="218500"/>
    <s v="Yes"/>
    <n v="0"/>
    <x v="0"/>
    <s v="31–40%"/>
  </r>
  <r>
    <s v="B09Z7YGV3R"/>
    <s v="B083GKDRKR"/>
    <s v="Havells Aqua Plus 1.2 Litre Double Wall Kettle / 304 Stainless Steel Inner Body / Cool Touch Outer Body / Wider Mouth/ 2 Year Warranty (Black, 1500 Watt)"/>
    <s v="Havells Aqua Plus 1.2 litre Double Wall Kettle / 304 Stainless Steel Inner Body / Cool touch outer body / Wider mouth/ 2 Year warranty (Black, 1500 Watt)"/>
    <s v="Computers&amp;Accessories|Accessories&amp;Peripherals|LaptopAccessories|Lapdesks"/>
    <x v="2"/>
    <s v="Accessories&amp;Peripherals"/>
    <s v="LaptopAccessories|Lapdesks"/>
    <n v="269"/>
    <n v="699"/>
    <n v="61.516452074391992"/>
    <n v="0.62"/>
    <n v="4"/>
    <n v="93"/>
    <n v="4"/>
    <n v="4"/>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n v="65007"/>
    <n v="65007"/>
    <s v="No"/>
    <n v="0"/>
    <x v="0"/>
    <s v="61–70%"/>
  </r>
  <r>
    <s v="B0B84QN4CN"/>
    <s v="B0BP89YBC1"/>
    <s v="Campfire Spring Chef Prolix Instant Portable Water Heater Geyser 1Ltr. For Use Home Stainless Steel Baking Rack | Restaurant | Office | Labs | Clinics | Saloon | With Installation Kit (With Mcb)"/>
    <s v="Campfire Spring Chef Prolix Instant Portable Water Heater Geyser 1Ltr. for Use Home Stainless Steel Baking Rack | Restaurant | Office | Labs | Clinics | Saloon | with Installation Kit (With MCB)"/>
    <s v="Home&amp;Kitchen|Kitchen&amp;HomeAppliances|Vacuum,Cleaning&amp;Ironing|Irons,Steamers&amp;Accessories|Irons|DryIrons"/>
    <x v="1"/>
    <s v="Kitchen&amp;HomeAppliances"/>
    <s v="Vacuum,Cleaning&amp;Ironing|Irons,Steamers&amp;Accessories|Irons|DryIrons"/>
    <n v="660"/>
    <n v="1100"/>
    <n v="40"/>
    <n v="0.4"/>
    <n v="3.6"/>
    <n v="91"/>
    <n v="3.6"/>
    <n v="4"/>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n v="100100"/>
    <n v="100100"/>
    <s v="Yes"/>
    <n v="0"/>
    <x v="1"/>
    <s v="31–40%"/>
  </r>
  <r>
    <s v="B0B61GCHC1"/>
    <s v="B0B7B9V9QP"/>
    <s v="Vu 108 Cm (43 Inches) Premium Series Full Hd Smart Led Tv 43Ga (Black)"/>
    <s v="VU 108 cm (43 inches) Premium Series Full HD Smart LED TV 43GA (Black)"/>
    <s v="Computers&amp;Accessories|Accessories&amp;Peripherals|Cables&amp;Accessories|Cables|USBCables"/>
    <x v="2"/>
    <s v="Accessories&amp;Peripherals"/>
    <s v="Cables&amp;Accessories|Cables|USBCables"/>
    <n v="199"/>
    <n v="999"/>
    <n v="80.08008008008008"/>
    <n v="0.8"/>
    <n v="4.3"/>
    <n v="87"/>
    <n v="4.3"/>
    <n v="4"/>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n v="86913"/>
    <n v="86913"/>
    <s v="No"/>
    <n v="0"/>
    <x v="0"/>
    <s v="81–90%"/>
  </r>
  <r>
    <s v="B0BBVKRP7B"/>
    <s v="B08L7J3T31"/>
    <s v="Noir Aqua - 5Pcs Pp Spun Filter + 1 Spanner | For All Types Of Ro Water Purifiers (5 Piece, White, 10 Inch, 5 Micron) - Ro Spun Filter Cartridge Sponge Replacement Water Filter Candle"/>
    <s v="Noir Aqua - 5pcs PP Spun Filter + 1 Spanner | for All Types of RO Water purifiers (5 Piece, White, 10 Inch, 5 Micron) - RO Spun Filter Cartridge Sponge Replacement Water Filter Candle"/>
    <s v="Electronics|WearableTechnology|SmartWatches"/>
    <x v="0"/>
    <s v="WearableTechnology"/>
    <s v="SmartWatches"/>
    <n v="281"/>
    <n v="1999"/>
    <n v="85.942971485742873"/>
    <n v="0.86"/>
    <n v="2.8"/>
    <n v="87"/>
    <n v="2.8"/>
    <n v="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n v="173913"/>
    <n v="173913"/>
    <s v="Yes"/>
    <n v="0"/>
    <x v="2"/>
    <s v="81–90%"/>
  </r>
  <r>
    <s v="B0B61HYR92"/>
    <s v="B0B5GF6DQD"/>
    <s v="Noise Agile 2 Buzz Bluetooth Calling Smart Watch With 1.28&quot; Tft Display,Dual Button,In-Built Mic &amp; Speaker,Ai Voice Assistant, Health Suite,In-Built Games, 100 Watch Faces-(Jet Black)"/>
    <s v="Noise Agile 2 Buzz Bluetooth Calling Smart Watch with 1.28&quot; TFT Display,Dual Button,in-Built Mic &amp; Speaker,AI Voice Assistant, Health Suite,in-Built Games, 100 Watch Faces-(Jet Black)"/>
    <s v="Computers&amp;Accessories|Accessories&amp;Peripherals|Cables&amp;Accessories|Cables|USBCables"/>
    <x v="2"/>
    <s v="Accessories&amp;Peripherals"/>
    <s v="Cables&amp;Accessories|Cables|USBCables"/>
    <n v="199"/>
    <n v="999"/>
    <n v="80.08008008008008"/>
    <n v="0.8"/>
    <n v="4.2"/>
    <n v="85"/>
    <n v="4.2"/>
    <n v="4"/>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n v="84915"/>
    <n v="84915"/>
    <s v="Yes"/>
    <n v="0"/>
    <x v="1"/>
    <s v="81–90%"/>
  </r>
  <r>
    <s v="B081RLM75M"/>
    <s v="B07H5PBN54"/>
    <s v="Indias¬Æ‚Ñ¢ Electro-Instant Water Geyser A.B.S. Body Shock Proof Can Be Used In Bathroom, Kitchen, Wash Area, Hotels, Hospital Etc."/>
    <s v="INDIAS¬Æ‚Ñ¢ Electro-Instant Water Geyser A.B.S. Body Shock Proof Can be Used in Bathroom, Kitchen, wash Area, Hotels, Hospital etc."/>
    <s v="Home&amp;Kitchen|Kitchen&amp;HomeAppliances|Vacuum,Cleaning&amp;Ironing|Irons,Steamers&amp;Accessories|LintShavers"/>
    <x v="1"/>
    <s v="Kitchen&amp;HomeAppliances"/>
    <s v="Vacuum,Cleaning&amp;Ironing|Irons,Steamers&amp;Accessories|LintShavers"/>
    <n v="369"/>
    <n v="599"/>
    <n v="38.397328881469114"/>
    <n v="0.38"/>
    <n v="3.9"/>
    <n v="82"/>
    <n v="3.9"/>
    <n v="4"/>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n v="49118"/>
    <n v="49118"/>
    <s v="Yes"/>
    <n v="0"/>
    <x v="2"/>
    <s v="31–40%"/>
  </r>
  <r>
    <s v="B09X79PP8F"/>
    <s v="B09CGLY5CX"/>
    <s v="Crompton Insta Comfort Heater 2000 Watts Heat Convector With Adjustable Thermostats, Hybrid Cyan, Standard (‚Äéacgrh- Instacomfort)"/>
    <s v="Crompton Insta Comfort Heater 2000 Watts Heat Convector with Adjustable Thermostats, Hybrid Cyan, Standard (‚ÄéACGRH- INSTACOMFORT)"/>
    <s v="Computers&amp;Accessories|Accessories&amp;Peripherals|Cables&amp;Accessories|Cables|USBCables"/>
    <x v="2"/>
    <s v="Accessories&amp;Peripherals"/>
    <s v="Cables&amp;Accessories|Cables|USBCables"/>
    <n v="179"/>
    <n v="299"/>
    <n v="40.133779264214049"/>
    <n v="0.4"/>
    <n v="3.9"/>
    <n v="81"/>
    <n v="3.9"/>
    <n v="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n v="24219"/>
    <n v="24219"/>
    <s v="No"/>
    <n v="0"/>
    <x v="1"/>
    <s v="41–50%"/>
  </r>
  <r>
    <s v="B0BN6M3TCM"/>
    <s v="B09F6S8BT6"/>
    <s v="Samsung 80 Cm (32 Inches) Wondertainment Series Hd Ready Led Smart Tv Ua32T4340Bkxxl (Glossy Black)"/>
    <s v="Samsung 80 cm (32 Inches) Wondertainment Series HD Ready LED Smart TV UA32T4340BKXXL (Glossy Black)"/>
    <s v="Home&amp;Kitchen|Kitchen&amp;HomeAppliances|Vacuum,Cleaning&amp;Ironing|Irons,Steamers&amp;Accessories|LintShavers"/>
    <x v="1"/>
    <s v="Kitchen&amp;HomeAppliances"/>
    <s v="Vacuum,Cleaning&amp;Ironing|Irons,Steamers&amp;Accessories|LintShavers"/>
    <n v="499"/>
    <n v="999"/>
    <n v="50.050050050050054"/>
    <n v="0.5"/>
    <n v="4.5999999999999996"/>
    <n v="79"/>
    <n v="4.5999999999999996"/>
    <n v="5"/>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n v="78921"/>
    <n v="78921"/>
    <s v="No"/>
    <n v="0"/>
    <x v="2"/>
    <s v="51–60%"/>
  </r>
  <r>
    <s v="B09M3F4HGB"/>
    <s v="B0856HNMR7"/>
    <s v="Boat Rockerz 370 On Ear Bluetooth Headphones With Upto 12 Hours Playtime, Cozy Padded Earcups And Bluetooth V5.0, With Mic (Buoyant Black)"/>
    <s v="boAt Rockerz 370 On Ear Bluetooth Headphones with Upto 12 Hours Playtime, Cozy Padded Earcups and Bluetooth v5.0, with Mic (Buoyant Black)"/>
    <s v="Home&amp;Kitchen|Heating,Cooling&amp;AirQuality|RoomHeaters|ElectricHeaters"/>
    <x v="1"/>
    <s v="Heating,Cooling&amp;AirQuality"/>
    <s v="RoomHeaters|ElectricHeaters"/>
    <n v="9495"/>
    <n v="18990"/>
    <n v="50"/>
    <n v="0.5"/>
    <n v="4.2"/>
    <n v="79"/>
    <n v="4.2"/>
    <n v="4"/>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n v="1500210"/>
    <n v="1500210"/>
    <s v="Yes"/>
    <n v="0"/>
    <x v="1"/>
    <s v="41–50%"/>
  </r>
  <r>
    <s v="B0BHVPTM2C"/>
    <s v="B0B8XNPQPN"/>
    <s v="Pigeon Healthifry Digital Air Fryer, 360¬∞ High Speed Air Circulation Technology 1200 W With Non-Stick 4.2 L Basket - Green"/>
    <s v="Pigeon Healthifry Digital Air Fryer, 360¬∞ High Speed Air Circulation Technology 1200 W with Non-Stick 4.2 L Basket - Green"/>
    <s v="Computers&amp;Accessories|Accessories&amp;Peripherals|LaptopAccessories|Lapdesks"/>
    <x v="2"/>
    <s v="Accessories&amp;Peripherals"/>
    <s v="LaptopAccessories|Lapdesks"/>
    <n v="398"/>
    <n v="1949"/>
    <n v="79.579271421241657"/>
    <n v="0.8"/>
    <n v="4"/>
    <n v="75"/>
    <n v="4"/>
    <n v="4"/>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n v="146175"/>
    <n v="146175"/>
    <s v="Yes"/>
    <n v="0"/>
    <x v="0"/>
    <s v="71–80%"/>
  </r>
  <r>
    <s v="B0BG62HMDJ"/>
    <s v="B0B4F3QNDM"/>
    <s v="Samsung Galaxy M13 5G (Aqua Green, 6Gb, 128Gb Storage) | 5000Mah Battery | Upto 12Gb Ram With Ram Plus"/>
    <s v="Samsung Galaxy M13 5G (Aqua Green, 6GB, 128GB Storage) | 5000mAh Battery | Upto 12GB RAM with RAM Plus"/>
    <s v="Computers&amp;Accessories|ExternalDevices&amp;DataStorage|ExternalHardDisks"/>
    <x v="2"/>
    <s v="ExternalDevices&amp;DataStorage"/>
    <s v="ExternalHardDisks"/>
    <n v="499"/>
    <n v="775"/>
    <n v="35.612903225806456"/>
    <n v="0.36"/>
    <n v="4.3"/>
    <n v="74"/>
    <n v="4.3"/>
    <n v="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n v="57350"/>
    <n v="57350"/>
    <s v="Yes"/>
    <n v="0"/>
    <x v="1"/>
    <s v="31–40%"/>
  </r>
  <r>
    <s v="B098T9CJVQ"/>
    <s v="B09VPH38JS"/>
    <s v="Saleon Instant Coal Heater 500W Charcoal Burner Electric Stove Hot Plate - Mix Colors - Pack Of 1 - Only Charcoal Heater"/>
    <s v="SaleOn Instant Coal Heater 500W Charcoal Burner Electric Stove Hot Plate - Mix Colors - Pack of 1 - Only Charcoal Heater"/>
    <s v="Home&amp;Kitchen|Kitchen&amp;HomeAppliances|SmallKitchenAppliances|HandBlenders"/>
    <x v="1"/>
    <s v="Kitchen&amp;HomeAppliances"/>
    <s v="SmallKitchenAppliances|HandBlenders"/>
    <n v="210"/>
    <n v="699"/>
    <n v="69.957081545064383"/>
    <n v="0.7"/>
    <n v="3.7"/>
    <n v="74"/>
    <n v="3.7"/>
    <n v="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n v="51726"/>
    <n v="51726"/>
    <s v="No"/>
    <n v="0"/>
    <x v="1"/>
    <s v="61–70%"/>
  </r>
  <r>
    <s v="B0BP18W8TM"/>
    <s v="B071VMP1Z4"/>
    <s v="Lripl Compatible Sony Bravia Lcd/Led Remote Works With Almost All Sony Led/Lcd Tv'S"/>
    <s v="LRIPL Compatible Sony Bravia LCD/led Remote Works with Almost All Sony led/LCD tv's"/>
    <s v="Electronics|WearableTechnology|SmartWatches"/>
    <x v="0"/>
    <s v="WearableTechnology"/>
    <s v="SmartWatches"/>
    <n v="3999"/>
    <n v="9999"/>
    <n v="60.006000600060005"/>
    <n v="0.6"/>
    <n v="4.4000000000000004"/>
    <n v="73"/>
    <n v="4.4000000000000004"/>
    <n v="4"/>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n v="729927"/>
    <n v="729927"/>
    <s v="Yes"/>
    <n v="0"/>
    <x v="1"/>
    <s v="61–70%"/>
  </r>
  <r>
    <s v="B09TY4MSH3"/>
    <s v="B00JBNZPFM"/>
    <s v="Karcher Wd3 Eu Wet And Dry Vacuum Cleaner, 1000 Watts Powerful Suction, 17 L Capacity, Blower Function, Easy Filter Removal For Home And Garden Cleaning¬† (Yellow/Black)"/>
    <s v="Karcher WD3 EU Wet and Dry Vacuum Cleaner, 1000 Watts Powerful Suction, 17 L Capacity, Blower Function, Easy Filter Removal for Home and Garden Cleaning¬† (Yellow/Black)"/>
    <s v="Electronics|HomeTheater,TV&amp;Video|Accessories|RemoteControls"/>
    <x v="0"/>
    <s v="HomeTheater,TV&amp;Video"/>
    <s v="Accessories|RemoteControls"/>
    <n v="1289"/>
    <n v="2499"/>
    <n v="48.419367747098839"/>
    <n v="0.48"/>
    <n v="3.3"/>
    <n v="73"/>
    <n v="3.3"/>
    <n v="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n v="182427"/>
    <n v="182427"/>
    <s v="Yes"/>
    <n v="0"/>
    <x v="0"/>
    <s v="41–50%"/>
  </r>
  <r>
    <s v="B0BPBXNQQT"/>
    <s v="B08WRWPM22"/>
    <s v="Boat Micro Usb 55 Tangle-Free, Sturdy Micro Usb Cable With 3A Fast Charging &amp; 480Mbps Data Transmission (Black)"/>
    <s v="boAt Micro USB 55 Tangle-free, Sturdy Micro USB Cable with 3A Fast Charging &amp; 480mbps Data Transmission (Black)"/>
    <s v="Home&amp;Kitchen|Heating,Cooling&amp;AirQuality|RoomHeaters|ElectricHeaters"/>
    <x v="1"/>
    <s v="Heating,Cooling&amp;AirQuality"/>
    <s v="RoomHeaters|ElectricHeaters"/>
    <n v="799"/>
    <n v="1989"/>
    <n v="59.82905982905983"/>
    <n v="0.6"/>
    <n v="4.3"/>
    <n v="70"/>
    <n v="4.3"/>
    <n v="4"/>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n v="139230"/>
    <n v="139230"/>
    <s v="No"/>
    <n v="0"/>
    <x v="0"/>
    <s v="51–60%"/>
  </r>
  <r>
    <s v="B0BHNHMR3H"/>
    <s v="B078JBK4GX"/>
    <s v="Havells Instanio 1-Litre 3Kw Instant Water Heater (Geyser), White Blue"/>
    <s v="Havells Instanio 1-Litre 3KW Instant Water Heater (Geyser), White Blue"/>
    <s v="Home&amp;Kitchen|Kitchen&amp;HomeAppliances|SmallKitchenAppliances|JuicerMixerGrinders"/>
    <x v="1"/>
    <s v="Kitchen&amp;HomeAppliances"/>
    <s v="SmallKitchenAppliances|JuicerMixerGrinders"/>
    <n v="499"/>
    <n v="1299"/>
    <n v="61.585835257890686"/>
    <n v="0.62"/>
    <n v="3.9"/>
    <n v="65"/>
    <n v="3.9"/>
    <n v="4"/>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n v="84435"/>
    <n v="84435"/>
    <s v="Yes"/>
    <n v="0"/>
    <x v="0"/>
    <s v="61–70%"/>
  </r>
  <r>
    <s v="B09ZPJT8B2"/>
    <s v="B09W5XR9RT"/>
    <s v="Duracell Usb C To Lightning Apple Certified (Mfi) Braided Sync &amp; Charge Cable For Iphone, Ipad And Ipod. Fast Charging Lightning Cable, 3.9 Feet (1.2M) - Black"/>
    <s v="Duracell USB C To Lightning Apple Certified (Mfi) Braided Sync &amp; Charge Cable For Iphone, Ipad And Ipod. Fast Charging Lightning Cable, 3.9 Feet (1.2M) - Black"/>
    <s v="Electronics|HomeTheater,TV&amp;Video|Televisions|SmartTelevisions"/>
    <x v="0"/>
    <s v="HomeTheater,TV&amp;Video"/>
    <s v="Televisions|SmartTelevisions"/>
    <n v="11990"/>
    <n v="31990"/>
    <n v="62.519537355423573"/>
    <n v="0.63"/>
    <n v="4.2"/>
    <n v="64"/>
    <n v="4.2"/>
    <n v="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n v="2047360"/>
    <n v="2047360"/>
    <s v="Yes"/>
    <n v="0"/>
    <x v="1"/>
    <s v="61–70%"/>
  </r>
  <r>
    <s v="B0B694PXQJ"/>
    <s v="B093QCY6YJ"/>
    <s v="Zebronics Zeb-Usb150Wf1 Wifi Usb Mini Adapter Supports 150 Mbps Wireless Data, Comes With Advanced Security Wpa/Wpa2 Encryption Standards"/>
    <s v="ZEBRONICS ZEB-USB150WF1 WiFi USB Mini Adapter Supports 150 Mbps Wireless Data, Comes with Advanced Security WPA/WPA2 encryption Standards"/>
    <s v="Home&amp;Kitchen|Kitchen&amp;HomeAppliances|SmallKitchenAppliances|DigitalKitchenScales"/>
    <x v="1"/>
    <s v="Kitchen&amp;HomeAppliances"/>
    <s v="SmallKitchenAppliances|DigitalKitchenScales"/>
    <n v="799"/>
    <n v="2999"/>
    <n v="73.357785928642883"/>
    <n v="0.73"/>
    <n v="4.5"/>
    <n v="63"/>
    <n v="4.5"/>
    <n v="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n v="188937"/>
    <n v="188937"/>
    <s v="Yes"/>
    <n v="0"/>
    <x v="0"/>
    <s v="71–80%"/>
  </r>
  <r>
    <s v="B08MVXPTDG"/>
    <s v="B07DJ5KYDZ"/>
    <s v="Lenovo Gx20L29764 65W Laptop Adapter/Charger With Power Cord For Select Models Of Lenovo (Round Pin) (Black)"/>
    <s v="Lenovo GX20L29764 65W Laptop Adapter/Charger with Power Cord for Select Models of Lenovo (Round pin) (Black)"/>
    <s v="Home&amp;Kitchen|Heating,Cooling&amp;AirQuality|RoomHeaters|FanHeaters"/>
    <x v="1"/>
    <s v="Heating,Cooling&amp;AirQuality"/>
    <s v="RoomHeaters|FanHeaters"/>
    <n v="2590"/>
    <n v="4200"/>
    <n v="38.333333333333336"/>
    <n v="0.38"/>
    <n v="4.0999999999999996"/>
    <n v="63"/>
    <n v="4.0999999999999996"/>
    <n v="4"/>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n v="264600"/>
    <n v="264600"/>
    <s v="Yes"/>
    <n v="0"/>
    <x v="0"/>
    <s v="31–40%"/>
  </r>
  <r>
    <s v="B08T8KWNQ9"/>
    <s v="B09XTQFFCG"/>
    <s v="Fya Handheld Vacuum Cleaner Cordless, Wireless Hand Vacuum&amp;Air Blower 2-In-1, Mini Portable Car Vacuum Cleaner With Powerful Suction, Usb Rechargeable Vacuum For Pet Hair, Home And Car"/>
    <s v="FYA Handheld Vacuum Cleaner Cordless, Wireless Hand Vacuum&amp;Air Blower 2-in-1, Mini Portable Car Vacuum Cleaner with Powerful Suction, USB Rechargeable Vacuum for Pet Hair, Home and Car"/>
    <s v="Home&amp;Kitchen|Heating,Cooling&amp;AirQuality|WaterHeaters&amp;Geysers|InstantWaterHeaters"/>
    <x v="1"/>
    <s v="Heating,Cooling&amp;AirQuality"/>
    <s v="WaterHeaters&amp;Geysers|InstantWaterHeaters"/>
    <n v="1449"/>
    <n v="4999"/>
    <n v="71.014202840568117"/>
    <n v="0.71"/>
    <n v="3.6"/>
    <n v="63"/>
    <n v="3.6"/>
    <n v="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n v="314937"/>
    <n v="314937"/>
    <s v="No"/>
    <n v="0"/>
    <x v="0"/>
    <s v="71–80%"/>
  </r>
  <r>
    <s v="B0B65MJ45G"/>
    <s v="B00PVT30YI"/>
    <s v="Kitchen Mart Stainless Steel South Indian Filter Coffee Drip Maker, Madras Kappi, Drip Decotion Maker160Ml (2 Cup)"/>
    <s v="Kitchen Mart Stainless Steel South Indian Filter Coffee Drip Maker, Madras Kappi, Drip Decotion Maker160ml (2 Cup)"/>
    <s v="Computers&amp;Accessories|Accessories&amp;Peripherals|Cables&amp;Accessories|Cables|USBCables"/>
    <x v="2"/>
    <s v="Accessories&amp;Peripherals"/>
    <s v="Cables&amp;Accessories|Cables|USBCables"/>
    <n v="139"/>
    <n v="549"/>
    <n v="74.681238615664853"/>
    <n v="0.75"/>
    <n v="3.9"/>
    <n v="61"/>
    <n v="3.9"/>
    <n v="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n v="33489"/>
    <n v="33489"/>
    <s v="Yes"/>
    <n v="0"/>
    <x v="0"/>
    <s v="71–80%"/>
  </r>
  <r>
    <s v="B0B65P827P"/>
    <s v="B00H3H03Q4"/>
    <s v="Hul Pureit Germkill Kit For Classic 23 L Water Purifier - 3000 L Capacity"/>
    <s v="HUL Pureit Germkill kit for Classic 23 L water purifier - 3000 L Capacity"/>
    <s v="Computers&amp;Accessories|Accessories&amp;Peripherals|Cables&amp;Accessories|Cables|USBCables"/>
    <x v="2"/>
    <s v="Accessories&amp;Peripherals"/>
    <s v="Cables&amp;Accessories|Cables|USBCables"/>
    <n v="128.31"/>
    <n v="549"/>
    <n v="76.62841530054645"/>
    <n v="0.77"/>
    <n v="3.9"/>
    <n v="61"/>
    <n v="3.9"/>
    <n v="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n v="33489"/>
    <n v="33489"/>
    <s v="Yes"/>
    <n v="0"/>
    <x v="2"/>
    <s v="71–80%"/>
  </r>
  <r>
    <s v="B0B3RHX6B6"/>
    <s v="B01N1XVVLC"/>
    <s v="Bajaj Ofr Room Heater, 13 Fin 2900 Watts Oil Filled Room Heater With 400W Ptc Ceramic Fan Heater, Isi Approved (Majesty 13F Plus Black)"/>
    <s v="Bajaj OFR Room Heater, 13 Fin 2900 Watts Oil Filled Room Heater with 400W PTC Ceramic Fan Heater, ISI Approved (Majesty 13F Plus Black)"/>
    <s v="Computers&amp;Accessories|Accessories&amp;Peripherals|Cables&amp;Accessories|Cables|USBCables"/>
    <x v="2"/>
    <s v="Accessories&amp;Peripherals"/>
    <s v="Cables&amp;Accessories|Cables|USBCables"/>
    <n v="149"/>
    <n v="399"/>
    <n v="62.656641604010019"/>
    <n v="0.63"/>
    <n v="3.9"/>
    <n v="57"/>
    <n v="3.9"/>
    <n v="4"/>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n v="22743"/>
    <n v="22743"/>
    <s v="Yes"/>
    <n v="0"/>
    <x v="2"/>
    <s v="61–70%"/>
  </r>
  <r>
    <s v="B09R1YFL6S"/>
    <s v="B01F7B2JCI"/>
    <s v="Dynore Stainless Steel Set Of 4 Measuring Cup And 4 Measuring Spoon"/>
    <s v="Dynore Stainless Steel Set of 4 Measuring Cup and 4 Measuring Spoon"/>
    <s v="Home&amp;Kitchen|Heating,Cooling&amp;AirQuality|RoomHeaters|FanHeaters"/>
    <x v="1"/>
    <s v="Heating,Cooling&amp;AirQuality"/>
    <s v="RoomHeaters|FanHeaters"/>
    <n v="1090"/>
    <n v="2999"/>
    <n v="63.654551517172386"/>
    <n v="0.64"/>
    <n v="3.5"/>
    <n v="57"/>
    <n v="3.5"/>
    <n v="4"/>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n v="170943"/>
    <n v="170943"/>
    <s v="Yes"/>
    <n v="0"/>
    <x v="2"/>
    <s v="61–70%"/>
  </r>
  <r>
    <s v="B0B3TBY2YX"/>
    <s v="B08RZ5K9YH"/>
    <s v="Mi 33W Soniccharge 2.0 Usb Charger For Cellular Phones - White"/>
    <s v="MI 33W SonicCharge 2.0 USB Charger for Cellular Phones - White"/>
    <s v="Home&amp;Kitchen|Kitchen&amp;HomeAppliances|SmallKitchenAppliances|Kettles&amp;HotWaterDispensers|ElectricKettles"/>
    <x v="1"/>
    <s v="Kitchen&amp;HomeAppliances"/>
    <s v="SmallKitchenAppliances|Kettles&amp;HotWaterDispensers|ElectricKettles"/>
    <n v="1260"/>
    <n v="2299"/>
    <n v="45.193562418442802"/>
    <n v="0.45"/>
    <n v="4.3"/>
    <n v="55"/>
    <n v="4.3"/>
    <n v="4"/>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n v="126445"/>
    <n v="126445"/>
    <s v="Yes"/>
    <n v="0"/>
    <x v="0"/>
    <s v="41–50%"/>
  </r>
  <r>
    <s v="B0BLC2BYPX"/>
    <s v="B08DDRGWTJ"/>
    <s v="Mi Usb Type-C Cable Smartphone (Black)"/>
    <s v="MI Usb Type-C Cable Smartphone (Black)"/>
    <s v="Home&amp;Kitchen|Kitchen&amp;HomeAppliances|SmallKitchenAppliances|HandBlenders"/>
    <x v="1"/>
    <s v="Kitchen&amp;HomeAppliances"/>
    <s v="SmallKitchenAppliances|HandBlenders"/>
    <n v="499"/>
    <n v="1299"/>
    <n v="61.585835257890686"/>
    <n v="0.62"/>
    <n v="4.7"/>
    <n v="54"/>
    <n v="4.7"/>
    <n v="5"/>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n v="70146"/>
    <n v="70146"/>
    <s v="No"/>
    <n v="0"/>
    <x v="0"/>
    <s v="61–70%"/>
  </r>
  <r>
    <s v="B0BNQMF152"/>
    <s v="B0B7L86YCB"/>
    <s v="Green Tales Heat Seal Mini Food Sealer-Impulse Machine For Sealing Plastic Bags Packaging"/>
    <s v="Green Tales Heat Seal Mini Food Sealer-Impulse Machine for Sealing Plastic Bags Packaging"/>
    <s v="Home&amp;Kitchen|Kitchen&amp;HomeAppliances|SmallKitchenAppliances|JuicerMixerGrinders"/>
    <x v="1"/>
    <s v="Kitchen&amp;HomeAppliances"/>
    <s v="SmallKitchenAppliances|JuicerMixerGrinders"/>
    <n v="499"/>
    <n v="2199"/>
    <n v="77.30786721236926"/>
    <n v="0.77"/>
    <n v="3.7"/>
    <n v="53"/>
    <n v="3.7"/>
    <n v="4"/>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n v="116547"/>
    <n v="116547"/>
    <s v="Yes"/>
    <n v="0"/>
    <x v="1"/>
    <s v="71–80%"/>
  </r>
  <r>
    <s v="B09VH568H7"/>
    <s v="B071113J7M"/>
    <s v="Sujata Powermatic Plus 900 Watts Juicer Mixer Grinder"/>
    <s v="Sujata Powermatic Plus 900 Watts Juicer Mixer Grinder"/>
    <s v="Computers&amp;Accessories|Accessories&amp;Peripherals|Cables&amp;Accessories|Cables|USBCables"/>
    <x v="2"/>
    <s v="Accessories&amp;Peripherals"/>
    <s v="Cables&amp;Accessories|Cables|USBCables"/>
    <n v="119"/>
    <n v="299"/>
    <n v="60.200668896321076"/>
    <n v="0.6"/>
    <n v="3.8"/>
    <n v="51"/>
    <n v="3.8"/>
    <n v="4"/>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n v="15249"/>
    <n v="15249"/>
    <s v="Yes"/>
    <n v="0"/>
    <x v="1"/>
    <s v="61–70%"/>
  </r>
  <r>
    <s v="B099PR2GQJ"/>
    <s v="B08VGDBF3B"/>
    <s v="Kuber Industries Round Non Woven Fabric Foldable Laundry Basket|Toy Storage Basket|Cloth Storage Basket With Handles| Capicity 45 Ltr (Grey &amp; Black)-Kubmart11446"/>
    <s v="Kuber Industries Round Non Woven Fabric Foldable Laundry Basket|Toy Storage Basket|Cloth Storage Basket With Handles| Capicity 45 Ltr (Grey &amp; Black)-KUBMART11446"/>
    <s v="Home&amp;Kitchen|Heating,Cooling&amp;AirQuality|RoomHeaters|ElectricHeaters"/>
    <x v="1"/>
    <s v="Heating,Cooling&amp;AirQuality"/>
    <s v="RoomHeaters|ElectricHeaters"/>
    <n v="649"/>
    <n v="999"/>
    <n v="35.035035035035037"/>
    <n v="0.35"/>
    <n v="3.8"/>
    <n v="49"/>
    <n v="3.8"/>
    <n v="4"/>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n v="48951"/>
    <n v="48951"/>
    <s v="Yes"/>
    <n v="0"/>
    <x v="2"/>
    <s v="31–40%"/>
  </r>
  <r>
    <s v="B0BBMGLQDW"/>
    <s v="B09NL4DCXK"/>
    <s v="Flix (Beetel) Bolt 2.4 12W Dual Usb Smart Charger, Made In India, Bis Certified, Fast Charging Power Adaptor With 1 Meter Usb To Type C Cable For Cellular Phones (White)(Xwc-64D)"/>
    <s v="Flix (Beetel) Bolt 2.4 12W Dual USB Smart Charger, Made in India, Bis Certified, Fast Charging Power Adaptor with 1 Meter USB to Type C Cable for Cellular Phones (White)(Xwc-64D)"/>
    <s v="Electronics|HomeTheater,TV&amp;Video|Accessories|Cables|HDMICables"/>
    <x v="0"/>
    <s v="HomeTheater,TV&amp;Video"/>
    <s v="Accessories|Cables|HDMICables"/>
    <n v="599"/>
    <n v="1999"/>
    <n v="70.035017508754379"/>
    <n v="0.7"/>
    <n v="4.2"/>
    <n v="47"/>
    <n v="4.2"/>
    <n v="4"/>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n v="93953"/>
    <n v="93953"/>
    <s v="No"/>
    <n v="0"/>
    <x v="0"/>
    <s v="71–80%"/>
  </r>
  <r>
    <s v="B0BPCJM7TB"/>
    <s v="B078V8R9BS"/>
    <s v="Butterfly Ekn 1.5-Litre Electric Kettle (Silver With Black)"/>
    <s v="Butterfly EKN 1.5-Litre Electric Kettle (Silver with Black)"/>
    <s v="Home&amp;Kitchen|Kitchen&amp;HomeAppliances|SmallKitchenAppliances|HandBlenders"/>
    <x v="1"/>
    <s v="Kitchen&amp;HomeAppliances"/>
    <s v="SmallKitchenAppliances|HandBlenders"/>
    <n v="259"/>
    <n v="999"/>
    <n v="74.074074074074076"/>
    <n v="0.74"/>
    <n v="4"/>
    <n v="43"/>
    <n v="4"/>
    <n v="4"/>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n v="42957"/>
    <n v="42957"/>
    <s v="Yes"/>
    <n v="0"/>
    <x v="0"/>
    <s v="71–80%"/>
  </r>
  <r>
    <s v="B0941392C8"/>
    <s v="B09G2VTHQM"/>
    <s v="Agaro Classic Portable Yogurt Maker, 1.2L Capacity, Electric, Automatic, Grey And White, Medium (33603)"/>
    <s v="AGARO Classic Portable Yogurt Maker, 1.2L Capacity, Electric, Automatic, Grey and White, Medium (33603)"/>
    <s v="Computers&amp;Accessories|Accessories&amp;Peripherals|Cables&amp;Accessories|Cables|USBCables"/>
    <x v="2"/>
    <s v="Accessories&amp;Peripherals"/>
    <s v="Cables&amp;Accessories|Cables|USBCables"/>
    <n v="129"/>
    <n v="449"/>
    <n v="71.269487750556792"/>
    <n v="0.71"/>
    <n v="3.7"/>
    <n v="41"/>
    <n v="3.7"/>
    <n v="4"/>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n v="18409"/>
    <n v="18409"/>
    <s v="Yes"/>
    <n v="0"/>
    <x v="1"/>
    <s v="71–80%"/>
  </r>
  <r>
    <s v="B0BJYSCWFQ"/>
    <s v="B07DJLFMPS"/>
    <s v="Hp 32Gb Class 10 Microsd Memory Card (U1 Tf Card¬†32Gb)"/>
    <s v="HP 32GB Class 10 MicroSD Memory Card (U1 TF Card¬†32GB)"/>
    <s v="Home&amp;Kitchen|Kitchen&amp;HomeAppliances|SmallKitchenAppliances|WaffleMakers&amp;Irons"/>
    <x v="1"/>
    <s v="Kitchen&amp;HomeAppliances"/>
    <s v="SmallKitchenAppliances|WaffleMakers&amp;Irons"/>
    <n v="899"/>
    <n v="1999"/>
    <n v="55.027513756878442"/>
    <n v="0.55000000000000004"/>
    <n v="4.2"/>
    <n v="39"/>
    <n v="4.2"/>
    <n v="4"/>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n v="77961"/>
    <n v="77961"/>
    <s v="Yes"/>
    <n v="0"/>
    <x v="2"/>
    <s v="51–60%"/>
  </r>
  <r>
    <s v="B0BMM7R92G"/>
    <s v="B07XJYYH7L"/>
    <s v="Wecool Nylon Braided Multifunction Fast Charging Cable For Android Smartphone, Ios And Type C Usb Devices, 3 In 1 Charging Cable, 3A, (3 Feet) (Black)"/>
    <s v="Wecool Nylon Braided Multifunction Fast Charging Cable For Android Smartphone, Ios And Type C Usb Devices, 3 In 1 Charging Cable, 3A, (3 Feet) (Black)"/>
    <s v="Electronics|WearableTechnology|SmartWatches"/>
    <x v="0"/>
    <s v="WearableTechnology"/>
    <s v="SmartWatches"/>
    <n v="249"/>
    <n v="999"/>
    <n v="75.075075075075077"/>
    <n v="0.75"/>
    <n v="4.5"/>
    <n v="38"/>
    <n v="4.5"/>
    <n v="5"/>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n v="37962"/>
    <n v="37962"/>
    <s v="Yes"/>
    <n v="0"/>
    <x v="0"/>
    <s v="71–80%"/>
  </r>
  <r>
    <s v="B0BHZCNC4P"/>
    <s v="B08CGW4GYR"/>
    <s v="Milk Frother, Immersion Blender Cordlesss Foam Maker Usb Rechargeable Small Mixer Handheld With 2 Stainless Whisksôºåwisker For Stirring 3-Speed Adjustable Mini Frother For Cappuccino Latte Coffee Egg"/>
    <s v="Milk Frother, Immersion Blender Cordlesss Foam Maker USB Rechargeable Small Mixer Handheld with 2 Stainless WhisksÔºåWisker for Stirring 3-Speed Adjustable Mini Frother for Cappuccino Latte Coffee Egg"/>
    <s v="Electronics|HomeTheater,TV&amp;Video|Accessories|RemoteControls"/>
    <x v="0"/>
    <s v="HomeTheater,TV&amp;Video"/>
    <s v="Accessories|RemoteControls"/>
    <n v="1499"/>
    <n v="3999"/>
    <n v="62.515628907226805"/>
    <n v="0.63"/>
    <n v="3.7"/>
    <n v="37"/>
    <n v="3.7"/>
    <n v="4"/>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n v="147963"/>
    <n v="147963"/>
    <s v="Yes"/>
    <n v="0"/>
    <x v="1"/>
    <s v="61–70%"/>
  </r>
  <r>
    <s v="B0BHYLCL19"/>
    <s v="B078WB1VWJ"/>
    <s v="Usha Ei 3710 Heavy Weight 1000-Watt Dry Iron With Golden American Heritage Soleplate, 1.75 Kg(White)"/>
    <s v="Usha EI 3710 Heavy Weight 1000-Watt Dry Iron with Golden American Heritage Soleplate, 1.75 Kg(White)"/>
    <s v="Home&amp;Kitchen|Kitchen&amp;HomeAppliances|WaterPurifiers&amp;Accessories|WaterPurifierAccessories"/>
    <x v="1"/>
    <s v="Kitchen&amp;HomeAppliances"/>
    <s v="WaterPurifiers&amp;Accessories|WaterPurifierAccessories"/>
    <n v="193"/>
    <n v="399"/>
    <n v="51.629072681704258"/>
    <n v="0.52"/>
    <n v="3.6"/>
    <n v="37"/>
    <n v="3.6"/>
    <n v="4"/>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n v="14763"/>
    <n v="14763"/>
    <s v="Yes"/>
    <n v="0"/>
    <x v="0"/>
    <s v="51–60%"/>
  </r>
  <r>
    <s v="B0BGSV43WY"/>
    <s v="B086199CWG"/>
    <s v="Maharaja Whiteline Odacio Plus 550-Watt Juicer Mixer Grinder With 3 Jars (Black/Silver)"/>
    <s v="Maharaja Whiteline Odacio Plus 550-Watt Juicer Mixer Grinder with 3 Jars (Black/Silver)"/>
    <s v="Electronics|WearableTechnology|SmartWatches"/>
    <x v="0"/>
    <s v="WearableTechnology"/>
    <s v="SmartWatches"/>
    <n v="4499"/>
    <n v="7999"/>
    <n v="43.75546943367921"/>
    <n v="0.44"/>
    <n v="3.5"/>
    <n v="37"/>
    <n v="3.5"/>
    <n v="4"/>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n v="295963"/>
    <n v="295963"/>
    <s v="Yes"/>
    <n v="0"/>
    <x v="2"/>
    <s v="41–50%"/>
  </r>
  <r>
    <s v="B0BCZCQTJX"/>
    <s v="B07T9FV9YP"/>
    <s v="Redgear Cloak Wired Rgb Wired Over Ear Gaming Headphones With Mic For Pc"/>
    <s v="Redgear Cloak Wired RGB Wired Over Ear Gaming Headphones with Mic for PC"/>
    <s v="Electronics|HomeTheater,TV&amp;Video|Accessories|RemoteControls"/>
    <x v="0"/>
    <s v="HomeTheater,TV&amp;Video"/>
    <s v="Accessories|RemoteControls"/>
    <n v="1434"/>
    <n v="3999"/>
    <n v="64.141035258814711"/>
    <n v="0.64"/>
    <n v="4"/>
    <n v="32"/>
    <n v="4"/>
    <n v="4"/>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n v="127968"/>
    <n v="127968"/>
    <s v="No"/>
    <n v="0"/>
    <x v="0"/>
    <s v="61–70%"/>
  </r>
  <r>
    <s v="B0B9F9PT8R"/>
    <s v="B09LMMFW3S"/>
    <s v="Ikea Milk Frother For Your Milk, Coffee,(Cold And Hot Drinks), Black"/>
    <s v="IKEA Milk Frother for Your Milk, Coffee,(Cold and hot Drinks), Black"/>
    <s v="Home&amp;Kitchen|Heating,Cooling&amp;AirQuality|RoomHeaters|ElectricHeaters"/>
    <x v="1"/>
    <s v="Heating,Cooling&amp;AirQuality"/>
    <s v="RoomHeaters|ElectricHeaters"/>
    <n v="1529"/>
    <n v="2999"/>
    <n v="49.016338779593198"/>
    <n v="0.49"/>
    <n v="3.3"/>
    <n v="29"/>
    <n v="3.3"/>
    <n v="3"/>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n v="86971"/>
    <n v="86971"/>
    <s v="Yes"/>
    <n v="0"/>
    <x v="0"/>
    <s v="41–50%"/>
  </r>
  <r>
    <s v="B0BQ3K23Y1"/>
    <s v="B08HDJ86NZ"/>
    <s v="Boat Deuce Usb 300 2 In 1 Type-C &amp; Micro Usb Stress Resistant, Tangle-Free, Sturdy Cable With 3A Fast Charging &amp; 480Mbps Data Transmission, 10000+ Bends Lifespan And Extended 1.5M Length(Martian Red)"/>
    <s v="boAt Deuce USB 300 2 in 1 Type-C &amp; Micro USB Stress Resistant, Tangle-Free, Sturdy Cable with 3A Fast Charging &amp; 480mbps Data Transmission, 10000+ Bends Lifespan and Extended 1.5m Length(Martian Red)"/>
    <s v="Home&amp;Kitchen|Kitchen&amp;HomeAppliances|SmallKitchenAppliances|HandBlenders"/>
    <x v="1"/>
    <s v="Kitchen&amp;HomeAppliances"/>
    <s v="SmallKitchenAppliances|HandBlenders"/>
    <n v="279"/>
    <n v="499"/>
    <n v="44.08817635270541"/>
    <n v="0.44"/>
    <n v="4.8"/>
    <n v="28"/>
    <n v="4.8"/>
    <n v="5"/>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n v="13972"/>
    <n v="13972"/>
    <s v="No"/>
    <n v="0"/>
    <x v="0"/>
    <s v="41–50%"/>
  </r>
  <r>
    <s v="B0BLV1GNLN"/>
    <s v="B0B5ZF3NRK"/>
    <s v="Cedo 65W Oneplus Dash Warp Charge Cable, Usb A To Type C Data Sync Fast Charging Cable Compatible With One Plus 3 /3T /5 /5T /6 /6T /7 /7T /7 Pro &amp; For All Type C Devices - 1 Meter, Red"/>
    <s v="CEDO 65W OnePlus Dash Warp Charge Cable, USB A to Type C Data Sync Fast Charging Cable Compatible with One Plus 3 /3T /5 /5T /6 /6T /7 /7T /7 pro &amp; for All Type C Devices - 1 Meter, Red"/>
    <s v="Electronics|HomeTheater,TV&amp;Video|Projectors"/>
    <x v="0"/>
    <s v="HomeTheater,TV&amp;Video"/>
    <s v="Projectors"/>
    <n v="6490"/>
    <n v="9990"/>
    <n v="35.035035035035037"/>
    <n v="0.35"/>
    <n v="4"/>
    <n v="27"/>
    <n v="4"/>
    <n v="4"/>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n v="269730"/>
    <n v="269730"/>
    <s v="No"/>
    <n v="0"/>
    <x v="1"/>
    <s v="31–40%"/>
  </r>
  <r>
    <s v="B016MDK4F4"/>
    <s v="B0BBFJLP21"/>
    <s v="Redmi 11 Prime 5G (Thunder Black, 4Gb Ram, 64Gb Storage) | Prime Design | Mtk Dimensity 700 | 50 Mp Dual Cam | 5000Mah | 7 Band 5G"/>
    <s v="Redmi 11 Prime 5G (Thunder Black, 4GB RAM, 64GB Storage) | Prime Design | MTK Dimensity 700 | 50 MP Dual Cam | 5000mAh | 7 Band 5G"/>
    <s v="Electronics|HomeTheater,TV&amp;Video|Accessories|Cables|HDMICables"/>
    <x v="0"/>
    <s v="HomeTheater,TV&amp;Video"/>
    <s v="Accessories|Cables|HDMICables"/>
    <n v="185"/>
    <n v="499"/>
    <n v="62.925851703406806"/>
    <n v="0.63"/>
    <n v="4.2"/>
    <n v="25"/>
    <n v="4.2"/>
    <n v="4"/>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n v="12475"/>
    <n v="12475"/>
    <s v="No"/>
    <n v="0"/>
    <x v="0"/>
    <s v="61–70%"/>
  </r>
  <r>
    <s v="B0B7NWGXS6"/>
    <s v="B07VV37FT4"/>
    <s v="Classmate Octane Neon- 25 Blue Gel Pens | Smooth Writing Pens| Water-Proof Ink For Smudge-Free Writing| Preferred By Students For Exam &amp; Class Notes| Study At Home Essential"/>
    <s v="Classmate Octane Neon- 25 Blue Gel Pens | Smooth Writing Pens| Water-proof Ink For Smudge-free Writing| Preferred By Students For Exam &amp; Class Notes| Study At Home Essential"/>
    <s v="Home&amp;Kitchen|Heating,Cooling&amp;AirQuality|RoomHeaters|ElectricHeaters"/>
    <x v="1"/>
    <s v="Heating,Cooling&amp;AirQuality"/>
    <s v="RoomHeaters|ElectricHeaters"/>
    <n v="2439"/>
    <n v="2545"/>
    <n v="4.1650294695481334"/>
    <n v="0.04"/>
    <n v="4.0999999999999996"/>
    <n v="25"/>
    <n v="4.0999999999999996"/>
    <n v="4"/>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n v="63625"/>
    <n v="63625"/>
    <s v="Yes"/>
    <n v="0"/>
    <x v="2"/>
    <s v="0–10%"/>
  </r>
  <r>
    <s v="B07VSG5SXZ"/>
    <s v="B09Y5MP7C4"/>
    <s v="Noise Buds Vs104 Bluetooth Truly Wireless In Ear Earbuds With Mic, 30-Hours Of Playtime, Instacharge, 13Mm Driver And Hyper Sync (Charcoal Black)"/>
    <s v="Noise Buds Vs104 Bluetooth Truly Wireless in Ear Earbuds with Mic, 30-Hours of Playtime, Instacharge, 13Mm Driver and Hyper Sync (Charcoal Black)"/>
    <s v="Electronics|HomeTheater,TV&amp;Video|Accessories|Cables|HDMICables"/>
    <x v="0"/>
    <s v="HomeTheater,TV&amp;Video"/>
    <s v="Accessories|Cables|HDMICables"/>
    <n v="637"/>
    <n v="1499"/>
    <n v="57.505003335557035"/>
    <n v="0.57999999999999996"/>
    <n v="4.0999999999999996"/>
    <n v="24"/>
    <n v="4.0999999999999996"/>
    <n v="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n v="35976"/>
    <n v="35976"/>
    <s v="No"/>
    <n v="0"/>
    <x v="0"/>
    <s v="51–60%"/>
  </r>
  <r>
    <s v="B09NFSHCWN"/>
    <s v="B01CS4A5V4"/>
    <s v="Monitor Ac Stand/Heavy Duty Air Conditioner Outdoor Unit Mounting Bracket"/>
    <s v="Monitor AC Stand/Heavy Duty Air Conditioner Outdoor Unit Mounting Bracket"/>
    <s v="Home&amp;Kitchen|Heating,Cooling&amp;AirQuality|RoomHeaters|ElectricHeaters"/>
    <x v="1"/>
    <s v="Heating,Cooling&amp;AirQuality"/>
    <s v="RoomHeaters|ElectricHeaters"/>
    <n v="1149"/>
    <n v="1899"/>
    <n v="39.494470774091624"/>
    <n v="0.39"/>
    <n v="3.5"/>
    <n v="24"/>
    <n v="3.5"/>
    <n v="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n v="45576"/>
    <n v="45576"/>
    <s v="Yes"/>
    <n v="0"/>
    <x v="0"/>
    <s v="31–40%"/>
  </r>
  <r>
    <s v="B0B7L86YCB"/>
    <s v="B009P2LIL4"/>
    <s v="Bajaj Majesty Rx10 2000 Watts Heat Convector Room Heater (White, Isi Approved)"/>
    <s v="Bajaj Majesty RX10 2000 Watts Heat Convector Room Heater (White, ISI Approved)"/>
    <s v="Home&amp;Kitchen|Kitchen&amp;HomeAppliances|SmallKitchenAppliances|VacuumSealers"/>
    <x v="1"/>
    <s v="Kitchen&amp;HomeAppliances"/>
    <s v="SmallKitchenAppliances|VacuumSealers"/>
    <n v="161"/>
    <n v="300"/>
    <n v="46.333333333333329"/>
    <n v="0.46"/>
    <n v="2.6"/>
    <n v="24"/>
    <n v="2.6"/>
    <n v="3"/>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n v="7200"/>
    <n v="7200"/>
    <s v="No"/>
    <n v="0"/>
    <x v="0"/>
    <s v="41–50%"/>
  </r>
  <r>
    <s v="B09ZHCJDP1"/>
    <s v="B098NS6PVG"/>
    <s v="Ambrane Unbreakable 60W / 3A Fast Charging 1.5M Braided Type C Cable For Smartphones, Tablets, Laptops &amp; Other Type C Devices, Pd Technology, 480Mbps Data Sync, Quick Charge 3.0 (Rct15A, Black)"/>
    <s v="Ambrane Unbreakable 60W / 3A Fast Charging 1.5m Braided Type C Cable for Smartphones, Tablets, Laptops &amp; other Type C devices, PD Technology, 480Mbps Data Sync, Quick Charge 3.0 (RCT15A, Black)"/>
    <s v="Computers&amp;Accessories|Accessories&amp;Peripherals|Keyboards,Mice&amp;InputDevices|Mice"/>
    <x v="2"/>
    <s v="Accessories&amp;Peripherals"/>
    <s v="Keyboards,Mice&amp;InputDevices|Mice"/>
    <n v="499"/>
    <n v="1000"/>
    <n v="50.1"/>
    <n v="0.5"/>
    <n v="5"/>
    <n v="23"/>
    <n v="5"/>
    <n v="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n v="23000"/>
    <n v="23000"/>
    <s v="No"/>
    <n v="0"/>
    <x v="2"/>
    <s v="51–60%"/>
  </r>
  <r>
    <s v="B09LV13JFB"/>
    <s v="B0BPBG712X"/>
    <s v="Portable, Handy Compact Plug-In Portable Digital Electric Heater Fan Wall-Outlet Handy Air Warmer Blower Adjustable Timer Digital Display Heater For Home/Office/Camper (Black, 400 Watts)"/>
    <s v="Portable, Handy Compact Plug-in Portable Digital Electric Heater Fan Wall-Outlet Handy Air Warmer Blower Adjustable Timer Digital Display Heater for Home/Office/Camper (Black, 400 Watts)"/>
    <s v="Electronics|HomeTheater,TV&amp;Video|Accessories|RemoteControls"/>
    <x v="0"/>
    <s v="HomeTheater,TV&amp;Video"/>
    <s v="Accessories|RemoteControls"/>
    <n v="399"/>
    <n v="999"/>
    <n v="60.06006006006006"/>
    <n v="0.6"/>
    <n v="3.3"/>
    <n v="23"/>
    <n v="3.3"/>
    <n v="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n v="22977"/>
    <n v="22977"/>
    <s v="Yes"/>
    <n v="0"/>
    <x v="1"/>
    <s v="61–70%"/>
  </r>
  <r>
    <s v="B07H8W9PB6"/>
    <s v="B00MUTWLW4"/>
    <s v="Logitech K480 Wireless Multi-Device Keyboard For Windows, Macos, Ipados, Android Or Chrome Os, Bluetooth, Compact, Compatible With Pc, Mac, Laptop, Smartphone, Tablet - Black"/>
    <s v="Logitech K480 Wireless Multi-Device Keyboard for Windows, macOS, iPadOS, Android or Chrome OS, Bluetooth, Compact, Compatible with PC, Mac, Laptop, Smartphone, Tablet - Black"/>
    <s v="Computers&amp;Accessories|Accessories&amp;Peripherals|Keyboards,Mice&amp;InputDevices|GraphicTablets"/>
    <x v="2"/>
    <s v="Accessories&amp;Peripherals"/>
    <s v="Keyboards,Mice&amp;InputDevices|GraphicTablets"/>
    <n v="175"/>
    <n v="499"/>
    <n v="64.92985971943888"/>
    <n v="0.65"/>
    <n v="4.0999999999999996"/>
    <n v="21"/>
    <n v="4.0999999999999996"/>
    <n v="4"/>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n v="10479"/>
    <n v="10479"/>
    <s v="Yes"/>
    <n v="0"/>
    <x v="1"/>
    <s v="61–70%"/>
  </r>
  <r>
    <s v="B08QW937WV"/>
    <s v="B09VT6JKRP"/>
    <s v="Lapster Usb 3.0 A To Micro B Superspeed For Hard Disk Cable - Short Cable"/>
    <s v="Lapster USB 3.0 A to Micro B SuperSpeed for hard disk cable - short cable"/>
    <s v="Home&amp;Kitchen|Heating,Cooling&amp;AirQuality|WaterHeaters&amp;Geysers|InstantWaterHeaters"/>
    <x v="1"/>
    <s v="Heating,Cooling&amp;AirQuality"/>
    <s v="WaterHeaters&amp;Geysers|InstantWaterHeaters"/>
    <n v="1448"/>
    <n v="2999"/>
    <n v="51.717239079693236"/>
    <n v="0.52"/>
    <n v="4.5"/>
    <n v="19"/>
    <n v="4.5"/>
    <n v="5"/>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n v="56981"/>
    <n v="56981"/>
    <s v="Yes"/>
    <n v="0"/>
    <x v="2"/>
    <s v="51–60%"/>
  </r>
  <r>
    <s v="B0BPBG712X"/>
    <s v="B083GQGT3Z"/>
    <s v="Caprigo Heavy Duty Tv Wall Mount Stand For 12 To 27 Inches Led/Lcd/Monitor Screen'S, Full Motion Rotatable Universal Tv &amp; Monitor Wall Mount Bracket With Swivel &amp; Tilt Adjustments (Single Arm - M416)"/>
    <s v="Caprigo Heavy Duty TV Wall Mount Stand for 12 to 27 inches LED/LCD/Monitor Screen's, Full Motion Rotatable Universal TV &amp; Monitor Wall Mount Bracket with Swivel &amp; Tilt Adjustments (Single Arm - M416)"/>
    <s v="Home&amp;Kitchen|Heating,Cooling&amp;AirQuality|RoomHeaters|FanHeaters"/>
    <x v="1"/>
    <s v="Heating,Cooling&amp;AirQuality"/>
    <s v="RoomHeaters|FanHeaters"/>
    <n v="799"/>
    <n v="1199"/>
    <n v="33.361134278565466"/>
    <n v="0.33"/>
    <n v="4.4000000000000004"/>
    <n v="17"/>
    <n v="4.4000000000000004"/>
    <n v="4"/>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n v="20383"/>
    <n v="20383"/>
    <s v="Yes"/>
    <n v="0"/>
    <x v="0"/>
    <s v="31–40%"/>
  </r>
  <r>
    <s v="B0BMZ6SY89"/>
    <s v="B00KIDSU8S"/>
    <s v="Havells Ventil Air Dx 200Mm Exhaust Fan (White)"/>
    <s v="Havells Ventil Air DX 200mm Exhaust Fan (White)"/>
    <s v="Home&amp;Kitchen|Heating,Cooling&amp;AirQuality|RoomHeaters|FanHeaters"/>
    <x v="1"/>
    <s v="Heating,Cooling&amp;AirQuality"/>
    <s v="RoomHeaters|FanHeaters"/>
    <n v="899"/>
    <n v="1599"/>
    <n v="43.777360850531579"/>
    <n v="0.44"/>
    <n v="3.4"/>
    <n v="15"/>
    <n v="3.4"/>
    <n v="3"/>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n v="23985"/>
    <n v="23985"/>
    <s v="No"/>
    <n v="0"/>
    <x v="0"/>
    <s v="41–50%"/>
  </r>
  <r>
    <s v="B09VGKFM7Y"/>
    <s v="B00RFWNJMC"/>
    <s v="Airtel Digitaltv Dth Remote Sd/Hd/Hd Recording Compatible For Television (Shining Black )"/>
    <s v="Airtel DigitalTV DTH Remote SD/HD/HD Recording Compatible for Television (Shining Black )"/>
    <s v="Electronics|Mobiles&amp;Accessories|MobileAccessories|Chargers|WallChargers"/>
    <x v="0"/>
    <s v="Mobiles&amp;Accessories"/>
    <s v="MobileAccessories|Chargers|WallChargers"/>
    <n v="219"/>
    <n v="499"/>
    <n v="56.112224448897798"/>
    <n v="0.56000000000000005"/>
    <n v="4.4000000000000004"/>
    <n v="14"/>
    <n v="4.4000000000000004"/>
    <n v="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n v="6986"/>
    <n v="6986"/>
    <s v="No"/>
    <n v="0"/>
    <x v="0"/>
    <s v="51–60%"/>
  </r>
  <r>
    <s v="B0BFBNXS94"/>
    <s v="B00J5DYCCA"/>
    <s v="Havells Ventil Air Dsp 230Mm Exhaust Fan (Pista Green)"/>
    <s v="Havells Ventil Air DSP 230mm Exhaust Fan (Pista Green)"/>
    <s v="Home&amp;Kitchen|Kitchen&amp;HomeAppliances|SmallKitchenAppliances|HandBlenders"/>
    <x v="1"/>
    <s v="Kitchen&amp;HomeAppliances"/>
    <s v="SmallKitchenAppliances|HandBlenders"/>
    <n v="669"/>
    <n v="1499"/>
    <n v="55.370246831220818"/>
    <n v="0.55000000000000004"/>
    <n v="2.2999999999999998"/>
    <n v="13"/>
    <n v="2.2999999999999998"/>
    <n v="2"/>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n v="19487"/>
    <n v="19487"/>
    <s v="Yes"/>
    <n v="0"/>
    <x v="1"/>
    <s v="51–60%"/>
  </r>
  <r>
    <s v="B09XJ1LM7R"/>
    <s v="B01D5H90L4"/>
    <s v="Amazonbasics - High-Speed Male To Female Hdmi Extension Cable - 6 Feet"/>
    <s v="AmazonBasics - High-Speed Male to Female HDMI Extension Cable - 6 Feet"/>
    <s v="Electronics|HomeTheater,TV&amp;Video|Accessories|RemoteControls"/>
    <x v="0"/>
    <s v="HomeTheater,TV&amp;Video"/>
    <s v="Accessories|RemoteControls"/>
    <n v="399"/>
    <n v="799"/>
    <n v="50.062578222778477"/>
    <n v="0.5"/>
    <n v="4.3"/>
    <n v="12"/>
    <n v="4.3"/>
    <n v="4"/>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n v="9588"/>
    <n v="9588"/>
    <s v="Yes"/>
    <n v="0"/>
    <x v="0"/>
    <s v="51–60%"/>
  </r>
  <r>
    <s v="B0BMFD94VD"/>
    <s v="B076VQS87V"/>
    <s v="Syska Sdi-07 1000 W Stellar With Golden American Heritage Soleplate Dry Iron (Blue)"/>
    <s v="Syska SDI-07 1000 W Stellar with Golden American Heritage Soleplate Dry Iron (Blue)"/>
    <s v="Home&amp;Kitchen|Kitchen&amp;HomeAppliances|SmallKitchenAppliances|VacuumSealers"/>
    <x v="1"/>
    <s v="Kitchen&amp;HomeAppliances"/>
    <s v="SmallKitchenAppliances|VacuumSealers"/>
    <n v="199"/>
    <n v="499"/>
    <n v="60.120240480961925"/>
    <n v="0.6"/>
    <n v="3.3"/>
    <n v="12"/>
    <n v="3.3"/>
    <n v="3"/>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n v="5988"/>
    <n v="5988"/>
    <s v="Yes"/>
    <n v="0"/>
    <x v="1"/>
    <s v="61–70%"/>
  </r>
  <r>
    <s v="B0BMTZ4T1D"/>
    <s v="B08HDH26JX"/>
    <s v="Boat Deuce Usb 300 2 In 1 Type-C &amp; Micro Usb Stress Resistant, Sturdy Cable With 3A Fast Charging &amp; 480Mbps Data Transmission, 10000+ Bends Lifespan And Extended 1.5M Length(Mercurial Black)"/>
    <s v="boAt Deuce USB 300 2 in 1 Type-C &amp; Micro USB Stress Resistant, Sturdy Cable with 3A Fast Charging &amp; 480mbps Data Transmission, 10000+ Bends Lifespan and Extended 1.5m Length(Mercurial Black)"/>
    <s v="Home&amp;Kitchen|Heating,Cooling&amp;AirQuality|RoomHeaters|FanHeaters"/>
    <x v="1"/>
    <s v="Heating,Cooling&amp;AirQuality"/>
    <s v="RoomHeaters|FanHeaters"/>
    <n v="784"/>
    <n v="1599"/>
    <n v="50.969355847404628"/>
    <n v="0.51"/>
    <n v="4.5"/>
    <n v="11"/>
    <n v="4.5"/>
    <n v="5"/>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n v="17589"/>
    <n v="17589"/>
    <s v="Yes"/>
    <n v="0"/>
    <x v="2"/>
    <s v="51–60%"/>
  </r>
  <r>
    <s v="B09P1MFKG1"/>
    <s v="B0B1YVCJ2Y"/>
    <s v="Acer 80 Cm (32 Inches) I Series Hd Ready Android Smart Led Tv Ar32Ar2841Hdfl (Black)"/>
    <s v="Acer 80 cm (32 inches) I Series HD Ready Android Smart LED TV AR32AR2841HDFL (Black)"/>
    <s v="Home&amp;Kitchen|Heating,Cooling&amp;AirQuality|RoomHeaters|FanHeaters"/>
    <x v="1"/>
    <s v="Heating,Cooling&amp;AirQuality"/>
    <s v="RoomHeaters|FanHeaters"/>
    <n v="998"/>
    <n v="2999"/>
    <n v="66.722240746915645"/>
    <n v="0.67"/>
    <n v="4.5999999999999996"/>
    <n v="9"/>
    <n v="4.5999999999999996"/>
    <n v="5"/>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n v="26991"/>
    <n v="26991"/>
    <s v="Yes"/>
    <n v="0"/>
    <x v="0"/>
    <s v="61–70%"/>
  </r>
  <r>
    <s v="B09ZVJXN5L"/>
    <s v="B0BBLHTRM9"/>
    <s v="Ionix Tap Filter Multilayer | Activated Carbon Faucet Water Filters Universal Interface Home Kitchen Faucet Tap Water Clean Purifier Filter Cartridge Five Layer Water Filter-Pack Of 1"/>
    <s v="IONIX Tap filter Multilayer | Activated Carbon Faucet Water Filters Universal Interface Home Kitchen Faucet Tap Water Clean Purifier Filter Cartridge Five Layer Water Filter-Pack of 1"/>
    <s v="Home&amp;Kitchen|Heating,Cooling&amp;AirQuality|RoomHeaters|FanHeaters"/>
    <x v="1"/>
    <s v="Heating,Cooling&amp;AirQuality"/>
    <s v="RoomHeaters|FanHeaters"/>
    <n v="778"/>
    <n v="999"/>
    <n v="22.122122122122121"/>
    <n v="0.22"/>
    <n v="3.3"/>
    <n v="8"/>
    <n v="3.3"/>
    <n v="3"/>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n v="7992"/>
    <n v="7992"/>
    <s v="Yes"/>
    <n v="0"/>
    <x v="0"/>
    <s v="21–30%"/>
  </r>
  <r>
    <s v="B0BNDD9TN6"/>
    <s v="B00NH11KIK"/>
    <s v="Amazonbasics Usb 2.0 Cable - A-Male To B-Male - For Personal Computer, Printer- 6 Feet (1.8 Meters), Black"/>
    <s v="AmazonBasics USB 2.0 Cable - A-Male to B-Male - for Personal Computer, Printer- 6 Feet (1.8 Meters), Black"/>
    <s v="Electronics|HomeTheater,TV&amp;Video|Projectors"/>
    <x v="0"/>
    <s v="HomeTheater,TV&amp;Video"/>
    <s v="Projectors"/>
    <n v="13990"/>
    <n v="28900"/>
    <n v="51.591695501730108"/>
    <n v="0.52"/>
    <n v="4.5"/>
    <n v="7"/>
    <n v="4.5"/>
    <n v="5"/>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n v="202300"/>
    <n v="202300"/>
    <s v="No"/>
    <n v="0"/>
    <x v="0"/>
    <s v="51–60%"/>
  </r>
  <r>
    <s v="B0B4SJKRDF"/>
    <s v="B09P858DK8"/>
    <s v="Wecool C1 Car Mobile Holder With One Click Technology,360¬∞ Rotational, Strong Suction Cup,Compatible With 4 To 6 Inch Devices, Wildshield And Dashboard Mobile Holder For Car, And Use"/>
    <s v="WeCool C1 Car Mobile Holder with One Click Technology,360¬∞ Rotational, Strong Suction Cup,Compatible with 4 to 6 Inch Devices, Wildshield and Dashboard Mobile Holder for Car, and Use"/>
    <s v="Home&amp;Kitchen|Kitchen&amp;HomeAppliances|SmallKitchenAppliances|DigitalKitchenScales|DigitalScales"/>
    <x v="1"/>
    <s v="Kitchen&amp;HomeAppliances"/>
    <s v="SmallKitchenAppliances|DigitalKitchenScales|DigitalScales"/>
    <n v="239"/>
    <n v="239"/>
    <n v="0"/>
    <n v="0"/>
    <n v="4.3"/>
    <n v="7"/>
    <n v="4.3"/>
    <n v="4"/>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n v="1673"/>
    <n v="1673"/>
    <s v="Yes"/>
    <n v="0"/>
    <x v="0"/>
    <s v="0–10%"/>
  </r>
  <r>
    <s v="B0BN2576GQ"/>
    <s v="B07YSJ7FF1"/>
    <s v="Crompton Brio 1000-Watts Dry Iron With Weilburger Coating (Sky Blue And White)"/>
    <s v="Crompton Brio 1000-Watts Dry Iron with Weilburger Coating (Sky Blue and White)"/>
    <s v="Home&amp;Kitchen|Kitchen&amp;HomeAppliances|Vacuum,Cleaning&amp;Ironing|Irons,Steamers&amp;Accessories|LintShavers"/>
    <x v="1"/>
    <s v="Kitchen&amp;HomeAppliances"/>
    <s v="Vacuum,Cleaning&amp;Ironing|Irons,Steamers&amp;Accessories|LintShavers"/>
    <n v="469"/>
    <n v="1599"/>
    <n v="70.669168230143839"/>
    <n v="0.71"/>
    <n v="3.7"/>
    <n v="6"/>
    <n v="3.7"/>
    <n v="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n v="9594"/>
    <n v="9594"/>
    <s v="No"/>
    <n v="0"/>
    <x v="1"/>
    <s v="71–80%"/>
  </r>
  <r>
    <s v="B0BP7XLX48"/>
    <s v="B07JW9H4J1"/>
    <s v="Wayona Nylon Braided Usb To Lightning Fast Charging And Data Sync Cable Compatible For Iphone 13, 12,11, X, 8, 7, 6, 5, Ipad Air, Pro, Mini (3 Ft Pack Of 1, Grey)"/>
    <s v="Wayona Nylon Braided USB to Lightning Fast Charging and Data Sync Cable Compatible for iPhone 13, 12,11, X, 8, 7, 6, 5, iPad Air, Pro, Mini (3 FT Pack of 1, Grey)"/>
    <s v="Computers&amp;Accessories|Accessories&amp;Peripherals|Cables&amp;Accessories|Cables|USBCables"/>
    <x v="2"/>
    <s v="Accessories&amp;Peripherals"/>
    <s v="Cables&amp;Accessories|Cables|USBCables"/>
    <n v="399"/>
    <n v="1999"/>
    <n v="80.040020010004994"/>
    <n v="0.8"/>
    <n v="5"/>
    <n v="5"/>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n v="9995"/>
    <n v="9995"/>
    <s v="Yes"/>
    <n v="0"/>
    <x v="1"/>
    <s v="81–90%"/>
  </r>
  <r>
    <s v="B0BGPN4GGH"/>
    <s v="B08MVXPTDG"/>
    <s v="Crompton Insta Delight Fan Circulator Room Heater With 3 Heat Settings (Slate Grey &amp; Black, 2000 Watt)"/>
    <s v="Crompton Insta Delight Fan Circulator Room Heater with 3 Heat Settings (Slate Grey &amp; Black, 2000 Watt)"/>
    <s v="Home&amp;Kitchen|Heating,Cooling&amp;AirQuality|RoomHeaters|ElectricHeaters"/>
    <x v="1"/>
    <s v="Heating,Cooling&amp;AirQuality"/>
    <s v="RoomHeaters|ElectricHeaters"/>
    <n v="1099"/>
    <n v="2400"/>
    <n v="54.208333333333336"/>
    <n v="0.54"/>
    <n v="3.8"/>
    <n v="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n v="9600"/>
    <n v="9600"/>
    <s v="Yes"/>
    <n v="0"/>
    <x v="1"/>
    <s v="51–60%"/>
  </r>
  <r>
    <s v="B0BNLFQDG2"/>
    <s v="B08QHLXWV3"/>
    <s v="Kenstar 2400 Watts 9 Fins Oil Filled Radiator With Ptc Fan Heater (Black Gold)"/>
    <s v="Kenstar 2400 Watts 9 Fins Oil Filled Radiator with PTC Fan Heater (BLACK GOLD)"/>
    <s v="Home&amp;Kitchen|Heating,Cooling&amp;AirQuality|RoomHeaters|ElectricHeaters"/>
    <x v="1"/>
    <s v="Heating,Cooling&amp;AirQuality"/>
    <s v="RoomHeaters|ElectricHeaters"/>
    <n v="929"/>
    <n v="2199"/>
    <n v="57.75352432924057"/>
    <n v="0.57999999999999996"/>
    <n v="3.7"/>
    <n v="4"/>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n v="8796"/>
    <n v="8796"/>
    <s v="Yes"/>
    <n v="0"/>
    <x v="0"/>
    <s v="51–60%"/>
  </r>
  <r>
    <s v="B0BL3R4RGS"/>
    <s v="B08LVVTGZK"/>
    <s v="Lifelong Llsm120G Sandwich Griller , Classic Pro 750 W Sandwich Maker With 4 Slice Non-Stick Fixed Plates For Sandwiches At Home With 1 Year Warranty (Black)"/>
    <s v="Lifelong LLSM120G Sandwich Griller , Classic Pro 750 W Sandwich Maker with 4 Slice Non-Stick Fixed Plates for Sandwiches at Home with 1 Year Warranty (Black)"/>
    <s v="Home&amp;Kitchen|Kitchen&amp;HomeAppliances|SmallKitchenAppliances|JuicerMixerGrinders"/>
    <x v="1"/>
    <s v="Kitchen&amp;HomeAppliances"/>
    <s v="SmallKitchenAppliances|JuicerMixerGrinders"/>
    <n v="649"/>
    <n v="999"/>
    <n v="35.035035035035037"/>
    <n v="0.35"/>
    <n v="3.6"/>
    <n v="4"/>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n v="3996"/>
    <n v="3996"/>
    <s v="Yes"/>
    <n v="0"/>
    <x v="0"/>
    <s v="31–40%"/>
  </r>
  <r>
    <s v="B0B3JSWG81"/>
    <s v="B00GHL8VP2"/>
    <s v="Usha 1212 Ptc With Adjustable Thermostat Fan Heater (Black/Brown, 1500-Watts)."/>
    <s v="USHA 1212 PTC with Adjustable Thermostat Fan Heater (Black/Brown, 1500-Watts)."/>
    <s v="Home&amp;Kitchen|Kitchen&amp;HomeAppliances|Vacuum,Cleaning&amp;Ironing|Irons,Steamers&amp;Accessories|LintShavers"/>
    <x v="1"/>
    <s v="Kitchen&amp;HomeAppliances"/>
    <s v="Vacuum,Cleaning&amp;Ironing|Irons,Steamers&amp;Accessories|LintShavers"/>
    <n v="199"/>
    <n v="999"/>
    <n v="80.08008008008008"/>
    <n v="0.8"/>
    <n v="3.1"/>
    <n v="2"/>
    <n v="3.1"/>
    <n v="3"/>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n v="1998"/>
    <n v="1998"/>
    <s v="No"/>
    <n v="0"/>
    <x v="0"/>
    <s v="81–90%"/>
  </r>
  <r>
    <s v="B0BPJBTB3F"/>
    <s v="B01486F4G6"/>
    <s v="Borosil Jumbo 1000-Watt Grill Sandwich Maker (Black)"/>
    <s v="Borosil Jumbo 1000-Watt Grill Sandwich Maker (Black)"/>
    <s v="Home&amp;Kitchen|Heating,Cooling&amp;AirQuality|RoomHeaters|FanHeaters"/>
    <x v="1"/>
    <s v="Heating,Cooling&amp;AirQuality"/>
    <s v="RoomHeaters|FanHeaters"/>
    <n v="1299"/>
    <n v="2495"/>
    <n v="47.935871743486977"/>
    <n v="0.48"/>
    <n v="2"/>
    <n v="2"/>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n v="4990"/>
    <n v="4990"/>
    <s v="Yes"/>
    <n v="0"/>
    <x v="2"/>
    <s v="41–5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605E433-0BF5-409F-9D46-9CA279560B77}" name="PivotTable10"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15:I19" firstHeaderRow="1" firstDataRow="1" firstDataCol="1"/>
  <pivotFields count="30">
    <pivotField showAll="0"/>
    <pivotField showAll="0"/>
    <pivotField dataField="1" showAll="0"/>
    <pivotField showAll="0"/>
    <pivotField showAll="0"/>
    <pivotField showAll="0"/>
    <pivotField showAll="0"/>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axis="axisRow" showAll="0">
      <items count="4">
        <item x="1"/>
        <item x="2"/>
        <item x="0"/>
        <item t="default"/>
      </items>
    </pivotField>
    <pivotField showAll="0"/>
  </pivotFields>
  <rowFields count="1">
    <field x="28"/>
  </rowFields>
  <rowItems count="4">
    <i>
      <x/>
    </i>
    <i>
      <x v="1"/>
    </i>
    <i>
      <x v="2"/>
    </i>
    <i t="grand">
      <x/>
    </i>
  </rowItems>
  <colItems count="1">
    <i/>
  </colItems>
  <dataFields count="1">
    <dataField name="Count of product_name1" fld="2"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F26B6F1-A7CB-47AE-B091-22A8AFFF95A2}"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3:E13"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Distinct Count of product_name1" fld="1" subtotal="count" baseField="0" baseItem="0">
      <extLst>
        <ext xmlns:x15="http://schemas.microsoft.com/office/spreadsheetml/2010/11/main" uri="{FABC7310-3BB5-11E1-824E-6D434824019B}">
          <x15:dataField isCountDistinct="1"/>
        </ext>
      </extLst>
    </dataField>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roduct_name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ATA CLEANING.xlsx!Table3">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7513083-AFC0-4A85-B068-60FBE29A3793}" name="PivotTable9"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15:F25" firstHeaderRow="1" firstDataRow="1" firstDataCol="1"/>
  <pivotFields count="30">
    <pivotField showAll="0"/>
    <pivotField showAll="0"/>
    <pivotField showAll="0"/>
    <pivotField showAll="0"/>
    <pivotField showAll="0"/>
    <pivotField axis="axisRow" showAll="0">
      <items count="10">
        <item x="8"/>
        <item x="2"/>
        <item x="0"/>
        <item x="7"/>
        <item x="1"/>
        <item x="6"/>
        <item x="3"/>
        <item x="5"/>
        <item x="4"/>
        <item t="default"/>
      </items>
    </pivotField>
    <pivotField showAll="0"/>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s>
  <rowFields count="1">
    <field x="5"/>
  </rowFields>
  <rowItems count="10">
    <i>
      <x/>
    </i>
    <i>
      <x v="1"/>
    </i>
    <i>
      <x v="2"/>
    </i>
    <i>
      <x v="3"/>
    </i>
    <i>
      <x v="4"/>
    </i>
    <i>
      <x v="5"/>
    </i>
    <i>
      <x v="6"/>
    </i>
    <i>
      <x v="7"/>
    </i>
    <i>
      <x v="8"/>
    </i>
    <i t="grand">
      <x/>
    </i>
  </rowItems>
  <colItems count="1">
    <i/>
  </colItems>
  <dataFields count="1">
    <dataField name="Sum of Numeric revenue" fld="2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879AF2A-35EA-491B-9D3A-29C25C40ED17}"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3" firstHeaderRow="1" firstDataRow="1" firstDataCol="1"/>
  <pivotFields count="30">
    <pivotField showAll="0"/>
    <pivotField showAll="0"/>
    <pivotField showAll="0"/>
    <pivotField showAll="0"/>
    <pivotField showAll="0"/>
    <pivotField axis="axisRow" showAll="0">
      <items count="10">
        <item x="8"/>
        <item x="2"/>
        <item x="0"/>
        <item x="7"/>
        <item x="1"/>
        <item x="6"/>
        <item x="3"/>
        <item x="5"/>
        <item x="4"/>
        <item t="default"/>
      </items>
    </pivotField>
    <pivotField showAll="0"/>
    <pivotField showAll="0"/>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5"/>
  </rowFields>
  <rowItems count="10">
    <i>
      <x/>
    </i>
    <i>
      <x v="1"/>
    </i>
    <i>
      <x v="2"/>
    </i>
    <i>
      <x v="3"/>
    </i>
    <i>
      <x v="4"/>
    </i>
    <i>
      <x v="5"/>
    </i>
    <i>
      <x v="6"/>
    </i>
    <i>
      <x v="7"/>
    </i>
    <i>
      <x v="8"/>
    </i>
    <i t="grand">
      <x/>
    </i>
  </rowItems>
  <colItems count="1">
    <i/>
  </colItems>
  <dataFields count="1">
    <dataField name="Average of discount_percentage" fld="11" subtotal="average" baseField="5" baseItem="0" numFmtId="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B40C050-7BD2-4E15-BFE9-FBC42261E358}" name="PivotTable8"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3:K11" firstHeaderRow="1" firstDataRow="1" firstDataCol="1"/>
  <pivotFields count="2">
    <pivotField dataField="1" subtotalTop="0" showAll="0" defaultSubtotal="0"/>
    <pivotField axis="axisRow" allDrilled="1" subtotalTop="0" showAll="0" dataSourceSort="1" defaultSubtotal="0" defaultAttributeDrillState="1">
      <items count="7">
        <item s="1" x="0"/>
        <item s="1" x="1"/>
        <item s="1" x="2"/>
        <item s="1" x="3"/>
        <item s="1" x="4"/>
        <item s="1" x="5"/>
        <item s="1" x="6"/>
      </items>
    </pivotField>
  </pivotFields>
  <rowFields count="1">
    <field x="1"/>
  </rowFields>
  <rowItems count="8">
    <i>
      <x/>
    </i>
    <i>
      <x v="1"/>
    </i>
    <i>
      <x v="2"/>
    </i>
    <i>
      <x v="3"/>
    </i>
    <i>
      <x v="4"/>
    </i>
    <i>
      <x v="5"/>
    </i>
    <i>
      <x v="6"/>
    </i>
    <i t="grand">
      <x/>
    </i>
  </rowItems>
  <colItems count="1">
    <i/>
  </colItems>
  <dataFields count="1">
    <dataField name="Count of product_name1" fld="0" subtotal="count"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ATA CLEANING.xlsx!Table3">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3ABEC9A-2020-4EC4-A976-E69988A6882A}" name="PivotTable5"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5:C25" firstHeaderRow="0" firstDataRow="1" firstDataCol="1"/>
  <pivotFields count="30">
    <pivotField showAll="0"/>
    <pivotField showAll="0"/>
    <pivotField showAll="0"/>
    <pivotField showAll="0"/>
    <pivotField showAll="0"/>
    <pivotField axis="axisRow" showAll="0">
      <items count="10">
        <item x="8"/>
        <item x="2"/>
        <item x="0"/>
        <item x="7"/>
        <item x="1"/>
        <item x="6"/>
        <item x="3"/>
        <item x="5"/>
        <item x="4"/>
        <item t="default"/>
      </items>
    </pivotField>
    <pivotField showAll="0"/>
    <pivotField showAll="0"/>
    <pivotField dataField="1" showAll="0"/>
    <pivotField dataField="1"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5"/>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5" baseItem="0" numFmtId="166"/>
    <dataField name="Average of discounted_price" fld="8" subtotal="average" baseField="5" baseItem="0" numFmtId="166"/>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BC12045-9D4C-47D3-8526-B47D792CD89E}" name="PivotTable4"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3:H13" firstHeaderRow="1" firstDataRow="1" firstDataCol="1"/>
  <pivotFields count="30">
    <pivotField showAll="0"/>
    <pivotField showAll="0"/>
    <pivotField showAll="0"/>
    <pivotField showAll="0"/>
    <pivotField showAll="0"/>
    <pivotField axis="axisRow" showAll="0">
      <items count="10">
        <item x="8"/>
        <item x="2"/>
        <item x="0"/>
        <item x="7"/>
        <item x="1"/>
        <item x="6"/>
        <item x="3"/>
        <item x="5"/>
        <item x="4"/>
        <item t="default"/>
      </items>
    </pivotField>
    <pivotField showAll="0"/>
    <pivotField showAll="0"/>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5"/>
  </rowFields>
  <rowItems count="10">
    <i>
      <x/>
    </i>
    <i>
      <x v="1"/>
    </i>
    <i>
      <x v="2"/>
    </i>
    <i>
      <x v="3"/>
    </i>
    <i>
      <x v="4"/>
    </i>
    <i>
      <x v="5"/>
    </i>
    <i>
      <x v="6"/>
    </i>
    <i>
      <x v="7"/>
    </i>
    <i>
      <x v="8"/>
    </i>
    <i t="grand">
      <x/>
    </i>
  </rowItems>
  <colItems count="1">
    <i/>
  </colItems>
  <dataFields count="1">
    <dataField name="Sum of rating_count" fld="13" baseField="5" baseItem="0" numFmtId="3"/>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5BF7FE4-9902-4CA5-B143-07F2717D99D0}" name="PivotTable14"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C27:D37" firstHeaderRow="1" firstDataRow="1" firstDataCol="1"/>
  <pivotFields count="30">
    <pivotField showAll="0"/>
    <pivotField showAll="0"/>
    <pivotField showAll="0"/>
    <pivotField showAll="0"/>
    <pivotField showAll="0"/>
    <pivotField axis="axisRow" showAll="0">
      <items count="10">
        <item x="8"/>
        <item x="2"/>
        <item x="0"/>
        <item x="7"/>
        <item x="1"/>
        <item x="6"/>
        <item x="3"/>
        <item x="5"/>
        <item x="4"/>
        <item t="default"/>
      </items>
    </pivotField>
    <pivotField showAll="0"/>
    <pivotField showAll="0"/>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5"/>
  </rowFields>
  <rowItems count="10">
    <i>
      <x/>
    </i>
    <i>
      <x v="1"/>
    </i>
    <i>
      <x v="2"/>
    </i>
    <i>
      <x v="3"/>
    </i>
    <i>
      <x v="4"/>
    </i>
    <i>
      <x v="5"/>
    </i>
    <i>
      <x v="6"/>
    </i>
    <i>
      <x v="7"/>
    </i>
    <i>
      <x v="8"/>
    </i>
    <i t="grand">
      <x/>
    </i>
  </rowItems>
  <colItems count="1">
    <i/>
  </colItems>
  <dataFields count="1">
    <dataField name="Max of discount_percentage" fld="11" subtotal="max" baseField="5" baseItem="0" numFmtId="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F493CF2-547A-4346-A577-773491ED9D75}" name="Table3" displayName="Table3" ref="A1:AE1466" totalsRowShown="0">
  <autoFilter ref="A1:AE1466" xr:uid="{CF493CF2-547A-4346-A577-773491ED9D75}">
    <filterColumn colId="6">
      <filters>
        <filter val="Accessories"/>
        <filter val="Accessories&amp;Peripherals"/>
        <filter val="Arts&amp;Crafts"/>
        <filter val="Cameras&amp;Photography"/>
        <filter val="CarAccessories"/>
        <filter val="Components"/>
        <filter val="CraftMaterials"/>
        <filter val="Electrical"/>
        <filter val="ExternalDevices&amp;DataStorage"/>
        <filter val="GeneralPurposeBatteries&amp;BatteryChargers"/>
        <filter val="Headphones,Earbuds&amp;Accessories"/>
        <filter val="Heating,Cooling&amp;AirQuality"/>
        <filter val="HomeAudio"/>
        <filter val="HomeMedicalSupplies&amp;Equipment"/>
        <filter val="HomeStorage&amp;Organization"/>
        <filter val="HomeTheater,TV&amp;Video"/>
        <filter val="Kitchen&amp;Dining"/>
        <filter val="Kitchen&amp;HomeAppliances"/>
        <filter val="Laptops"/>
        <filter val="Microphones"/>
        <filter val="Mobiles&amp;Accessories"/>
        <filter val="NetworkingDevices"/>
        <filter val="OfficeElectronics"/>
        <filter val="OfficePaperProducts"/>
        <filter val="PowerAccessories"/>
        <filter val="Printers,Inks&amp;Accessories"/>
        <filter val="WearableTechnology"/>
      </filters>
    </filterColumn>
    <filterColumn colId="9">
      <filters>
        <filter val="100.00"/>
        <filter val="1000.00"/>
        <filter val="1010.00"/>
        <filter val="1020.00"/>
        <filter val="10295.00"/>
        <filter val="10400.00"/>
        <filter val="1052.00"/>
        <filter val="10590.00"/>
        <filter val="1075.00"/>
        <filter val="1090.00"/>
        <filter val="10900.00"/>
        <filter val="1099.00"/>
        <filter val="10995.00"/>
        <filter val="10999.00"/>
        <filter val="1100.00"/>
        <filter val="11000.00"/>
        <filter val="1109.00"/>
        <filter val="1111.00"/>
        <filter val="1129.00"/>
        <filter val="1130.00"/>
        <filter val="11495.00"/>
        <filter val="1150.00"/>
        <filter val="11500.00"/>
        <filter val="11595.00"/>
        <filter val="11850.00"/>
        <filter val="1190.00"/>
        <filter val="1199.00"/>
        <filter val="11990.00"/>
        <filter val="11995.00"/>
        <filter val="11999.00"/>
        <filter val="120.00"/>
        <filter val="1200.00"/>
        <filter val="1208.00"/>
        <filter val="12150.00"/>
        <filter val="1230.00"/>
        <filter val="1245.00"/>
        <filter val="1249.00"/>
        <filter val="12499.00"/>
        <filter val="12500.00"/>
        <filter val="1282.00"/>
        <filter val="1290.00"/>
        <filter val="1295.00"/>
        <filter val="1299.00"/>
        <filter val="12999.00"/>
        <filter val="1300.00"/>
        <filter val="13049.00"/>
        <filter val="13150.00"/>
        <filter val="1339.00"/>
        <filter val="1345.00"/>
        <filter val="13499.00"/>
        <filter val="1350.00"/>
        <filter val="13750.00"/>
        <filter val="1390.00"/>
        <filter val="1395.00"/>
        <filter val="1399.00"/>
        <filter val="13999.00"/>
        <filter val="1400.00"/>
        <filter val="14290.00"/>
        <filter val="1440.00"/>
        <filter val="1445.00"/>
        <filter val="149.00"/>
        <filter val="1490.00"/>
        <filter val="1499.00"/>
        <filter val="14990.00"/>
        <filter val="14999.00"/>
        <filter val="150.00"/>
        <filter val="1500.00"/>
        <filter val="15270.00"/>
        <filter val="1545.00"/>
        <filter val="1547.00"/>
        <filter val="1549.00"/>
        <filter val="1560.00"/>
        <filter val="1595.00"/>
        <filter val="1599.00"/>
        <filter val="15990.00"/>
        <filter val="15999.00"/>
        <filter val="160.00"/>
        <filter val="1600.00"/>
        <filter val="16000.00"/>
        <filter val="1620.00"/>
        <filter val="1630.00"/>
        <filter val="1639.00"/>
        <filter val="1645.00"/>
        <filter val="16490.00"/>
        <filter val="165.00"/>
        <filter val="1650.00"/>
        <filter val="16899.00"/>
        <filter val="1690.00"/>
        <filter val="1695.00"/>
        <filter val="1699.00"/>
        <filter val="16990.00"/>
        <filter val="16999.00"/>
        <filter val="1700.00"/>
        <filter val="171.00"/>
        <filter val="1745.00"/>
        <filter val="1749.00"/>
        <filter val="175.00"/>
        <filter val="1750.00"/>
        <filter val="1775.00"/>
        <filter val="1790.00"/>
        <filter val="1795.00"/>
        <filter val="1799.00"/>
        <filter val="17999.00"/>
        <filter val="180.00"/>
        <filter val="1800.00"/>
        <filter val="18000.00"/>
        <filter val="1809.00"/>
        <filter val="1850.00"/>
        <filter val="1890.00"/>
        <filter val="1899.00"/>
        <filter val="18990.00"/>
        <filter val="18999.00"/>
        <filter val="1900.00"/>
        <filter val="19110.00"/>
        <filter val="19125.00"/>
        <filter val="1920.00"/>
        <filter val="1929.00"/>
        <filter val="1949.00"/>
        <filter val="19499.00"/>
        <filter val="1950.00"/>
        <filter val="1975.00"/>
        <filter val="19825.00"/>
        <filter val="1989.00"/>
        <filter val="199.00"/>
        <filter val="1990.00"/>
        <filter val="1995.00"/>
        <filter val="1999.00"/>
        <filter val="19990.00"/>
        <filter val="19999.00"/>
        <filter val="200.00"/>
        <filter val="2000.00"/>
        <filter val="20000.00"/>
        <filter val="20049.00"/>
        <filter val="20900.00"/>
        <filter val="2095.00"/>
        <filter val="2099.00"/>
        <filter val="20990.00"/>
        <filter val="20999.00"/>
        <filter val="210.00"/>
        <filter val="2100.00"/>
        <filter val="2198.00"/>
        <filter val="2199.00"/>
        <filter val="21990.00"/>
        <filter val="21999.00"/>
        <filter val="220.00"/>
        <filter val="225.00"/>
        <filter val="2290.00"/>
        <filter val="22900.00"/>
        <filter val="2295.00"/>
        <filter val="2299.00"/>
        <filter val="22990.00"/>
        <filter val="230.00"/>
        <filter val="2300.00"/>
        <filter val="2349.00"/>
        <filter val="23559.00"/>
        <filter val="2360.00"/>
        <filter val="237.00"/>
        <filter val="2380.00"/>
        <filter val="2385.00"/>
        <filter val="239.00"/>
        <filter val="2399.00"/>
        <filter val="23990.00"/>
        <filter val="23999.00"/>
        <filter val="2400.00"/>
        <filter val="24500.00"/>
        <filter val="2485.00"/>
        <filter val="24850.00"/>
        <filter val="249.00"/>
        <filter val="2490.00"/>
        <filter val="2495.00"/>
        <filter val="2498.00"/>
        <filter val="2499.00"/>
        <filter val="24990.00"/>
        <filter val="24999.00"/>
        <filter val="250.00"/>
        <filter val="2500.00"/>
        <filter val="2545.00"/>
        <filter val="2550.00"/>
        <filter val="2590.00"/>
        <filter val="2595.00"/>
        <filter val="2599.00"/>
        <filter val="25999.00"/>
        <filter val="260.00"/>
        <filter val="2600.00"/>
        <filter val="2660.00"/>
        <filter val="2695.00"/>
        <filter val="2699.00"/>
        <filter val="26999.00"/>
        <filter val="2790.00"/>
        <filter val="2796.00"/>
        <filter val="2799.00"/>
        <filter val="27990.00"/>
        <filter val="2800.00"/>
        <filter val="2890.00"/>
        <filter val="28900.00"/>
        <filter val="2895.00"/>
        <filter val="2899.00"/>
        <filter val="28999.00"/>
        <filter val="2900.00"/>
        <filter val="2911.00"/>
        <filter val="299.00"/>
        <filter val="2990.00"/>
        <filter val="2995.00"/>
        <filter val="2999.00"/>
        <filter val="29990.00"/>
        <filter val="29999.00"/>
        <filter val="300.00"/>
        <filter val="3000.00"/>
        <filter val="3045.00"/>
        <filter val="3080.00"/>
        <filter val="3098.00"/>
        <filter val="3099.00"/>
        <filter val="30990.00"/>
        <filter val="310.00"/>
        <filter val="3100.00"/>
        <filter val="315.00"/>
        <filter val="3190.00"/>
        <filter val="3193.00"/>
        <filter val="3195.00"/>
        <filter val="3199.00"/>
        <filter val="31990.00"/>
        <filter val="31999.00"/>
        <filter val="320.00"/>
        <filter val="32000.00"/>
        <filter val="3210.00"/>
        <filter val="3250.00"/>
        <filter val="3279.00"/>
        <filter val="3290.00"/>
        <filter val="3295.00"/>
        <filter val="3299.00"/>
        <filter val="32999.00"/>
        <filter val="3300.00"/>
        <filter val="339.00"/>
        <filter val="3390.00"/>
        <filter val="3398.00"/>
        <filter val="33999.00"/>
        <filter val="349.00"/>
        <filter val="3490.00"/>
        <filter val="3495.00"/>
        <filter val="3499.00"/>
        <filter val="34990.00"/>
        <filter val="34999.00"/>
        <filter val="350.00"/>
        <filter val="3500.00"/>
        <filter val="35000.00"/>
        <filter val="3550.00"/>
        <filter val="3595.00"/>
        <filter val="3599.00"/>
        <filter val="35999.00"/>
        <filter val="3645.00"/>
        <filter val="3690.00"/>
        <filter val="375.00"/>
        <filter val="3790.00"/>
        <filter val="3799.00"/>
        <filter val="37999.00"/>
        <filter val="3875.00"/>
        <filter val="389.00"/>
        <filter val="3890.00"/>
        <filter val="3895.00"/>
        <filter val="3899.00"/>
        <filter val="38999.00"/>
        <filter val="39.00"/>
        <filter val="3945.00"/>
        <filter val="395.00"/>
        <filter val="399.00"/>
        <filter val="3990.00"/>
        <filter val="3995.00"/>
        <filter val="3999.00"/>
        <filter val="39990.00"/>
        <filter val="39999.00"/>
        <filter val="400.00"/>
        <filter val="4000.00"/>
        <filter val="4005.00"/>
        <filter val="404.00"/>
        <filter val="40990.00"/>
        <filter val="4100.00"/>
        <filter val="4195.00"/>
        <filter val="4199.00"/>
        <filter val="420.00"/>
        <filter val="4200.00"/>
        <filter val="4290.00"/>
        <filter val="4295.00"/>
        <filter val="42999.00"/>
        <filter val="4330.00"/>
        <filter val="4332.96"/>
        <filter val="440.00"/>
        <filter val="4400.00"/>
        <filter val="449.00"/>
        <filter val="4490.00"/>
        <filter val="4495.00"/>
        <filter val="4499.00"/>
        <filter val="44990.00"/>
        <filter val="44999.00"/>
        <filter val="450.00"/>
        <filter val="4500.00"/>
        <filter val="4560.00"/>
        <filter val="4590.00"/>
        <filter val="45999.00"/>
        <filter val="4600.00"/>
        <filter val="4650.00"/>
        <filter val="4699.00"/>
        <filter val="4700.00"/>
        <filter val="475.00"/>
        <filter val="4775.00"/>
        <filter val="4780.00"/>
        <filter val="47900.00"/>
        <filter val="4799.00"/>
        <filter val="47990.00"/>
        <filter val="4849.00"/>
        <filter val="485.00"/>
        <filter val="4890.00"/>
        <filter val="495.00"/>
        <filter val="499.00"/>
        <filter val="4990.00"/>
        <filter val="4995.00"/>
        <filter val="4999.00"/>
        <filter val="49990.00"/>
        <filter val="49999.00"/>
        <filter val="50.00"/>
        <filter val="500.00"/>
        <filter val="5000.00"/>
        <filter val="50000.00"/>
        <filter val="50999.00"/>
        <filter val="510.00"/>
        <filter val="5156.00"/>
        <filter val="5190.00"/>
        <filter val="51990.00"/>
        <filter val="52900.00"/>
        <filter val="5295.00"/>
        <filter val="5299.00"/>
        <filter val="535.00"/>
        <filter val="549.00"/>
        <filter val="5490.00"/>
        <filter val="5495.00"/>
        <filter val="5499.00"/>
        <filter val="54990.00"/>
        <filter val="550.00"/>
        <filter val="5500.00"/>
        <filter val="5550.00"/>
        <filter val="56790.00"/>
        <filter val="5734.00"/>
        <filter val="5795.00"/>
        <filter val="5799.00"/>
        <filter val="5890.00"/>
        <filter val="59.00"/>
        <filter val="590.00"/>
        <filter val="595.00"/>
        <filter val="59890.00"/>
        <filter val="599.00"/>
        <filter val="59900.00"/>
        <filter val="5995.00"/>
        <filter val="5999.00"/>
        <filter val="59999.00"/>
        <filter val="600.00"/>
        <filter val="6000.00"/>
        <filter val="6070.00"/>
        <filter val="6100.00"/>
        <filter val="6190.00"/>
        <filter val="625.00"/>
        <filter val="6295.00"/>
        <filter val="6299.00"/>
        <filter val="635.00"/>
        <filter val="6355.00"/>
        <filter val="6375.00"/>
        <filter val="640.00"/>
        <filter val="649.00"/>
        <filter val="6499.00"/>
        <filter val="650.00"/>
        <filter val="6500.00"/>
        <filter val="65000.00"/>
        <filter val="666.66"/>
        <filter val="670.00"/>
        <filter val="6700.00"/>
        <filter val="695.00"/>
        <filter val="699.00"/>
        <filter val="6990.00"/>
        <filter val="69900.00"/>
        <filter val="6999.00"/>
        <filter val="69999.00"/>
        <filter val="700.00"/>
        <filter val="7005.00"/>
        <filter val="70900.00"/>
        <filter val="720.00"/>
        <filter val="7200.00"/>
        <filter val="723.00"/>
        <filter val="7290.00"/>
        <filter val="7299.00"/>
        <filter val="7350.00"/>
        <filter val="7445.00"/>
        <filter val="747.00"/>
        <filter val="749.00"/>
        <filter val="74999.00"/>
        <filter val="75.00"/>
        <filter val="750.00"/>
        <filter val="7500.00"/>
        <filter val="7506.00"/>
        <filter val="758.00"/>
        <filter val="75990.00"/>
        <filter val="761.00"/>
        <filter val="775.00"/>
        <filter val="7776.00"/>
        <filter val="7795.00"/>
        <filter val="785.00"/>
        <filter val="79.00"/>
        <filter val="795.00"/>
        <filter val="7950.00"/>
        <filter val="798.00"/>
        <filter val="799.00"/>
        <filter val="7990.00"/>
        <filter val="7999.00"/>
        <filter val="79990.00"/>
        <filter val="800.00"/>
        <filter val="8073.00"/>
        <filter val="825.00"/>
        <filter val="845.00"/>
        <filter val="8478.00"/>
        <filter val="849.00"/>
        <filter val="8499.00"/>
        <filter val="850.00"/>
        <filter val="8500.00"/>
        <filter val="85000.00"/>
        <filter val="861.00"/>
        <filter val="875.00"/>
        <filter val="8820.00"/>
        <filter val="89.00"/>
        <filter val="895.00"/>
        <filter val="899.00"/>
        <filter val="8990.00"/>
        <filter val="8995.00"/>
        <filter val="8999.00"/>
        <filter val="900.00"/>
        <filter val="919.00"/>
        <filter val="931.00"/>
        <filter val="940.00"/>
        <filter val="9455.00"/>
        <filter val="9499.00"/>
        <filter val="9625.00"/>
        <filter val="9650.00"/>
        <filter val="970.00"/>
        <filter val="975.00"/>
        <filter val="980.00"/>
        <filter val="99.00"/>
        <filter val="990.00"/>
        <filter val="995.00"/>
        <filter val="999.00"/>
        <filter val="9990.00"/>
        <filter val="9995.00"/>
        <filter val="9999.00"/>
      </filters>
    </filterColumn>
    <filterColumn colId="12">
      <filters>
        <filter val="2.0"/>
        <filter val="2.3"/>
        <filter val="2.6"/>
        <filter val="2.8"/>
        <filter val="2.9"/>
        <filter val="3.0"/>
        <filter val="3.1"/>
        <filter val="3.2"/>
        <filter val="3.3"/>
        <filter val="3.4"/>
        <filter val="3.5"/>
        <filter val="3.6"/>
        <filter val="3.7"/>
        <filter val="3.8"/>
        <filter val="3.9"/>
        <filter val="4.0"/>
        <filter val="4.1"/>
        <filter val="4.2"/>
        <filter val="4.3"/>
        <filter val="4.4"/>
        <filter val="4.5"/>
        <filter val="4.6"/>
        <filter val="4.7"/>
        <filter val="4.8"/>
        <filter val="5.0"/>
      </filters>
    </filterColumn>
    <filterColumn colId="13">
      <customFilters>
        <customFilter operator="notEqual" val=" "/>
      </customFilters>
    </filterColumn>
    <filterColumn colId="27">
      <filters>
        <filter val="No"/>
        <filter val="Yes"/>
      </filters>
    </filterColumn>
  </autoFilter>
  <sortState xmlns:xlrd2="http://schemas.microsoft.com/office/spreadsheetml/2017/richdata2" ref="A2:AE1466">
    <sortCondition descending="1" ref="P2:P1466"/>
  </sortState>
  <tableColumns count="31">
    <tableColumn id="1" xr3:uid="{FA64603A-202A-4965-8ADC-20CF8C5F0DC3}" name="product_id"/>
    <tableColumn id="2" xr3:uid="{CDEAF52D-E4FE-499C-AE62-B1F0113D1ED4}" name="product_id2"/>
    <tableColumn id="27" xr3:uid="{F551F931-52AD-46C2-9190-5125E86A7611}" name="product_name1" dataDxfId="16">
      <calculatedColumnFormula>PROPER(Table3[[#This Row],[product_name2]])</calculatedColumnFormula>
    </tableColumn>
    <tableColumn id="25" xr3:uid="{AC187D51-0D8D-4578-9305-7F34808CCC5D}" name="product_name2" dataDxfId="15"/>
    <tableColumn id="3" xr3:uid="{4FF64D55-943E-47C2-AF9B-6EF452414CFE}" name="category"/>
    <tableColumn id="24" xr3:uid="{ABC7DE1D-8DDD-4863-A7DD-0C296F37F164}" name="main_category" dataDxfId="14">
      <calculatedColumnFormula>LEFT(Table3[[#This Row],[category]], FIND("|", Table3[[#This Row],[category]]) - 1)</calculatedColumnFormula>
    </tableColumn>
    <tableColumn id="23" xr3:uid="{DB7B3DB7-58B0-4BB4-919D-D2FAD52508AB}" name="sub_category" dataDxfId="13">
      <calculatedColumnFormula>MID(Table3[[#This Row],[category]], FIND("|", Table3[[#This Row],[category]]) + 1, FIND("|", Table3[[#This Row],[category]], FIND("|", Table3[[#This Row],[category]]) + 1) - FIND("|", Table3[[#This Row],[category]]) - 1)</calculatedColumnFormula>
    </tableColumn>
    <tableColumn id="22" xr3:uid="{B0F6D77F-6D97-4435-8C29-BF6ADE9CF302}" name="third_level" dataDxfId="12">
      <calculatedColumnFormula>RIGHT(Table3[[#This Row],[category]], LEN(Table3[[#This Row],[category]]) - FIND("|", Table3[[#This Row],[category]], FIND("|", Table3[[#This Row],[category]]) + 1))</calculatedColumnFormula>
    </tableColumn>
    <tableColumn id="4" xr3:uid="{CFAD5946-0942-43CE-96F8-E5674FDBD5BB}" name="discounted_price" dataDxfId="11"/>
    <tableColumn id="5" xr3:uid="{204DEB15-F9F0-41D0-9B51-AB7E3FF242A5}" name="actual_price" dataDxfId="10"/>
    <tableColumn id="6" xr3:uid="{05F720A7-CAE9-46CE-918D-1CFAD5BF7249}" name="discount%" dataDxfId="9">
      <calculatedColumnFormula>(J2-I2)/J2*100</calculatedColumnFormula>
    </tableColumn>
    <tableColumn id="7" xr3:uid="{39A390AE-8AE6-4819-8028-69D197967B2D}" name="discount_percentage" dataDxfId="8"/>
    <tableColumn id="8" xr3:uid="{5084BF4E-9D14-4BE8-8C15-6891E86C8454}" name="rating" dataDxfId="7"/>
    <tableColumn id="9" xr3:uid="{9A3F43C6-8237-4141-A615-CB44A980E8FF}" name="rating_count" dataDxfId="6" dataCellStyle="Comma"/>
    <tableColumn id="26" xr3:uid="{D2F0B5F0-F42C-4A6A-9B6D-80025BD3EC75}" name="average rating" dataDxfId="5" dataCellStyle="Comma">
      <calculatedColumnFormula>IF(ISNUMBER(Table3[[#This Row],[rating]]), Table3[[#This Row],[rating]], "")</calculatedColumnFormula>
    </tableColumn>
    <tableColumn id="37" xr3:uid="{CA9B77F7-D343-4865-8642-D372955ED86A}" name="rating_score" dataDxfId="4" dataCellStyle="Comma">
      <calculatedColumnFormula>Table3[[#This Row],[average rating]] + (Table3[[#This Row],[rating_count]] / 1000)</calculatedColumnFormula>
    </tableColumn>
    <tableColumn id="34" xr3:uid="{A6DA60F2-8F74-47ED-B00E-D46569BABFCE}" name="rounded_rating" dataDxfId="3" dataCellStyle="Comma">
      <calculatedColumnFormula>IFERROR(ROUND(VALUE(Table3[[#This Row],[rating]]), 0), "")</calculatedColumnFormula>
    </tableColumn>
    <tableColumn id="10" xr3:uid="{7E635A38-5154-43C3-8FE6-10C037C92FF7}" name="about_product"/>
    <tableColumn id="11" xr3:uid="{6A72C26A-FBBA-4651-8D08-8927CC9A8275}" name="user_id"/>
    <tableColumn id="12" xr3:uid="{FB486DB0-1FE2-4AB4-8ACF-DF95F831019F}" name="user_name"/>
    <tableColumn id="13" xr3:uid="{9B266630-A7FD-4DD9-80EE-4274FAC423CE}" name="review_id"/>
    <tableColumn id="14" xr3:uid="{119C3ABE-683A-4C41-9D19-79E65EE80BEA}" name="review_title"/>
    <tableColumn id="15" xr3:uid="{AF3654BE-7B71-4023-A7D3-EAF07251EBF3}" name="review_content"/>
    <tableColumn id="16" xr3:uid="{3B9F2508-F209-42DD-94A9-B24A3EDB6F59}" name="img_link"/>
    <tableColumn id="17" xr3:uid="{27D02D7D-FD7F-44B4-999A-0571E631A135}" name="product_link"/>
    <tableColumn id="18" xr3:uid="{1C695B92-5E50-4F02-ACBD-0AF286CC6703}" name="potential revenue" dataDxfId="2">
      <calculatedColumnFormula>(J2*N2)</calculatedColumnFormula>
    </tableColumn>
    <tableColumn id="36" xr3:uid="{D09307D2-EB07-4AAB-AC7A-AD7127FFD260}" name="Numeric revenue" dataDxfId="1">
      <calculatedColumnFormula>IFERROR(VALUE(Table3[[#This Row],[potential revenue]]), 0)</calculatedColumnFormula>
    </tableColumn>
    <tableColumn id="19" xr3:uid="{3217D48B-6F92-44D9-A742-DFDF6ECC5465}" name="50%+ discount">
      <calculatedColumnFormula>IF(K1 &gt;= 50, "Yes", "No")</calculatedColumnFormula>
    </tableColumn>
    <tableColumn id="32" xr3:uid="{8375BCA3-26AF-4D67-9505-E39ED28F1409}" name="Column1" dataDxfId="0">
      <calculatedColumnFormula>COUNTIF(E1:AB500, "Yes")</calculatedColumnFormula>
    </tableColumn>
    <tableColumn id="20" xr3:uid="{9F1AF049-7C5A-4CCF-8337-ED8AD6538033}" name="price bucket">
      <calculatedColumnFormula>IF(I1 &lt; 200, "&lt;₹200", IF(I1 &lt;= 500, "₹200–₹500", "&gt;₹500"))</calculatedColumnFormula>
    </tableColumn>
    <tableColumn id="21" xr3:uid="{DCC4AB89-02CB-4529-89C5-E3717253201D}" name="discount bucket">
      <calculatedColumnFormula>IF(K2&lt;=10, "0–10%",
 IF(K2&lt;=20, "11–20%",
 IF(K2&lt;=30, "21–30%",
 IF(K2&lt;=40, "31–40%",
 IF(K2&lt;=50, "41–50%",
 IF(K2&lt;=60, "51–60%",
 IF(K2&lt;=70, "61–70%",
 IF(K2&lt;=80, "71–80%",
 IF(K2&lt;=90, "81–90%", "91–100%")))))))))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104F83-D2E3-4E5B-9FA4-1BBFC7D4C75B}">
  <dimension ref="A2:K37"/>
  <sheetViews>
    <sheetView tabSelected="1" topLeftCell="A19" workbookViewId="0">
      <selection activeCell="A31" sqref="A31"/>
    </sheetView>
  </sheetViews>
  <sheetFormatPr defaultRowHeight="14.5" x14ac:dyDescent="0.35"/>
  <cols>
    <col min="1" max="1" width="21.1796875" bestFit="1" customWidth="1"/>
    <col min="2" max="2" width="28.08984375" bestFit="1" customWidth="1"/>
    <col min="3" max="3" width="21.1796875" bestFit="1" customWidth="1"/>
    <col min="4" max="4" width="24.90625" bestFit="1" customWidth="1"/>
    <col min="5" max="5" width="21.1796875" bestFit="1" customWidth="1"/>
    <col min="6" max="6" width="21.6328125" bestFit="1" customWidth="1"/>
    <col min="7" max="7" width="21.1796875" bestFit="1" customWidth="1"/>
    <col min="8" max="8" width="12.36328125" bestFit="1" customWidth="1"/>
    <col min="9" max="9" width="22.1796875" bestFit="1" customWidth="1"/>
    <col min="10" max="10" width="12.36328125" bestFit="1" customWidth="1"/>
    <col min="11" max="11" width="22.1796875" bestFit="1" customWidth="1"/>
  </cols>
  <sheetData>
    <row r="2" spans="1:11" x14ac:dyDescent="0.35">
      <c r="A2" t="s">
        <v>13105</v>
      </c>
      <c r="D2" t="s">
        <v>13106</v>
      </c>
      <c r="G2" t="s">
        <v>13107</v>
      </c>
      <c r="J2" t="s">
        <v>13109</v>
      </c>
    </row>
    <row r="3" spans="1:11" x14ac:dyDescent="0.35">
      <c r="A3" s="9" t="s">
        <v>13087</v>
      </c>
      <c r="B3" t="s">
        <v>13098</v>
      </c>
      <c r="D3" s="9" t="s">
        <v>13087</v>
      </c>
      <c r="E3" t="s">
        <v>13100</v>
      </c>
      <c r="G3" s="9" t="s">
        <v>13087</v>
      </c>
      <c r="H3" t="s">
        <v>13101</v>
      </c>
      <c r="J3" s="9" t="s">
        <v>13087</v>
      </c>
      <c r="K3" t="s">
        <v>13099</v>
      </c>
    </row>
    <row r="4" spans="1:11" x14ac:dyDescent="0.35">
      <c r="A4" s="10" t="s">
        <v>13088</v>
      </c>
      <c r="B4" s="3">
        <v>0.42</v>
      </c>
      <c r="D4" s="10" t="s">
        <v>13088</v>
      </c>
      <c r="E4">
        <v>1</v>
      </c>
      <c r="G4" s="10" t="s">
        <v>13088</v>
      </c>
      <c r="H4" s="12">
        <v>1118</v>
      </c>
      <c r="J4" s="10" t="s">
        <v>13111</v>
      </c>
      <c r="K4">
        <v>1</v>
      </c>
    </row>
    <row r="5" spans="1:11" x14ac:dyDescent="0.35">
      <c r="A5" s="10" t="s">
        <v>13089</v>
      </c>
      <c r="B5" s="3">
        <v>0.54024282560706438</v>
      </c>
      <c r="D5" s="10" t="s">
        <v>13089</v>
      </c>
      <c r="E5">
        <v>419</v>
      </c>
      <c r="G5" s="10" t="s">
        <v>13089</v>
      </c>
      <c r="H5" s="12">
        <v>7728689</v>
      </c>
      <c r="J5" s="10" t="s">
        <v>13112</v>
      </c>
      <c r="K5">
        <v>1</v>
      </c>
    </row>
    <row r="6" spans="1:11" x14ac:dyDescent="0.35">
      <c r="A6" s="10" t="s">
        <v>13090</v>
      </c>
      <c r="B6" s="3">
        <v>0.50828897338403045</v>
      </c>
      <c r="D6" s="10" t="s">
        <v>13090</v>
      </c>
      <c r="E6">
        <v>511</v>
      </c>
      <c r="G6" s="10" t="s">
        <v>13090</v>
      </c>
      <c r="H6" s="12">
        <v>15778848</v>
      </c>
      <c r="J6" s="10" t="s">
        <v>13113</v>
      </c>
      <c r="K6">
        <v>2</v>
      </c>
    </row>
    <row r="7" spans="1:11" x14ac:dyDescent="0.35">
      <c r="A7" s="10" t="s">
        <v>13091</v>
      </c>
      <c r="B7" s="3">
        <v>0.53</v>
      </c>
      <c r="D7" s="10" t="s">
        <v>13091</v>
      </c>
      <c r="E7">
        <v>1</v>
      </c>
      <c r="G7" s="10" t="s">
        <v>13091</v>
      </c>
      <c r="H7" s="12">
        <v>3663</v>
      </c>
      <c r="J7" s="10" t="s">
        <v>13114</v>
      </c>
      <c r="K7">
        <v>2</v>
      </c>
    </row>
    <row r="8" spans="1:11" x14ac:dyDescent="0.35">
      <c r="A8" s="10" t="s">
        <v>13092</v>
      </c>
      <c r="B8" s="3">
        <v>0.4012053571428576</v>
      </c>
      <c r="D8" s="10" t="s">
        <v>13092</v>
      </c>
      <c r="E8">
        <v>436</v>
      </c>
      <c r="G8" s="10" t="s">
        <v>13092</v>
      </c>
      <c r="H8" s="12">
        <v>2991069</v>
      </c>
      <c r="J8" s="10" t="s">
        <v>13115</v>
      </c>
      <c r="K8">
        <v>39</v>
      </c>
    </row>
    <row r="9" spans="1:11" x14ac:dyDescent="0.35">
      <c r="A9" s="10" t="s">
        <v>13093</v>
      </c>
      <c r="B9" s="3">
        <v>0.57499999999999996</v>
      </c>
      <c r="D9" s="10" t="s">
        <v>13093</v>
      </c>
      <c r="E9">
        <v>2</v>
      </c>
      <c r="G9" s="10" t="s">
        <v>13093</v>
      </c>
      <c r="H9" s="12">
        <v>8566</v>
      </c>
      <c r="J9" s="10" t="s">
        <v>13116</v>
      </c>
      <c r="K9">
        <v>1317</v>
      </c>
    </row>
    <row r="10" spans="1:11" x14ac:dyDescent="0.35">
      <c r="A10" s="10" t="s">
        <v>13094</v>
      </c>
      <c r="B10" s="3">
        <v>0.45999999999999996</v>
      </c>
      <c r="D10" s="10" t="s">
        <v>13094</v>
      </c>
      <c r="E10">
        <v>2</v>
      </c>
      <c r="G10" s="10" t="s">
        <v>13094</v>
      </c>
      <c r="H10" s="12">
        <v>88882</v>
      </c>
      <c r="J10" s="10" t="s">
        <v>13117</v>
      </c>
      <c r="K10">
        <v>102</v>
      </c>
    </row>
    <row r="11" spans="1:11" x14ac:dyDescent="0.35">
      <c r="A11" s="10" t="s">
        <v>13095</v>
      </c>
      <c r="B11" s="3">
        <v>0.12354838709677422</v>
      </c>
      <c r="D11" s="10" t="s">
        <v>13095</v>
      </c>
      <c r="E11">
        <v>31</v>
      </c>
      <c r="G11" s="10" t="s">
        <v>13095</v>
      </c>
      <c r="H11" s="12">
        <v>149675</v>
      </c>
      <c r="J11" s="10" t="s">
        <v>13097</v>
      </c>
      <c r="K11">
        <v>1464</v>
      </c>
    </row>
    <row r="12" spans="1:11" x14ac:dyDescent="0.35">
      <c r="A12" s="10" t="s">
        <v>13096</v>
      </c>
      <c r="B12" s="3">
        <v>0</v>
      </c>
      <c r="D12" s="10" t="s">
        <v>13096</v>
      </c>
      <c r="E12">
        <v>1</v>
      </c>
      <c r="G12" s="10" t="s">
        <v>13096</v>
      </c>
      <c r="H12" s="12">
        <v>15867</v>
      </c>
    </row>
    <row r="13" spans="1:11" x14ac:dyDescent="0.35">
      <c r="A13" s="10" t="s">
        <v>13097</v>
      </c>
      <c r="B13" s="3">
        <v>0.4769146757679178</v>
      </c>
      <c r="D13" s="10" t="s">
        <v>13097</v>
      </c>
      <c r="E13">
        <v>1337</v>
      </c>
      <c r="G13" s="10" t="s">
        <v>13097</v>
      </c>
      <c r="H13" s="12">
        <v>26766377</v>
      </c>
    </row>
    <row r="14" spans="1:11" x14ac:dyDescent="0.35">
      <c r="B14" t="s">
        <v>13108</v>
      </c>
      <c r="E14" t="s">
        <v>13118</v>
      </c>
      <c r="I14" t="s">
        <v>13124</v>
      </c>
    </row>
    <row r="15" spans="1:11" x14ac:dyDescent="0.35">
      <c r="A15" s="9" t="s">
        <v>13087</v>
      </c>
      <c r="B15" t="s">
        <v>13102</v>
      </c>
      <c r="C15" t="s">
        <v>13103</v>
      </c>
      <c r="E15" s="9" t="s">
        <v>13087</v>
      </c>
      <c r="F15" t="s">
        <v>13120</v>
      </c>
      <c r="H15" s="9" t="s">
        <v>13087</v>
      </c>
      <c r="I15" t="s">
        <v>13099</v>
      </c>
    </row>
    <row r="16" spans="1:11" x14ac:dyDescent="0.35">
      <c r="A16" s="10" t="s">
        <v>13088</v>
      </c>
      <c r="B16" s="6">
        <v>4000</v>
      </c>
      <c r="C16" s="6">
        <v>2339</v>
      </c>
      <c r="E16" s="10" t="s">
        <v>13088</v>
      </c>
      <c r="F16">
        <v>4472000</v>
      </c>
      <c r="H16" s="10" t="s">
        <v>13121</v>
      </c>
      <c r="I16">
        <v>377</v>
      </c>
    </row>
    <row r="17" spans="1:9" x14ac:dyDescent="0.35">
      <c r="A17" s="10" t="s">
        <v>13089</v>
      </c>
      <c r="B17" s="6">
        <v>1683.6231346578368</v>
      </c>
      <c r="C17" s="6">
        <v>842.65037527593813</v>
      </c>
      <c r="E17" s="10" t="s">
        <v>13089</v>
      </c>
      <c r="F17">
        <v>12614808460.580002</v>
      </c>
      <c r="H17" s="10" t="s">
        <v>13122</v>
      </c>
      <c r="I17">
        <v>199</v>
      </c>
    </row>
    <row r="18" spans="1:9" x14ac:dyDescent="0.35">
      <c r="A18" s="10" t="s">
        <v>13090</v>
      </c>
      <c r="B18" s="6">
        <v>9880.1257142857139</v>
      </c>
      <c r="C18" s="6">
        <v>5965.88783269962</v>
      </c>
      <c r="E18" s="10" t="s">
        <v>13090</v>
      </c>
      <c r="F18">
        <v>97190500294</v>
      </c>
      <c r="H18" s="10" t="s">
        <v>13123</v>
      </c>
      <c r="I18">
        <v>889</v>
      </c>
    </row>
    <row r="19" spans="1:9" x14ac:dyDescent="0.35">
      <c r="A19" s="10" t="s">
        <v>13091</v>
      </c>
      <c r="B19" s="6">
        <v>1900</v>
      </c>
      <c r="C19" s="6">
        <v>899</v>
      </c>
      <c r="E19" s="10" t="s">
        <v>13091</v>
      </c>
      <c r="F19">
        <v>6959700</v>
      </c>
      <c r="H19" s="10" t="s">
        <v>13097</v>
      </c>
      <c r="I19">
        <v>1465</v>
      </c>
    </row>
    <row r="20" spans="1:9" x14ac:dyDescent="0.35">
      <c r="A20" s="10" t="s">
        <v>13092</v>
      </c>
      <c r="B20" s="6">
        <v>4162.0736607142853</v>
      </c>
      <c r="C20" s="6">
        <v>2330.6156473214287</v>
      </c>
      <c r="E20" s="10" t="s">
        <v>13092</v>
      </c>
      <c r="F20">
        <v>10459722337</v>
      </c>
    </row>
    <row r="21" spans="1:9" x14ac:dyDescent="0.35">
      <c r="A21" s="10" t="s">
        <v>13093</v>
      </c>
      <c r="B21" s="6">
        <v>799</v>
      </c>
      <c r="C21" s="6">
        <v>337</v>
      </c>
      <c r="E21" s="10" t="s">
        <v>13093</v>
      </c>
      <c r="F21">
        <v>6163434</v>
      </c>
    </row>
    <row r="22" spans="1:9" x14ac:dyDescent="0.35">
      <c r="A22" s="10" t="s">
        <v>13094</v>
      </c>
      <c r="B22" s="6">
        <v>1347</v>
      </c>
      <c r="C22" s="6">
        <v>638</v>
      </c>
      <c r="E22" s="10" t="s">
        <v>13094</v>
      </c>
      <c r="F22">
        <v>151117062</v>
      </c>
    </row>
    <row r="23" spans="1:9" x14ac:dyDescent="0.35">
      <c r="A23" s="10" t="s">
        <v>13095</v>
      </c>
      <c r="B23" s="6">
        <v>397.19354838709677</v>
      </c>
      <c r="C23" s="6">
        <v>301.58064516129031</v>
      </c>
      <c r="E23" s="10" t="s">
        <v>13095</v>
      </c>
      <c r="F23">
        <v>60778817</v>
      </c>
    </row>
    <row r="24" spans="1:9" x14ac:dyDescent="0.35">
      <c r="A24" s="10" t="s">
        <v>13096</v>
      </c>
      <c r="B24" s="6">
        <v>150</v>
      </c>
      <c r="C24" s="6">
        <v>150</v>
      </c>
      <c r="E24" s="10" t="s">
        <v>13096</v>
      </c>
      <c r="F24">
        <v>2380050</v>
      </c>
    </row>
    <row r="25" spans="1:9" x14ac:dyDescent="0.35">
      <c r="A25" s="10" t="s">
        <v>13097</v>
      </c>
      <c r="B25" s="6">
        <v>5353.1497814207651</v>
      </c>
      <c r="C25" s="6">
        <v>3125.3108737201364</v>
      </c>
      <c r="E25" s="10" t="s">
        <v>13097</v>
      </c>
      <c r="F25">
        <v>120496902154.58</v>
      </c>
    </row>
    <row r="26" spans="1:9" x14ac:dyDescent="0.35">
      <c r="D26" t="s">
        <v>13125</v>
      </c>
    </row>
    <row r="27" spans="1:9" x14ac:dyDescent="0.35">
      <c r="C27" s="9" t="s">
        <v>13087</v>
      </c>
      <c r="D27" t="s">
        <v>13126</v>
      </c>
    </row>
    <row r="28" spans="1:9" x14ac:dyDescent="0.35">
      <c r="C28" s="10" t="s">
        <v>13088</v>
      </c>
      <c r="D28" s="3">
        <v>0.42</v>
      </c>
    </row>
    <row r="29" spans="1:9" x14ac:dyDescent="0.35">
      <c r="C29" s="10" t="s">
        <v>13089</v>
      </c>
      <c r="D29" s="3">
        <v>0.94</v>
      </c>
    </row>
    <row r="30" spans="1:9" x14ac:dyDescent="0.35">
      <c r="C30" s="10" t="s">
        <v>13090</v>
      </c>
      <c r="D30" s="3">
        <v>0.91</v>
      </c>
    </row>
    <row r="31" spans="1:9" x14ac:dyDescent="0.35">
      <c r="C31" s="10" t="s">
        <v>13091</v>
      </c>
      <c r="D31" s="3">
        <v>0.53</v>
      </c>
    </row>
    <row r="32" spans="1:9" x14ac:dyDescent="0.35">
      <c r="C32" s="10" t="s">
        <v>13092</v>
      </c>
      <c r="D32" s="3">
        <v>0.9</v>
      </c>
    </row>
    <row r="33" spans="3:4" x14ac:dyDescent="0.35">
      <c r="C33" s="10" t="s">
        <v>13093</v>
      </c>
      <c r="D33" s="3">
        <v>0.57999999999999996</v>
      </c>
    </row>
    <row r="34" spans="3:4" x14ac:dyDescent="0.35">
      <c r="C34" s="10" t="s">
        <v>13094</v>
      </c>
      <c r="D34" s="3">
        <v>0.6</v>
      </c>
    </row>
    <row r="35" spans="3:4" x14ac:dyDescent="0.35">
      <c r="C35" s="10" t="s">
        <v>13095</v>
      </c>
      <c r="D35" s="3">
        <v>0.75</v>
      </c>
    </row>
    <row r="36" spans="3:4" x14ac:dyDescent="0.35">
      <c r="C36" s="10" t="s">
        <v>13096</v>
      </c>
      <c r="D36" s="3">
        <v>0</v>
      </c>
    </row>
    <row r="37" spans="3:4" x14ac:dyDescent="0.35">
      <c r="C37" s="10" t="s">
        <v>13097</v>
      </c>
      <c r="D37" s="3">
        <v>0.94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8F574-8D98-4A93-94DF-283415E202A1}">
  <dimension ref="A1:AE1466"/>
  <sheetViews>
    <sheetView topLeftCell="C1" workbookViewId="0">
      <selection activeCell="F6" sqref="F6"/>
    </sheetView>
  </sheetViews>
  <sheetFormatPr defaultColWidth="12.6328125" defaultRowHeight="14.5" x14ac:dyDescent="0.35"/>
  <cols>
    <col min="1" max="1" width="12.6328125" hidden="1" customWidth="1"/>
    <col min="2" max="2" width="15.1796875" hidden="1" customWidth="1"/>
    <col min="3" max="3" width="23.453125" customWidth="1"/>
    <col min="4" max="4" width="27.6328125" hidden="1" customWidth="1"/>
    <col min="5" max="5" width="28.08984375" hidden="1" customWidth="1"/>
    <col min="6" max="6" width="27.90625" customWidth="1"/>
    <col min="7" max="7" width="29.81640625" hidden="1" customWidth="1"/>
    <col min="8" max="8" width="22.08984375" hidden="1" customWidth="1"/>
    <col min="9" max="9" width="17.1796875" style="5" customWidth="1"/>
    <col min="10" max="10" width="13" style="5" customWidth="1"/>
    <col min="11" max="11" width="15" style="1" hidden="1" customWidth="1"/>
    <col min="12" max="12" width="12.6328125" customWidth="1"/>
    <col min="13" max="13" width="12.6328125" style="1"/>
    <col min="14" max="14" width="14.81640625" style="7" customWidth="1"/>
    <col min="15" max="15" width="12.6328125" customWidth="1"/>
    <col min="16" max="16" width="16.08984375" customWidth="1"/>
    <col min="17" max="20" width="12.6328125" hidden="1" customWidth="1"/>
    <col min="21" max="21" width="24.08984375" hidden="1" customWidth="1"/>
    <col min="22" max="22" width="16.81640625" hidden="1" customWidth="1"/>
    <col min="23" max="23" width="12.6328125" hidden="1" customWidth="1"/>
    <col min="24" max="24" width="17.7265625" style="6" hidden="1" customWidth="1"/>
    <col min="25" max="25" width="23.7265625" hidden="1" customWidth="1"/>
    <col min="26" max="26" width="23.7265625" customWidth="1"/>
    <col min="27" max="27" width="13.08984375" customWidth="1"/>
    <col min="28" max="28" width="16.1796875" customWidth="1"/>
  </cols>
  <sheetData>
    <row r="1" spans="1:31" x14ac:dyDescent="0.35">
      <c r="A1" t="s">
        <v>13081</v>
      </c>
      <c r="B1" t="s">
        <v>13085</v>
      </c>
      <c r="C1" t="s">
        <v>13086</v>
      </c>
      <c r="D1" t="s">
        <v>13084</v>
      </c>
      <c r="E1" t="s">
        <v>0</v>
      </c>
      <c r="F1" t="s">
        <v>13077</v>
      </c>
      <c r="G1" t="s">
        <v>13078</v>
      </c>
      <c r="H1" t="s">
        <v>13079</v>
      </c>
      <c r="I1" s="5" t="s">
        <v>1</v>
      </c>
      <c r="J1" s="5" t="s">
        <v>2</v>
      </c>
      <c r="K1" s="1" t="s">
        <v>13080</v>
      </c>
      <c r="L1" t="s">
        <v>3</v>
      </c>
      <c r="M1" s="1" t="s">
        <v>4</v>
      </c>
      <c r="N1" s="8" t="s">
        <v>5</v>
      </c>
      <c r="O1" s="7" t="s">
        <v>13083</v>
      </c>
      <c r="P1" s="7" t="s">
        <v>13127</v>
      </c>
      <c r="Q1" s="7" t="s">
        <v>13110</v>
      </c>
      <c r="R1" t="s">
        <v>6</v>
      </c>
      <c r="S1" t="s">
        <v>7</v>
      </c>
      <c r="T1" t="s">
        <v>8</v>
      </c>
      <c r="U1" t="s">
        <v>9</v>
      </c>
      <c r="V1" t="s">
        <v>10</v>
      </c>
      <c r="W1" t="s">
        <v>11</v>
      </c>
      <c r="X1" t="s">
        <v>12</v>
      </c>
      <c r="Y1" t="s">
        <v>13</v>
      </c>
      <c r="Z1" s="6" t="s">
        <v>14</v>
      </c>
      <c r="AA1" s="6" t="s">
        <v>13119</v>
      </c>
      <c r="AB1" t="s">
        <v>15</v>
      </c>
      <c r="AC1" t="s">
        <v>13104</v>
      </c>
      <c r="AD1" t="s">
        <v>16</v>
      </c>
      <c r="AE1" t="s">
        <v>17</v>
      </c>
    </row>
    <row r="2" spans="1:31" x14ac:dyDescent="0.35">
      <c r="A2" t="s">
        <v>130</v>
      </c>
      <c r="B2" t="s">
        <v>944</v>
      </c>
      <c r="C2" t="str">
        <f>PROPER(Table3[[#This Row],[product_name2]])</f>
        <v>Isoelite Remote Compatible For Samsung Led/Lcd Remote Control Works With All Samsung Led/Lcd Tv Model No :- Bn59-607A (Please Match The Image With Your Old Remote)</v>
      </c>
      <c r="D2" t="s">
        <v>945</v>
      </c>
      <c r="E2" t="s">
        <v>132</v>
      </c>
      <c r="F2" t="str">
        <f>LEFT(Table3[[#This Row],[category]], FIND("|", Table3[[#This Row],[category]]) - 1)</f>
        <v>Electronics</v>
      </c>
      <c r="G2" t="str">
        <f>MID(Table3[[#This Row],[category]], FIND("|", Table3[[#This Row],[category]]) + 1, FIND("|", Table3[[#This Row],[category]], FIND("|", Table3[[#This Row],[category]]) + 1) - FIND("|", Table3[[#This Row],[category]]) - 1)</f>
        <v>HomeTheater,TV&amp;Video</v>
      </c>
      <c r="H2" t="str">
        <f>RIGHT(Table3[[#This Row],[category]], LEN(Table3[[#This Row],[category]]) - FIND("|", Table3[[#This Row],[category]], FIND("|", Table3[[#This Row],[category]]) + 1))</f>
        <v>Accessories|Cables|HDMICables</v>
      </c>
      <c r="I2" s="6">
        <v>219</v>
      </c>
      <c r="J2" s="6">
        <v>700</v>
      </c>
      <c r="K2" s="1">
        <f t="shared" ref="K2:K65" si="0">(J2-I2)/J2*100</f>
        <v>68.714285714285722</v>
      </c>
      <c r="L2" s="3">
        <v>0.69</v>
      </c>
      <c r="M2" s="1">
        <v>4.4000000000000004</v>
      </c>
      <c r="N2" s="11">
        <v>426973</v>
      </c>
      <c r="O2" s="7">
        <f>IF(ISNUMBER(Table3[[#This Row],[rating]]), Table3[[#This Row],[rating]], "")</f>
        <v>4.4000000000000004</v>
      </c>
      <c r="P2" s="7">
        <f>Table3[[#This Row],[average rating]] + (Table3[[#This Row],[rating_count]] / 1000)</f>
        <v>431.37299999999999</v>
      </c>
      <c r="Q2" s="7">
        <f>IFERROR(ROUND(VALUE(Table3[[#This Row],[rating]]), 0), "")</f>
        <v>4</v>
      </c>
      <c r="R2" t="s">
        <v>133</v>
      </c>
      <c r="S2" t="s">
        <v>134</v>
      </c>
      <c r="T2" t="s">
        <v>135</v>
      </c>
      <c r="U2" t="s">
        <v>136</v>
      </c>
      <c r="V2" t="s">
        <v>137</v>
      </c>
      <c r="W2" t="s">
        <v>138</v>
      </c>
      <c r="X2" t="s">
        <v>139</v>
      </c>
      <c r="Y2" t="s">
        <v>140</v>
      </c>
      <c r="Z2" s="6">
        <f t="shared" ref="Z2:Z65" si="1">(J2*N2)</f>
        <v>298881100</v>
      </c>
      <c r="AA2" s="6">
        <f>IFERROR(VALUE(Table3[[#This Row],[potential revenue]]), 0)</f>
        <v>298881100</v>
      </c>
      <c r="AB2" t="str">
        <f t="shared" ref="AB2:AB65" si="2">IF(K1 &gt;= 50, "Yes", "No")</f>
        <v>Yes</v>
      </c>
      <c r="AC2">
        <f t="shared" ref="AC2:AC65" si="3">COUNTIF(E1:AB500, "Yes")</f>
        <v>235</v>
      </c>
      <c r="AD2" t="str">
        <f t="shared" ref="AD2:AD65" si="4">IF(I1 &lt; 200, "&lt;₹200", IF(I1 &lt;= 500, "₹200–₹500", "&gt;₹500"))</f>
        <v>&gt;₹500</v>
      </c>
      <c r="AE2" t="str">
        <f t="shared" ref="AE2:AE65" si="5">IF(K2&lt;=10, "0–10%",
 IF(K2&lt;=20, "11–20%",
 IF(K2&lt;=30, "21–30%",
 IF(K2&lt;=40, "31–40%",
 IF(K2&lt;=50, "41–50%",
 IF(K2&lt;=60, "51–60%",
 IF(K2&lt;=70, "61–70%",
 IF(K2&lt;=80, "71–80%",
 IF(K2&lt;=90, "81–90%", "91–100%")))))))))</f>
        <v>61–70%</v>
      </c>
    </row>
    <row r="3" spans="1:31" x14ac:dyDescent="0.35">
      <c r="A3" t="s">
        <v>462</v>
      </c>
      <c r="B3" t="s">
        <v>980</v>
      </c>
      <c r="C3" t="str">
        <f>PROPER(Table3[[#This Row],[product_name2]])</f>
        <v>Wayona Nylon Braided 2M / 6Ft Fast Charge Usb To Lightning Data Sync And Charging Cable For Iphone, Ipad Tablet (6 Ft Pack Of 1, Grey)</v>
      </c>
      <c r="D3" t="s">
        <v>981</v>
      </c>
      <c r="E3" t="s">
        <v>132</v>
      </c>
      <c r="F3" t="str">
        <f>LEFT(Table3[[#This Row],[category]], FIND("|", Table3[[#This Row],[category]]) - 1)</f>
        <v>Electronics</v>
      </c>
      <c r="G3" t="str">
        <f>MID(Table3[[#This Row],[category]], FIND("|", Table3[[#This Row],[category]]) + 1, FIND("|", Table3[[#This Row],[category]], FIND("|", Table3[[#This Row],[category]]) + 1) - FIND("|", Table3[[#This Row],[category]]) - 1)</f>
        <v>HomeTheater,TV&amp;Video</v>
      </c>
      <c r="H3" t="str">
        <f>RIGHT(Table3[[#This Row],[category]], LEN(Table3[[#This Row],[category]]) - FIND("|", Table3[[#This Row],[category]], FIND("|", Table3[[#This Row],[category]]) + 1))</f>
        <v>Accessories|Cables|HDMICables</v>
      </c>
      <c r="I3" s="6">
        <v>309</v>
      </c>
      <c r="J3" s="6">
        <v>475</v>
      </c>
      <c r="K3" s="1">
        <f t="shared" si="0"/>
        <v>34.94736842105263</v>
      </c>
      <c r="L3" s="3">
        <v>0.35</v>
      </c>
      <c r="M3" s="1">
        <v>4.4000000000000004</v>
      </c>
      <c r="N3" s="11">
        <v>426973</v>
      </c>
      <c r="O3" s="7">
        <f>IF(ISNUMBER(Table3[[#This Row],[rating]]), Table3[[#This Row],[rating]], "")</f>
        <v>4.4000000000000004</v>
      </c>
      <c r="P3" s="7">
        <f>Table3[[#This Row],[average rating]] + (Table3[[#This Row],[rating_count]] / 1000)</f>
        <v>431.37299999999999</v>
      </c>
      <c r="Q3" s="7">
        <f>IFERROR(ROUND(VALUE(Table3[[#This Row],[rating]]), 0), "")</f>
        <v>4</v>
      </c>
      <c r="R3" t="s">
        <v>464</v>
      </c>
      <c r="S3" t="s">
        <v>134</v>
      </c>
      <c r="T3" t="s">
        <v>135</v>
      </c>
      <c r="U3" t="s">
        <v>136</v>
      </c>
      <c r="V3" t="s">
        <v>137</v>
      </c>
      <c r="W3" t="s">
        <v>138</v>
      </c>
      <c r="X3" t="s">
        <v>465</v>
      </c>
      <c r="Y3" t="s">
        <v>466</v>
      </c>
      <c r="Z3" s="6">
        <f t="shared" si="1"/>
        <v>202812175</v>
      </c>
      <c r="AA3" s="6">
        <f>IFERROR(VALUE(Table3[[#This Row],[potential revenue]]), 0)</f>
        <v>202812175</v>
      </c>
      <c r="AB3" t="str">
        <f t="shared" si="2"/>
        <v>Yes</v>
      </c>
      <c r="AC3">
        <f t="shared" si="3"/>
        <v>235</v>
      </c>
      <c r="AD3" t="str">
        <f t="shared" si="4"/>
        <v>₹200–₹500</v>
      </c>
      <c r="AE3" t="str">
        <f t="shared" si="5"/>
        <v>31–40%</v>
      </c>
    </row>
    <row r="4" spans="1:31" x14ac:dyDescent="0.35">
      <c r="A4" t="s">
        <v>624</v>
      </c>
      <c r="B4" t="s">
        <v>994</v>
      </c>
      <c r="C4" t="str">
        <f>PROPER(Table3[[#This Row],[product_name2]])</f>
        <v>Vu 139 Cm (55 Inches) The Gloled Series 4K Smart Led Google Tv 55Gloled (Grey)</v>
      </c>
      <c r="D4" t="s">
        <v>995</v>
      </c>
      <c r="E4" t="s">
        <v>132</v>
      </c>
      <c r="F4" t="str">
        <f>LEFT(Table3[[#This Row],[category]], FIND("|", Table3[[#This Row],[category]]) - 1)</f>
        <v>Electronics</v>
      </c>
      <c r="G4" t="str">
        <f>MID(Table3[[#This Row],[category]], FIND("|", Table3[[#This Row],[category]]) + 1, FIND("|", Table3[[#This Row],[category]], FIND("|", Table3[[#This Row],[category]]) + 1) - FIND("|", Table3[[#This Row],[category]]) - 1)</f>
        <v>HomeTheater,TV&amp;Video</v>
      </c>
      <c r="H4" t="str">
        <f>RIGHT(Table3[[#This Row],[category]], LEN(Table3[[#This Row],[category]]) - FIND("|", Table3[[#This Row],[category]], FIND("|", Table3[[#This Row],[category]]) + 1))</f>
        <v>Accessories|Cables|HDMICables</v>
      </c>
      <c r="I4" s="6">
        <v>309</v>
      </c>
      <c r="J4" s="6">
        <v>1400</v>
      </c>
      <c r="K4" s="1">
        <f t="shared" si="0"/>
        <v>77.928571428571431</v>
      </c>
      <c r="L4" s="3">
        <v>0.78</v>
      </c>
      <c r="M4" s="1">
        <v>4.4000000000000004</v>
      </c>
      <c r="N4" s="11">
        <v>426973</v>
      </c>
      <c r="O4" s="7">
        <f>IF(ISNUMBER(Table3[[#This Row],[rating]]), Table3[[#This Row],[rating]], "")</f>
        <v>4.4000000000000004</v>
      </c>
      <c r="P4" s="7">
        <f>Table3[[#This Row],[average rating]] + (Table3[[#This Row],[rating_count]] / 1000)</f>
        <v>431.37299999999999</v>
      </c>
      <c r="Q4" s="7">
        <f>IFERROR(ROUND(VALUE(Table3[[#This Row],[rating]]), 0), "")</f>
        <v>4</v>
      </c>
      <c r="R4" t="s">
        <v>626</v>
      </c>
      <c r="S4" t="s">
        <v>134</v>
      </c>
      <c r="T4" t="s">
        <v>135</v>
      </c>
      <c r="U4" t="s">
        <v>136</v>
      </c>
      <c r="V4" t="s">
        <v>137</v>
      </c>
      <c r="W4" t="s">
        <v>138</v>
      </c>
      <c r="X4" t="s">
        <v>627</v>
      </c>
      <c r="Y4" t="s">
        <v>628</v>
      </c>
      <c r="Z4" s="6">
        <f t="shared" si="1"/>
        <v>597762200</v>
      </c>
      <c r="AA4" s="6">
        <f>IFERROR(VALUE(Table3[[#This Row],[potential revenue]]), 0)</f>
        <v>597762200</v>
      </c>
      <c r="AB4" t="str">
        <f t="shared" si="2"/>
        <v>No</v>
      </c>
      <c r="AC4">
        <f t="shared" si="3"/>
        <v>234</v>
      </c>
      <c r="AD4" t="str">
        <f t="shared" si="4"/>
        <v>₹200–₹500</v>
      </c>
      <c r="AE4" t="str">
        <f t="shared" si="5"/>
        <v>71–80%</v>
      </c>
    </row>
    <row r="5" spans="1:31" x14ac:dyDescent="0.35">
      <c r="A5" t="s">
        <v>130</v>
      </c>
      <c r="B5" t="s">
        <v>1432</v>
      </c>
      <c r="C5" t="str">
        <f>PROPER(Table3[[#This Row],[product_name2]])</f>
        <v>7Seven¬Æ Compatible For Sony Bravia Lcd Led Uhd Oled Qled 4K Ultra Hd Tv Remote Control With Youtube And Netflix Hotkeys. Universal Replacement For Original Sony Smart Android Tv Remote Control</v>
      </c>
      <c r="D5" t="s">
        <v>1433</v>
      </c>
      <c r="E5" t="s">
        <v>132</v>
      </c>
      <c r="F5" t="str">
        <f>LEFT(Table3[[#This Row],[category]], FIND("|", Table3[[#This Row],[category]]) - 1)</f>
        <v>Electronics</v>
      </c>
      <c r="G5" t="str">
        <f>MID(Table3[[#This Row],[category]], FIND("|", Table3[[#This Row],[category]]) + 1, FIND("|", Table3[[#This Row],[category]], FIND("|", Table3[[#This Row],[category]]) + 1) - FIND("|", Table3[[#This Row],[category]]) - 1)</f>
        <v>HomeTheater,TV&amp;Video</v>
      </c>
      <c r="H5" t="str">
        <f>RIGHT(Table3[[#This Row],[category]], LEN(Table3[[#This Row],[category]]) - FIND("|", Table3[[#This Row],[category]], FIND("|", Table3[[#This Row],[category]]) + 1))</f>
        <v>Accessories|Cables|HDMICables</v>
      </c>
      <c r="I5" s="6">
        <v>219</v>
      </c>
      <c r="J5" s="6">
        <v>700</v>
      </c>
      <c r="K5" s="1">
        <f t="shared" si="0"/>
        <v>68.714285714285722</v>
      </c>
      <c r="L5" s="3">
        <v>0.69</v>
      </c>
      <c r="M5" s="1">
        <v>4.4000000000000004</v>
      </c>
      <c r="N5" s="11">
        <v>426972</v>
      </c>
      <c r="O5" s="7">
        <f>IF(ISNUMBER(Table3[[#This Row],[rating]]), Table3[[#This Row],[rating]], "")</f>
        <v>4.4000000000000004</v>
      </c>
      <c r="P5" s="7">
        <f>Table3[[#This Row],[average rating]] + (Table3[[#This Row],[rating_count]] / 1000)</f>
        <v>431.37199999999996</v>
      </c>
      <c r="Q5" s="7">
        <f>IFERROR(ROUND(VALUE(Table3[[#This Row],[rating]]), 0), "")</f>
        <v>4</v>
      </c>
      <c r="R5" t="s">
        <v>133</v>
      </c>
      <c r="S5" t="s">
        <v>134</v>
      </c>
      <c r="T5" t="s">
        <v>135</v>
      </c>
      <c r="U5" t="s">
        <v>136</v>
      </c>
      <c r="V5" t="s">
        <v>137</v>
      </c>
      <c r="W5" t="s">
        <v>138</v>
      </c>
      <c r="X5" t="s">
        <v>139</v>
      </c>
      <c r="Y5" t="s">
        <v>5651</v>
      </c>
      <c r="Z5" s="6">
        <f t="shared" si="1"/>
        <v>298880400</v>
      </c>
      <c r="AA5" s="6">
        <f>IFERROR(VALUE(Table3[[#This Row],[potential revenue]]), 0)</f>
        <v>298880400</v>
      </c>
      <c r="AB5" t="str">
        <f t="shared" si="2"/>
        <v>Yes</v>
      </c>
      <c r="AC5">
        <f t="shared" si="3"/>
        <v>234</v>
      </c>
      <c r="AD5" t="str">
        <f t="shared" si="4"/>
        <v>₹200–₹500</v>
      </c>
      <c r="AE5" t="str">
        <f t="shared" si="5"/>
        <v>61–70%</v>
      </c>
    </row>
    <row r="6" spans="1:31" x14ac:dyDescent="0.35">
      <c r="A6" t="s">
        <v>3132</v>
      </c>
      <c r="B6" t="s">
        <v>5969</v>
      </c>
      <c r="C6" t="str">
        <f>PROPER(Table3[[#This Row],[product_name2]])</f>
        <v>Logitech B100 Wired Usb Mouse, 3 Yr Warranty, 800 Dpi Optical Tracking, Ambidextrous Pc/Mac/Laptop - Black</v>
      </c>
      <c r="D6" t="s">
        <v>5970</v>
      </c>
      <c r="E6" t="s">
        <v>3082</v>
      </c>
      <c r="F6" t="str">
        <f>LEFT(Table3[[#This Row],[category]], FIND("|", Table3[[#This Row],[category]]) - 1)</f>
        <v>Electronics</v>
      </c>
      <c r="G6" t="str">
        <f>MID(Table3[[#This Row],[category]], FIND("|", Table3[[#This Row],[category]]) + 1, FIND("|", Table3[[#This Row],[category]], FIND("|", Table3[[#This Row],[category]]) + 1) - FIND("|", Table3[[#This Row],[category]]) - 1)</f>
        <v>Headphones,Earbuds&amp;Accessories</v>
      </c>
      <c r="H6" t="str">
        <f>RIGHT(Table3[[#This Row],[category]], LEN(Table3[[#This Row],[category]]) - FIND("|", Table3[[#This Row],[category]], FIND("|", Table3[[#This Row],[category]]) + 1))</f>
        <v>Headphones|In-Ear</v>
      </c>
      <c r="I6" s="6">
        <v>349</v>
      </c>
      <c r="J6" s="6">
        <v>999</v>
      </c>
      <c r="K6" s="1">
        <f t="shared" si="0"/>
        <v>65.06506506506507</v>
      </c>
      <c r="L6" s="3">
        <v>0.65</v>
      </c>
      <c r="M6" s="1">
        <v>4.0999999999999996</v>
      </c>
      <c r="N6" s="11">
        <v>363713</v>
      </c>
      <c r="O6" s="7">
        <f>IF(ISNUMBER(Table3[[#This Row],[rating]]), Table3[[#This Row],[rating]], "")</f>
        <v>4.0999999999999996</v>
      </c>
      <c r="P6" s="7">
        <f>Table3[[#This Row],[average rating]] + (Table3[[#This Row],[rating_count]] / 1000)</f>
        <v>367.81300000000005</v>
      </c>
      <c r="Q6" s="7">
        <f>IFERROR(ROUND(VALUE(Table3[[#This Row],[rating]]), 0), "")</f>
        <v>4</v>
      </c>
      <c r="R6" t="s">
        <v>3134</v>
      </c>
      <c r="S6" t="s">
        <v>3135</v>
      </c>
      <c r="T6" t="s">
        <v>3136</v>
      </c>
      <c r="U6" t="s">
        <v>3137</v>
      </c>
      <c r="V6" t="s">
        <v>3138</v>
      </c>
      <c r="W6" t="s">
        <v>3139</v>
      </c>
      <c r="X6" t="s">
        <v>3140</v>
      </c>
      <c r="Y6" t="s">
        <v>3141</v>
      </c>
      <c r="Z6" s="6">
        <f t="shared" si="1"/>
        <v>363349287</v>
      </c>
      <c r="AA6" s="6">
        <f>IFERROR(VALUE(Table3[[#This Row],[potential revenue]]), 0)</f>
        <v>363349287</v>
      </c>
      <c r="AB6" t="str">
        <f t="shared" si="2"/>
        <v>Yes</v>
      </c>
      <c r="AC6">
        <f t="shared" si="3"/>
        <v>234</v>
      </c>
      <c r="AD6" t="str">
        <f t="shared" si="4"/>
        <v>₹200–₹500</v>
      </c>
      <c r="AE6" t="str">
        <f t="shared" si="5"/>
        <v>61–70%</v>
      </c>
    </row>
    <row r="7" spans="1:31" x14ac:dyDescent="0.35">
      <c r="A7" t="s">
        <v>3483</v>
      </c>
      <c r="B7" t="s">
        <v>6048</v>
      </c>
      <c r="C7" t="str">
        <f>PROPER(Table3[[#This Row],[product_name2]])</f>
        <v>Logitech M235 Wireless Mouse, 1000 Dpi Optical Tracking, 12 Month Life Battery, Compatible With Windows, Mac, Chromebook/Pc/Laptop</v>
      </c>
      <c r="D7" t="s">
        <v>6049</v>
      </c>
      <c r="E7" t="s">
        <v>3082</v>
      </c>
      <c r="F7" t="str">
        <f>LEFT(Table3[[#This Row],[category]], FIND("|", Table3[[#This Row],[category]]) - 1)</f>
        <v>Electronics</v>
      </c>
      <c r="G7" t="str">
        <f>MID(Table3[[#This Row],[category]], FIND("|", Table3[[#This Row],[category]]) + 1, FIND("|", Table3[[#This Row],[category]], FIND("|", Table3[[#This Row],[category]]) + 1) - FIND("|", Table3[[#This Row],[category]]) - 1)</f>
        <v>Headphones,Earbuds&amp;Accessories</v>
      </c>
      <c r="H7" t="str">
        <f>RIGHT(Table3[[#This Row],[category]], LEN(Table3[[#This Row],[category]]) - FIND("|", Table3[[#This Row],[category]], FIND("|", Table3[[#This Row],[category]]) + 1))</f>
        <v>Headphones|In-Ear</v>
      </c>
      <c r="I7" s="6">
        <v>379</v>
      </c>
      <c r="J7" s="6">
        <v>999</v>
      </c>
      <c r="K7" s="1">
        <f t="shared" si="0"/>
        <v>62.062062062062061</v>
      </c>
      <c r="L7" s="3">
        <v>0.62</v>
      </c>
      <c r="M7" s="1">
        <v>4.0999999999999996</v>
      </c>
      <c r="N7" s="11">
        <v>363713</v>
      </c>
      <c r="O7" s="7">
        <f>IF(ISNUMBER(Table3[[#This Row],[rating]]), Table3[[#This Row],[rating]], "")</f>
        <v>4.0999999999999996</v>
      </c>
      <c r="P7" s="7">
        <f>Table3[[#This Row],[average rating]] + (Table3[[#This Row],[rating_count]] / 1000)</f>
        <v>367.81300000000005</v>
      </c>
      <c r="Q7" s="7">
        <f>IFERROR(ROUND(VALUE(Table3[[#This Row],[rating]]), 0), "")</f>
        <v>4</v>
      </c>
      <c r="R7" t="s">
        <v>3485</v>
      </c>
      <c r="S7" t="s">
        <v>3135</v>
      </c>
      <c r="T7" t="s">
        <v>3136</v>
      </c>
      <c r="U7" t="s">
        <v>3137</v>
      </c>
      <c r="V7" t="s">
        <v>3138</v>
      </c>
      <c r="W7" t="s">
        <v>3139</v>
      </c>
      <c r="X7" t="s">
        <v>3486</v>
      </c>
      <c r="Y7" t="s">
        <v>3487</v>
      </c>
      <c r="Z7" s="6">
        <f t="shared" si="1"/>
        <v>363349287</v>
      </c>
      <c r="AA7" s="6">
        <f>IFERROR(VALUE(Table3[[#This Row],[potential revenue]]), 0)</f>
        <v>363349287</v>
      </c>
      <c r="AB7" t="str">
        <f t="shared" si="2"/>
        <v>Yes</v>
      </c>
      <c r="AC7">
        <f t="shared" si="3"/>
        <v>233</v>
      </c>
      <c r="AD7" t="str">
        <f t="shared" si="4"/>
        <v>₹200–₹500</v>
      </c>
      <c r="AE7" t="str">
        <f t="shared" si="5"/>
        <v>61–70%</v>
      </c>
    </row>
    <row r="8" spans="1:31" x14ac:dyDescent="0.35">
      <c r="A8" t="s">
        <v>4837</v>
      </c>
      <c r="B8" t="s">
        <v>6483</v>
      </c>
      <c r="C8" t="str">
        <f>PROPER(Table3[[#This Row],[product_name2]])</f>
        <v>Wembley Lcd Writing Pad/Tab | Writing, Drawing, Reusable, Portable Pad With Colorful Letters | 9 Inch Graphic Tablet (Assorted)</v>
      </c>
      <c r="D8" t="s">
        <v>6484</v>
      </c>
      <c r="E8" t="s">
        <v>3082</v>
      </c>
      <c r="F8" t="str">
        <f>LEFT(Table3[[#This Row],[category]], FIND("|", Table3[[#This Row],[category]]) - 1)</f>
        <v>Electronics</v>
      </c>
      <c r="G8" t="str">
        <f>MID(Table3[[#This Row],[category]], FIND("|", Table3[[#This Row],[category]]) + 1, FIND("|", Table3[[#This Row],[category]], FIND("|", Table3[[#This Row],[category]]) + 1) - FIND("|", Table3[[#This Row],[category]]) - 1)</f>
        <v>Headphones,Earbuds&amp;Accessories</v>
      </c>
      <c r="H8" t="str">
        <f>RIGHT(Table3[[#This Row],[category]], LEN(Table3[[#This Row],[category]]) - FIND("|", Table3[[#This Row],[category]], FIND("|", Table3[[#This Row],[category]]) + 1))</f>
        <v>Headphones|In-Ear</v>
      </c>
      <c r="I8" s="6">
        <v>365</v>
      </c>
      <c r="J8" s="6">
        <v>999</v>
      </c>
      <c r="K8" s="1">
        <f t="shared" si="0"/>
        <v>63.463463463463462</v>
      </c>
      <c r="L8" s="3">
        <v>0.63</v>
      </c>
      <c r="M8" s="1">
        <v>4.0999999999999996</v>
      </c>
      <c r="N8" s="11">
        <v>363711</v>
      </c>
      <c r="O8" s="7">
        <f>IF(ISNUMBER(Table3[[#This Row],[rating]]), Table3[[#This Row],[rating]], "")</f>
        <v>4.0999999999999996</v>
      </c>
      <c r="P8" s="7">
        <f>Table3[[#This Row],[average rating]] + (Table3[[#This Row],[rating_count]] / 1000)</f>
        <v>367.81100000000004</v>
      </c>
      <c r="Q8" s="7">
        <f>IFERROR(ROUND(VALUE(Table3[[#This Row],[rating]]), 0), "")</f>
        <v>4</v>
      </c>
      <c r="R8" t="s">
        <v>3485</v>
      </c>
      <c r="S8" t="s">
        <v>3135</v>
      </c>
      <c r="T8" t="s">
        <v>3136</v>
      </c>
      <c r="U8" t="s">
        <v>3137</v>
      </c>
      <c r="V8" t="s">
        <v>3138</v>
      </c>
      <c r="W8" t="s">
        <v>3139</v>
      </c>
      <c r="X8" t="s">
        <v>4839</v>
      </c>
      <c r="Y8" t="s">
        <v>4840</v>
      </c>
      <c r="Z8" s="6">
        <f t="shared" si="1"/>
        <v>363347289</v>
      </c>
      <c r="AA8" s="6">
        <f>IFERROR(VALUE(Table3[[#This Row],[potential revenue]]), 0)</f>
        <v>363347289</v>
      </c>
      <c r="AB8" t="str">
        <f t="shared" si="2"/>
        <v>Yes</v>
      </c>
      <c r="AC8">
        <f t="shared" si="3"/>
        <v>232</v>
      </c>
      <c r="AD8" t="str">
        <f t="shared" si="4"/>
        <v>₹200–₹500</v>
      </c>
      <c r="AE8" t="str">
        <f t="shared" si="5"/>
        <v>61–70%</v>
      </c>
    </row>
    <row r="9" spans="1:31" x14ac:dyDescent="0.35">
      <c r="A9" t="s">
        <v>3266</v>
      </c>
      <c r="B9" t="s">
        <v>5995</v>
      </c>
      <c r="C9" t="str">
        <f>PROPER(Table3[[#This Row],[product_name2]])</f>
        <v>Aircase Rugged Hard Drive Case For 2.5-Inch Western Digital, Seagate, Toshiba, Portable Storage Shell For Gadget Hard Disk Usb Cable Power Bank Mobile Charger Earphone, Waterproof (Black)</v>
      </c>
      <c r="D9" t="s">
        <v>5996</v>
      </c>
      <c r="E9" t="s">
        <v>3006</v>
      </c>
      <c r="F9" t="str">
        <f>LEFT(Table3[[#This Row],[category]], FIND("|", Table3[[#This Row],[category]]) - 1)</f>
        <v>Electronics</v>
      </c>
      <c r="G9" t="str">
        <f>MID(Table3[[#This Row],[category]], FIND("|", Table3[[#This Row],[category]]) + 1, FIND("|", Table3[[#This Row],[category]], FIND("|", Table3[[#This Row],[category]]) + 1) - FIND("|", Table3[[#This Row],[category]]) - 1)</f>
        <v>Mobiles&amp;Accessories</v>
      </c>
      <c r="H9" t="str">
        <f>RIGHT(Table3[[#This Row],[category]], LEN(Table3[[#This Row],[category]]) - FIND("|", Table3[[#This Row],[category]], FIND("|", Table3[[#This Row],[category]]) + 1))</f>
        <v>Smartphones&amp;BasicMobiles|Smartphones</v>
      </c>
      <c r="I9" s="6">
        <v>8499</v>
      </c>
      <c r="J9" s="6">
        <v>10999</v>
      </c>
      <c r="K9" s="1">
        <f t="shared" si="0"/>
        <v>22.729339030820984</v>
      </c>
      <c r="L9" s="3">
        <v>0.23</v>
      </c>
      <c r="M9" s="1">
        <v>4.0999999999999996</v>
      </c>
      <c r="N9" s="11">
        <v>313836</v>
      </c>
      <c r="O9" s="7">
        <f>IF(ISNUMBER(Table3[[#This Row],[rating]]), Table3[[#This Row],[rating]], "")</f>
        <v>4.0999999999999996</v>
      </c>
      <c r="P9" s="7">
        <f>Table3[[#This Row],[average rating]] + (Table3[[#This Row],[rating_count]] / 1000)</f>
        <v>317.93600000000004</v>
      </c>
      <c r="Q9" s="7">
        <f>IFERROR(ROUND(VALUE(Table3[[#This Row],[rating]]), 0), "")</f>
        <v>4</v>
      </c>
      <c r="R9" t="s">
        <v>3268</v>
      </c>
      <c r="S9" t="s">
        <v>3269</v>
      </c>
      <c r="T9" t="s">
        <v>3270</v>
      </c>
      <c r="U9" t="s">
        <v>3271</v>
      </c>
      <c r="V9" t="s">
        <v>3272</v>
      </c>
      <c r="W9" t="s">
        <v>3273</v>
      </c>
      <c r="X9" t="s">
        <v>3274</v>
      </c>
      <c r="Y9" t="s">
        <v>3275</v>
      </c>
      <c r="Z9" s="6">
        <f t="shared" si="1"/>
        <v>3451882164</v>
      </c>
      <c r="AA9" s="6">
        <f>IFERROR(VALUE(Table3[[#This Row],[potential revenue]]), 0)</f>
        <v>3451882164</v>
      </c>
      <c r="AB9" t="str">
        <f t="shared" si="2"/>
        <v>Yes</v>
      </c>
      <c r="AC9">
        <f t="shared" si="3"/>
        <v>231</v>
      </c>
      <c r="AD9" t="str">
        <f t="shared" si="4"/>
        <v>₹200–₹500</v>
      </c>
      <c r="AE9" t="str">
        <f t="shared" si="5"/>
        <v>21–30%</v>
      </c>
    </row>
    <row r="10" spans="1:31" x14ac:dyDescent="0.35">
      <c r="A10" t="s">
        <v>3276</v>
      </c>
      <c r="B10" t="s">
        <v>6005</v>
      </c>
      <c r="C10" t="str">
        <f>PROPER(Table3[[#This Row],[product_name2]])</f>
        <v>Noise Buds Vs402 Truly Wireless In Ear Earbuds, 35-Hours Of Playtime, Instacharge, Quad Mic With Enc, Hyper Sync, Low Latency, 10Mm Driver, Bluetooth V5.3 And Breathing Led Lights (Neon Black)</v>
      </c>
      <c r="D10" t="s">
        <v>6006</v>
      </c>
      <c r="E10" t="s">
        <v>3006</v>
      </c>
      <c r="F10" t="str">
        <f>LEFT(Table3[[#This Row],[category]], FIND("|", Table3[[#This Row],[category]]) - 1)</f>
        <v>Electronics</v>
      </c>
      <c r="G10" t="str">
        <f>MID(Table3[[#This Row],[category]], FIND("|", Table3[[#This Row],[category]]) + 1, FIND("|", Table3[[#This Row],[category]], FIND("|", Table3[[#This Row],[category]]) + 1) - FIND("|", Table3[[#This Row],[category]]) - 1)</f>
        <v>Mobiles&amp;Accessories</v>
      </c>
      <c r="H10" t="str">
        <f>RIGHT(Table3[[#This Row],[category]], LEN(Table3[[#This Row],[category]]) - FIND("|", Table3[[#This Row],[category]], FIND("|", Table3[[#This Row],[category]]) + 1))</f>
        <v>Smartphones&amp;BasicMobiles|Smartphones</v>
      </c>
      <c r="I10" s="6">
        <v>6499</v>
      </c>
      <c r="J10" s="6">
        <v>8499</v>
      </c>
      <c r="K10" s="1">
        <f t="shared" si="0"/>
        <v>23.532180256500766</v>
      </c>
      <c r="L10" s="3">
        <v>0.24</v>
      </c>
      <c r="M10" s="1">
        <v>4.0999999999999996</v>
      </c>
      <c r="N10" s="11">
        <v>313836</v>
      </c>
      <c r="O10" s="7">
        <f>IF(ISNUMBER(Table3[[#This Row],[rating]]), Table3[[#This Row],[rating]], "")</f>
        <v>4.0999999999999996</v>
      </c>
      <c r="P10" s="7">
        <f>Table3[[#This Row],[average rating]] + (Table3[[#This Row],[rating_count]] / 1000)</f>
        <v>317.93600000000004</v>
      </c>
      <c r="Q10" s="7">
        <f>IFERROR(ROUND(VALUE(Table3[[#This Row],[rating]]), 0), "")</f>
        <v>4</v>
      </c>
      <c r="R10" t="s">
        <v>3278</v>
      </c>
      <c r="S10" t="s">
        <v>3269</v>
      </c>
      <c r="T10" t="s">
        <v>3270</v>
      </c>
      <c r="U10" t="s">
        <v>3271</v>
      </c>
      <c r="V10" t="s">
        <v>3272</v>
      </c>
      <c r="W10" t="s">
        <v>3273</v>
      </c>
      <c r="X10" t="s">
        <v>3279</v>
      </c>
      <c r="Y10" t="s">
        <v>3280</v>
      </c>
      <c r="Z10" s="6">
        <f t="shared" si="1"/>
        <v>2667292164</v>
      </c>
      <c r="AA10" s="6">
        <f>IFERROR(VALUE(Table3[[#This Row],[potential revenue]]), 0)</f>
        <v>2667292164</v>
      </c>
      <c r="AB10" t="str">
        <f t="shared" si="2"/>
        <v>No</v>
      </c>
      <c r="AC10">
        <f t="shared" si="3"/>
        <v>230</v>
      </c>
      <c r="AD10" t="str">
        <f t="shared" si="4"/>
        <v>&gt;₹500</v>
      </c>
      <c r="AE10" t="str">
        <f t="shared" si="5"/>
        <v>21–30%</v>
      </c>
    </row>
    <row r="11" spans="1:31" x14ac:dyDescent="0.35">
      <c r="A11" t="s">
        <v>3977</v>
      </c>
      <c r="B11" t="s">
        <v>6242</v>
      </c>
      <c r="C11" t="str">
        <f>PROPER(Table3[[#This Row],[product_name2]])</f>
        <v>Brand Conquer 6 In 1 With Otg, Sd Card Reader, Usb Type C, Usb 3.0 And Micro Usb, For Memory Card | Portable Card Reader | Compatible With Tf, Sd, Micro Sd, Sdhc, Sdxc, Mmc, Rs-Mmc, Micro Sdxc</v>
      </c>
      <c r="D11" t="s">
        <v>6243</v>
      </c>
      <c r="E11" t="s">
        <v>3006</v>
      </c>
      <c r="F11" t="str">
        <f>LEFT(Table3[[#This Row],[category]], FIND("|", Table3[[#This Row],[category]]) - 1)</f>
        <v>Electronics</v>
      </c>
      <c r="G11" t="str">
        <f>MID(Table3[[#This Row],[category]], FIND("|", Table3[[#This Row],[category]]) + 1, FIND("|", Table3[[#This Row],[category]], FIND("|", Table3[[#This Row],[category]]) + 1) - FIND("|", Table3[[#This Row],[category]]) - 1)</f>
        <v>Mobiles&amp;Accessories</v>
      </c>
      <c r="H11" t="str">
        <f>RIGHT(Table3[[#This Row],[category]], LEN(Table3[[#This Row],[category]]) - FIND("|", Table3[[#This Row],[category]], FIND("|", Table3[[#This Row],[category]]) + 1))</f>
        <v>Smartphones&amp;BasicMobiles|Smartphones</v>
      </c>
      <c r="I11" s="6">
        <v>6499</v>
      </c>
      <c r="J11" s="6">
        <v>7999</v>
      </c>
      <c r="K11" s="1">
        <f t="shared" si="0"/>
        <v>18.752344043005376</v>
      </c>
      <c r="L11" s="3">
        <v>0.19</v>
      </c>
      <c r="M11" s="1">
        <v>4.0999999999999996</v>
      </c>
      <c r="N11" s="11">
        <v>313832</v>
      </c>
      <c r="O11" s="7">
        <f>IF(ISNUMBER(Table3[[#This Row],[rating]]), Table3[[#This Row],[rating]], "")</f>
        <v>4.0999999999999996</v>
      </c>
      <c r="P11" s="7">
        <f>Table3[[#This Row],[average rating]] + (Table3[[#This Row],[rating_count]] / 1000)</f>
        <v>317.93200000000002</v>
      </c>
      <c r="Q11" s="7">
        <f>IFERROR(ROUND(VALUE(Table3[[#This Row],[rating]]), 0), "")</f>
        <v>4</v>
      </c>
      <c r="R11" t="s">
        <v>3979</v>
      </c>
      <c r="S11" t="s">
        <v>3269</v>
      </c>
      <c r="T11" t="s">
        <v>3270</v>
      </c>
      <c r="U11" t="s">
        <v>3271</v>
      </c>
      <c r="V11" t="s">
        <v>3272</v>
      </c>
      <c r="W11" t="s">
        <v>3273</v>
      </c>
      <c r="X11" t="s">
        <v>3980</v>
      </c>
      <c r="Y11" t="s">
        <v>3981</v>
      </c>
      <c r="Z11" s="6">
        <f t="shared" si="1"/>
        <v>2510342168</v>
      </c>
      <c r="AA11" s="6">
        <f>IFERROR(VALUE(Table3[[#This Row],[potential revenue]]), 0)</f>
        <v>2510342168</v>
      </c>
      <c r="AB11" t="str">
        <f t="shared" si="2"/>
        <v>No</v>
      </c>
      <c r="AC11">
        <f t="shared" si="3"/>
        <v>229</v>
      </c>
      <c r="AD11" t="str">
        <f t="shared" si="4"/>
        <v>&gt;₹500</v>
      </c>
      <c r="AE11" t="str">
        <f t="shared" si="5"/>
        <v>11–20%</v>
      </c>
    </row>
    <row r="12" spans="1:31" x14ac:dyDescent="0.35">
      <c r="A12" t="s">
        <v>4695</v>
      </c>
      <c r="B12" t="s">
        <v>6421</v>
      </c>
      <c r="C12" t="str">
        <f>PROPER(Table3[[#This Row],[product_name2]])</f>
        <v>Amazon Basics Wireless Mouse | 2.4 Ghz Connection, 1600 Dpi | Type - C Adapter | Upto 12 Months Of Battery Life | Ambidextrous Design | Suitable For Pc/Mac/Laptop</v>
      </c>
      <c r="D12" t="s">
        <v>6422</v>
      </c>
      <c r="E12" t="s">
        <v>3006</v>
      </c>
      <c r="F12" t="str">
        <f>LEFT(Table3[[#This Row],[category]], FIND("|", Table3[[#This Row],[category]]) - 1)</f>
        <v>Electronics</v>
      </c>
      <c r="G12" t="str">
        <f>MID(Table3[[#This Row],[category]], FIND("|", Table3[[#This Row],[category]]) + 1, FIND("|", Table3[[#This Row],[category]], FIND("|", Table3[[#This Row],[category]]) + 1) - FIND("|", Table3[[#This Row],[category]]) - 1)</f>
        <v>Mobiles&amp;Accessories</v>
      </c>
      <c r="H12" t="str">
        <f>RIGHT(Table3[[#This Row],[category]], LEN(Table3[[#This Row],[category]]) - FIND("|", Table3[[#This Row],[category]], FIND("|", Table3[[#This Row],[category]]) + 1))</f>
        <v>Smartphones&amp;BasicMobiles|Smartphones</v>
      </c>
      <c r="I12" s="6">
        <v>7499</v>
      </c>
      <c r="J12" s="6">
        <v>9499</v>
      </c>
      <c r="K12" s="1">
        <f t="shared" si="0"/>
        <v>21.054847878724075</v>
      </c>
      <c r="L12" s="3">
        <v>0.21</v>
      </c>
      <c r="M12" s="1">
        <v>4.0999999999999996</v>
      </c>
      <c r="N12" s="11">
        <v>313832</v>
      </c>
      <c r="O12" s="7">
        <f>IF(ISNUMBER(Table3[[#This Row],[rating]]), Table3[[#This Row],[rating]], "")</f>
        <v>4.0999999999999996</v>
      </c>
      <c r="P12" s="7">
        <f>Table3[[#This Row],[average rating]] + (Table3[[#This Row],[rating_count]] / 1000)</f>
        <v>317.93200000000002</v>
      </c>
      <c r="Q12" s="7">
        <f>IFERROR(ROUND(VALUE(Table3[[#This Row],[rating]]), 0), "")</f>
        <v>4</v>
      </c>
      <c r="R12" t="s">
        <v>4697</v>
      </c>
      <c r="S12" t="s">
        <v>3269</v>
      </c>
      <c r="T12" t="s">
        <v>3270</v>
      </c>
      <c r="U12" t="s">
        <v>3271</v>
      </c>
      <c r="V12" t="s">
        <v>3272</v>
      </c>
      <c r="W12" t="s">
        <v>3273</v>
      </c>
      <c r="X12" t="s">
        <v>3279</v>
      </c>
      <c r="Y12" t="s">
        <v>4698</v>
      </c>
      <c r="Z12" s="6">
        <f t="shared" si="1"/>
        <v>2981090168</v>
      </c>
      <c r="AA12" s="6">
        <f>IFERROR(VALUE(Table3[[#This Row],[potential revenue]]), 0)</f>
        <v>2981090168</v>
      </c>
      <c r="AB12" t="str">
        <f t="shared" si="2"/>
        <v>No</v>
      </c>
      <c r="AC12">
        <f t="shared" si="3"/>
        <v>230</v>
      </c>
      <c r="AD12" t="str">
        <f t="shared" si="4"/>
        <v>&gt;₹500</v>
      </c>
      <c r="AE12" t="str">
        <f t="shared" si="5"/>
        <v>21–30%</v>
      </c>
    </row>
    <row r="13" spans="1:31" x14ac:dyDescent="0.35">
      <c r="A13" t="s">
        <v>6294</v>
      </c>
      <c r="B13" t="s">
        <v>6734</v>
      </c>
      <c r="C13" t="str">
        <f>PROPER(Table3[[#This Row],[product_name2]])</f>
        <v>Portronics Ruffpad 8.5M Multicolor Lcd Writing Pad With Screen 21.5Cm (8.5-Inch) For Drawing, Playing, Handwriting Gifts For Kids &amp; Adults, India'S First Notepad To Save And Share Your Child'S First Creatives Via Ruffpad App On Your Smartphone(Black)</v>
      </c>
      <c r="D13" t="s">
        <v>6735</v>
      </c>
      <c r="E13" t="s">
        <v>3082</v>
      </c>
      <c r="F13" t="str">
        <f>LEFT(Table3[[#This Row],[category]], FIND("|", Table3[[#This Row],[category]]) - 1)</f>
        <v>Electronics</v>
      </c>
      <c r="G13" t="str">
        <f>MID(Table3[[#This Row],[category]], FIND("|", Table3[[#This Row],[category]]) + 1, FIND("|", Table3[[#This Row],[category]], FIND("|", Table3[[#This Row],[category]]) + 1) - FIND("|", Table3[[#This Row],[category]]) - 1)</f>
        <v>Headphones,Earbuds&amp;Accessories</v>
      </c>
      <c r="H13" t="str">
        <f>RIGHT(Table3[[#This Row],[category]], LEN(Table3[[#This Row],[category]]) - FIND("|", Table3[[#This Row],[category]], FIND("|", Table3[[#This Row],[category]]) + 1))</f>
        <v>Headphones|In-Ear</v>
      </c>
      <c r="I13" s="6">
        <v>699</v>
      </c>
      <c r="J13" s="6">
        <v>999</v>
      </c>
      <c r="K13" s="1">
        <f t="shared" si="0"/>
        <v>30.03003003003003</v>
      </c>
      <c r="L13" s="3">
        <v>0.3</v>
      </c>
      <c r="M13" s="1">
        <v>4.0999999999999996</v>
      </c>
      <c r="N13" s="11">
        <v>273189</v>
      </c>
      <c r="O13" s="7">
        <f>IF(ISNUMBER(Table3[[#This Row],[rating]]), Table3[[#This Row],[rating]], "")</f>
        <v>4.0999999999999996</v>
      </c>
      <c r="P13" s="7">
        <f>Table3[[#This Row],[average rating]] + (Table3[[#This Row],[rating_count]] / 1000)</f>
        <v>277.28900000000004</v>
      </c>
      <c r="Q13" s="7">
        <f>IFERROR(ROUND(VALUE(Table3[[#This Row],[rating]]), 0), "")</f>
        <v>4</v>
      </c>
      <c r="R13" t="s">
        <v>6296</v>
      </c>
      <c r="S13" t="s">
        <v>6297</v>
      </c>
      <c r="T13" t="s">
        <v>6298</v>
      </c>
      <c r="U13" t="s">
        <v>6299</v>
      </c>
      <c r="V13" t="s">
        <v>6300</v>
      </c>
      <c r="W13" t="s">
        <v>6301</v>
      </c>
      <c r="X13" t="s">
        <v>6302</v>
      </c>
      <c r="Y13" t="s">
        <v>6303</v>
      </c>
      <c r="Z13" s="6">
        <f t="shared" si="1"/>
        <v>272915811</v>
      </c>
      <c r="AA13" s="6">
        <f>IFERROR(VALUE(Table3[[#This Row],[potential revenue]]), 0)</f>
        <v>272915811</v>
      </c>
      <c r="AB13" t="str">
        <f t="shared" si="2"/>
        <v>No</v>
      </c>
      <c r="AC13">
        <f t="shared" si="3"/>
        <v>230</v>
      </c>
      <c r="AD13" t="str">
        <f t="shared" si="4"/>
        <v>&gt;₹500</v>
      </c>
      <c r="AE13" t="str">
        <f t="shared" si="5"/>
        <v>31–40%</v>
      </c>
    </row>
    <row r="14" spans="1:31" x14ac:dyDescent="0.35">
      <c r="A14" t="s">
        <v>8647</v>
      </c>
      <c r="B14" t="s">
        <v>7113</v>
      </c>
      <c r="C14" t="str">
        <f>PROPER(Table3[[#This Row],[product_name2]])</f>
        <v>Classmate Pulse 6 Subject Notebook - Unruled, 300 Pages, Spiral Binding, 240Mm*180Mm</v>
      </c>
      <c r="D14" t="s">
        <v>7114</v>
      </c>
      <c r="E14" t="s">
        <v>8649</v>
      </c>
      <c r="F14" t="str">
        <f>LEFT(Table3[[#This Row],[category]], FIND("|", Table3[[#This Row],[category]]) - 1)</f>
        <v>Home&amp;Kitchen</v>
      </c>
      <c r="G14" t="str">
        <f>MID(Table3[[#This Row],[category]], FIND("|", Table3[[#This Row],[category]]) + 1, FIND("|", Table3[[#This Row],[category]], FIND("|", Table3[[#This Row],[category]]) + 1) - FIND("|", Table3[[#This Row],[category]]) - 1)</f>
        <v>Kitchen&amp;Dining</v>
      </c>
      <c r="H14" t="str">
        <f>RIGHT(Table3[[#This Row],[category]], LEN(Table3[[#This Row],[category]]) - FIND("|", Table3[[#This Row],[category]], FIND("|", Table3[[#This Row],[category]]) + 1))</f>
        <v>KitchenTools|ManualChoppers&amp;Chippers|Choppers</v>
      </c>
      <c r="I14" s="6">
        <v>199</v>
      </c>
      <c r="J14" s="6">
        <v>495</v>
      </c>
      <c r="K14" s="1">
        <f t="shared" si="0"/>
        <v>59.797979797979792</v>
      </c>
      <c r="L14" s="3">
        <v>0.6</v>
      </c>
      <c r="M14" s="1">
        <v>4.0999999999999996</v>
      </c>
      <c r="N14" s="11">
        <v>270563</v>
      </c>
      <c r="O14" s="7">
        <f>IF(ISNUMBER(Table3[[#This Row],[rating]]), Table3[[#This Row],[rating]], "")</f>
        <v>4.0999999999999996</v>
      </c>
      <c r="P14" s="7">
        <f>Table3[[#This Row],[average rating]] + (Table3[[#This Row],[rating_count]] / 1000)</f>
        <v>274.66300000000001</v>
      </c>
      <c r="Q14" s="7">
        <f>IFERROR(ROUND(VALUE(Table3[[#This Row],[rating]]), 0), "")</f>
        <v>4</v>
      </c>
      <c r="R14" t="s">
        <v>8650</v>
      </c>
      <c r="S14" t="s">
        <v>8651</v>
      </c>
      <c r="T14" t="s">
        <v>8652</v>
      </c>
      <c r="U14" t="s">
        <v>8653</v>
      </c>
      <c r="V14" t="s">
        <v>8654</v>
      </c>
      <c r="W14" t="s">
        <v>8655</v>
      </c>
      <c r="X14" t="s">
        <v>8656</v>
      </c>
      <c r="Y14" t="s">
        <v>8657</v>
      </c>
      <c r="Z14" s="6">
        <f t="shared" si="1"/>
        <v>133928685</v>
      </c>
      <c r="AA14" s="6">
        <f>IFERROR(VALUE(Table3[[#This Row],[potential revenue]]), 0)</f>
        <v>133928685</v>
      </c>
      <c r="AB14" t="str">
        <f t="shared" si="2"/>
        <v>No</v>
      </c>
      <c r="AC14">
        <f t="shared" si="3"/>
        <v>230</v>
      </c>
      <c r="AD14" t="str">
        <f t="shared" si="4"/>
        <v>&gt;₹500</v>
      </c>
      <c r="AE14" t="str">
        <f t="shared" si="5"/>
        <v>51–60%</v>
      </c>
    </row>
    <row r="15" spans="1:31" x14ac:dyDescent="0.35">
      <c r="A15" t="s">
        <v>4855</v>
      </c>
      <c r="B15" t="s">
        <v>2973</v>
      </c>
      <c r="C15" t="str">
        <f>PROPER(Table3[[#This Row],[product_name2]])</f>
        <v>Fire-Boltt Phoenix Smart Watch With Bluetooth Calling 1.3",120+ Sports Modes, 240*240 Px High Res With Spo2, Heart Rate Monitoring &amp; Ip67 Rating</v>
      </c>
      <c r="D15" t="s">
        <v>2974</v>
      </c>
      <c r="E15" t="s">
        <v>4857</v>
      </c>
      <c r="F15" t="str">
        <f>LEFT(Table3[[#This Row],[category]], FIND("|", Table3[[#This Row],[category]]) - 1)</f>
        <v>Computers&amp;Accessories</v>
      </c>
      <c r="G15" t="str">
        <f>MID(Table3[[#This Row],[category]], FIND("|", Table3[[#This Row],[category]]) + 1, FIND("|", Table3[[#This Row],[category]], FIND("|", Table3[[#This Row],[category]]) + 1) - FIND("|", Table3[[#This Row],[category]]) - 1)</f>
        <v>ExternalDevices&amp;DataStorage</v>
      </c>
      <c r="H15" t="str">
        <f>RIGHT(Table3[[#This Row],[category]], LEN(Table3[[#This Row],[category]]) - FIND("|", Table3[[#This Row],[category]], FIND("|", Table3[[#This Row],[category]]) + 1))</f>
        <v>PenDrives</v>
      </c>
      <c r="I15" s="6">
        <v>289</v>
      </c>
      <c r="J15" s="6">
        <v>650</v>
      </c>
      <c r="K15" s="1">
        <f t="shared" si="0"/>
        <v>55.538461538461533</v>
      </c>
      <c r="L15" s="3">
        <v>0.56000000000000005</v>
      </c>
      <c r="M15" s="1">
        <v>4.3</v>
      </c>
      <c r="N15" s="11">
        <v>253105</v>
      </c>
      <c r="O15" s="7">
        <f>IF(ISNUMBER(Table3[[#This Row],[rating]]), Table3[[#This Row],[rating]], "")</f>
        <v>4.3</v>
      </c>
      <c r="P15" s="7">
        <f>Table3[[#This Row],[average rating]] + (Table3[[#This Row],[rating_count]] / 1000)</f>
        <v>257.40499999999997</v>
      </c>
      <c r="Q15" s="7">
        <f>IFERROR(ROUND(VALUE(Table3[[#This Row],[rating]]), 0), "")</f>
        <v>4</v>
      </c>
      <c r="R15" t="s">
        <v>4858</v>
      </c>
      <c r="S15" t="s">
        <v>4859</v>
      </c>
      <c r="T15" t="s">
        <v>4860</v>
      </c>
      <c r="U15" t="s">
        <v>4861</v>
      </c>
      <c r="V15" t="s">
        <v>4862</v>
      </c>
      <c r="W15" t="s">
        <v>4863</v>
      </c>
      <c r="X15" t="s">
        <v>4864</v>
      </c>
      <c r="Y15" t="s">
        <v>4865</v>
      </c>
      <c r="Z15" s="6">
        <f t="shared" si="1"/>
        <v>164518250</v>
      </c>
      <c r="AA15" s="6">
        <f>IFERROR(VALUE(Table3[[#This Row],[potential revenue]]), 0)</f>
        <v>164518250</v>
      </c>
      <c r="AB15" t="str">
        <f t="shared" si="2"/>
        <v>Yes</v>
      </c>
      <c r="AC15">
        <f t="shared" si="3"/>
        <v>230</v>
      </c>
      <c r="AD15" t="str">
        <f t="shared" si="4"/>
        <v>&lt;₹200</v>
      </c>
      <c r="AE15" t="str">
        <f t="shared" si="5"/>
        <v>51–60%</v>
      </c>
    </row>
    <row r="16" spans="1:31" x14ac:dyDescent="0.35">
      <c r="A16" t="s">
        <v>7240</v>
      </c>
      <c r="B16" t="s">
        <v>649</v>
      </c>
      <c r="C16" t="str">
        <f>PROPER(Table3[[#This Row],[product_name2]])</f>
        <v>Model-P4 6 Way Swivel Tilt Wall Mount 32-55-Inch Full Motion Cantilever For Led,Lcd And Plasma Tv'S</v>
      </c>
      <c r="D16" t="s">
        <v>650</v>
      </c>
      <c r="E16" t="s">
        <v>3040</v>
      </c>
      <c r="F16" t="str">
        <f>LEFT(Table3[[#This Row],[category]], FIND("|", Table3[[#This Row],[category]]) - 1)</f>
        <v>Electronics</v>
      </c>
      <c r="G16" t="str">
        <f>MID(Table3[[#This Row],[category]], FIND("|", Table3[[#This Row],[category]]) + 1, FIND("|", Table3[[#This Row],[category]], FIND("|", Table3[[#This Row],[category]]) + 1) - FIND("|", Table3[[#This Row],[category]]) - 1)</f>
        <v>Accessories</v>
      </c>
      <c r="H16" t="str">
        <f>RIGHT(Table3[[#This Row],[category]], LEN(Table3[[#This Row],[category]]) - FIND("|", Table3[[#This Row],[category]], FIND("|", Table3[[#This Row],[category]]) + 1))</f>
        <v>MemoryCards|MicroSD</v>
      </c>
      <c r="I16" s="6">
        <v>939</v>
      </c>
      <c r="J16" s="6">
        <v>1800</v>
      </c>
      <c r="K16" s="1">
        <f t="shared" si="0"/>
        <v>47.833333333333336</v>
      </c>
      <c r="L16" s="3">
        <v>0.48</v>
      </c>
      <c r="M16" s="1">
        <v>4.5</v>
      </c>
      <c r="N16" s="11">
        <v>205052</v>
      </c>
      <c r="O16" s="7">
        <f>IF(ISNUMBER(Table3[[#This Row],[rating]]), Table3[[#This Row],[rating]], "")</f>
        <v>4.5</v>
      </c>
      <c r="P16" s="7">
        <f>Table3[[#This Row],[average rating]] + (Table3[[#This Row],[rating_count]] / 1000)</f>
        <v>209.55199999999999</v>
      </c>
      <c r="Q16" s="7">
        <f>IFERROR(ROUND(VALUE(Table3[[#This Row],[rating]]), 0), "")</f>
        <v>5</v>
      </c>
      <c r="R16" t="s">
        <v>7242</v>
      </c>
      <c r="S16" t="s">
        <v>7243</v>
      </c>
      <c r="T16" t="s">
        <v>7244</v>
      </c>
      <c r="U16" t="s">
        <v>7245</v>
      </c>
      <c r="V16" t="s">
        <v>7246</v>
      </c>
      <c r="W16" t="s">
        <v>7247</v>
      </c>
      <c r="X16" t="s">
        <v>7248</v>
      </c>
      <c r="Y16" t="s">
        <v>7249</v>
      </c>
      <c r="Z16" s="6">
        <f t="shared" si="1"/>
        <v>369093600</v>
      </c>
      <c r="AA16" s="6">
        <f>IFERROR(VALUE(Table3[[#This Row],[potential revenue]]), 0)</f>
        <v>369093600</v>
      </c>
      <c r="AB16" t="str">
        <f t="shared" si="2"/>
        <v>Yes</v>
      </c>
      <c r="AC16">
        <f t="shared" si="3"/>
        <v>230</v>
      </c>
      <c r="AD16" t="str">
        <f t="shared" si="4"/>
        <v>₹200–₹500</v>
      </c>
      <c r="AE16" t="str">
        <f t="shared" si="5"/>
        <v>41–50%</v>
      </c>
    </row>
    <row r="17" spans="1:31" x14ac:dyDescent="0.35">
      <c r="A17" t="s">
        <v>3080</v>
      </c>
      <c r="B17" t="s">
        <v>226</v>
      </c>
      <c r="C17" t="str">
        <f>PROPER(Table3[[#This Row],[product_name2]])</f>
        <v>Samsung 80 Cm (32 Inches) Wondertainment Series Hd Ready Led Smart Tv Ua32T4340Bkxxl (Glossy Black)</v>
      </c>
      <c r="D17" t="s">
        <v>227</v>
      </c>
      <c r="E17" t="s">
        <v>3082</v>
      </c>
      <c r="F17" t="str">
        <f>LEFT(Table3[[#This Row],[category]], FIND("|", Table3[[#This Row],[category]]) - 1)</f>
        <v>Electronics</v>
      </c>
      <c r="G17" t="str">
        <f>MID(Table3[[#This Row],[category]], FIND("|", Table3[[#This Row],[category]]) + 1, FIND("|", Table3[[#This Row],[category]], FIND("|", Table3[[#This Row],[category]]) + 1) - FIND("|", Table3[[#This Row],[category]]) - 1)</f>
        <v>Headphones,Earbuds&amp;Accessories</v>
      </c>
      <c r="H17" t="str">
        <f>RIGHT(Table3[[#This Row],[category]], LEN(Table3[[#This Row],[category]]) - FIND("|", Table3[[#This Row],[category]], FIND("|", Table3[[#This Row],[category]]) + 1))</f>
        <v>Headphones|In-Ear</v>
      </c>
      <c r="I17" s="6">
        <v>599</v>
      </c>
      <c r="J17" s="6">
        <v>999</v>
      </c>
      <c r="K17" s="1">
        <f t="shared" si="0"/>
        <v>40.04004004004004</v>
      </c>
      <c r="L17" s="3">
        <v>0.4</v>
      </c>
      <c r="M17" s="1">
        <v>4.0999999999999996</v>
      </c>
      <c r="N17" s="11">
        <v>192590</v>
      </c>
      <c r="O17" s="7">
        <f>IF(ISNUMBER(Table3[[#This Row],[rating]]), Table3[[#This Row],[rating]], "")</f>
        <v>4.0999999999999996</v>
      </c>
      <c r="P17" s="7">
        <f>Table3[[#This Row],[average rating]] + (Table3[[#This Row],[rating_count]] / 1000)</f>
        <v>196.69</v>
      </c>
      <c r="Q17" s="7">
        <f>IFERROR(ROUND(VALUE(Table3[[#This Row],[rating]]), 0), "")</f>
        <v>4</v>
      </c>
      <c r="R17" t="s">
        <v>3083</v>
      </c>
      <c r="S17" t="s">
        <v>3084</v>
      </c>
      <c r="T17" t="s">
        <v>3085</v>
      </c>
      <c r="U17" t="s">
        <v>3086</v>
      </c>
      <c r="V17" t="s">
        <v>3087</v>
      </c>
      <c r="W17" t="s">
        <v>3088</v>
      </c>
      <c r="X17" t="s">
        <v>3089</v>
      </c>
      <c r="Y17" t="s">
        <v>3090</v>
      </c>
      <c r="Z17" s="6">
        <f t="shared" si="1"/>
        <v>192397410</v>
      </c>
      <c r="AA17" s="6">
        <f>IFERROR(VALUE(Table3[[#This Row],[potential revenue]]), 0)</f>
        <v>192397410</v>
      </c>
      <c r="AB17" t="str">
        <f t="shared" si="2"/>
        <v>No</v>
      </c>
      <c r="AC17">
        <f t="shared" si="3"/>
        <v>230</v>
      </c>
      <c r="AD17" t="str">
        <f t="shared" si="4"/>
        <v>&gt;₹500</v>
      </c>
      <c r="AE17" t="str">
        <f t="shared" si="5"/>
        <v>41–50%</v>
      </c>
    </row>
    <row r="18" spans="1:31" x14ac:dyDescent="0.35">
      <c r="A18" t="s">
        <v>4025</v>
      </c>
      <c r="B18" t="s">
        <v>6253</v>
      </c>
      <c r="C18" t="str">
        <f>PROPER(Table3[[#This Row],[product_name2]])</f>
        <v>Tp-Link Ac750 Dual Band Wireless Cable Router, 4 10/100 Lan + 10/100 Wan Ports, Support Guest Network And Parental Control, 750Mbps Speed Wi-Fi, 3 Antennas (Archer C20) Blue, 2.4 Ghz</v>
      </c>
      <c r="D18" t="s">
        <v>6254</v>
      </c>
      <c r="E18" t="s">
        <v>3082</v>
      </c>
      <c r="F18" t="str">
        <f>LEFT(Table3[[#This Row],[category]], FIND("|", Table3[[#This Row],[category]]) - 1)</f>
        <v>Electronics</v>
      </c>
      <c r="G18" t="str">
        <f>MID(Table3[[#This Row],[category]], FIND("|", Table3[[#This Row],[category]]) + 1, FIND("|", Table3[[#This Row],[category]], FIND("|", Table3[[#This Row],[category]]) + 1) - FIND("|", Table3[[#This Row],[category]]) - 1)</f>
        <v>Headphones,Earbuds&amp;Accessories</v>
      </c>
      <c r="H18" t="str">
        <f>RIGHT(Table3[[#This Row],[category]], LEN(Table3[[#This Row],[category]]) - FIND("|", Table3[[#This Row],[category]], FIND("|", Table3[[#This Row],[category]]) + 1))</f>
        <v>Headphones|In-Ear</v>
      </c>
      <c r="I18" s="6">
        <v>599</v>
      </c>
      <c r="J18" s="6">
        <v>1299</v>
      </c>
      <c r="K18" s="1">
        <f t="shared" si="0"/>
        <v>53.887605850654353</v>
      </c>
      <c r="L18" s="3">
        <v>0.54</v>
      </c>
      <c r="M18" s="1">
        <v>4.0999999999999996</v>
      </c>
      <c r="N18" s="11">
        <v>192589</v>
      </c>
      <c r="O18" s="7">
        <f>IF(ISNUMBER(Table3[[#This Row],[rating]]), Table3[[#This Row],[rating]], "")</f>
        <v>4.0999999999999996</v>
      </c>
      <c r="P18" s="7">
        <f>Table3[[#This Row],[average rating]] + (Table3[[#This Row],[rating_count]] / 1000)</f>
        <v>196.68899999999999</v>
      </c>
      <c r="Q18" s="7">
        <f>IFERROR(ROUND(VALUE(Table3[[#This Row],[rating]]), 0), "")</f>
        <v>4</v>
      </c>
      <c r="R18" t="s">
        <v>4027</v>
      </c>
      <c r="S18" t="s">
        <v>3084</v>
      </c>
      <c r="T18" t="s">
        <v>3085</v>
      </c>
      <c r="U18" t="s">
        <v>3086</v>
      </c>
      <c r="V18" t="s">
        <v>3087</v>
      </c>
      <c r="W18" t="s">
        <v>3088</v>
      </c>
      <c r="X18" t="s">
        <v>4028</v>
      </c>
      <c r="Y18" t="s">
        <v>4029</v>
      </c>
      <c r="Z18" s="6">
        <f t="shared" si="1"/>
        <v>250173111</v>
      </c>
      <c r="AA18" s="6">
        <f>IFERROR(VALUE(Table3[[#This Row],[potential revenue]]), 0)</f>
        <v>250173111</v>
      </c>
      <c r="AB18" t="str">
        <f t="shared" si="2"/>
        <v>No</v>
      </c>
      <c r="AC18">
        <f t="shared" si="3"/>
        <v>229</v>
      </c>
      <c r="AD18" t="str">
        <f t="shared" si="4"/>
        <v>&gt;₹500</v>
      </c>
      <c r="AE18" t="str">
        <f t="shared" si="5"/>
        <v>51–60%</v>
      </c>
    </row>
    <row r="19" spans="1:31" x14ac:dyDescent="0.35">
      <c r="A19" t="s">
        <v>3080</v>
      </c>
      <c r="B19" t="s">
        <v>286</v>
      </c>
      <c r="C19" t="str">
        <f>PROPER(Table3[[#This Row],[product_name2]])</f>
        <v>Duracell Usb C To Lightning Apple Certified (Mfi) Braided Sync &amp; Charge Cable For Iphone, Ipad And Ipod. Fast Charging Lightning Cable, 3.9 Feet (1.2M) - Black</v>
      </c>
      <c r="D19" t="s">
        <v>287</v>
      </c>
      <c r="E19" t="s">
        <v>3082</v>
      </c>
      <c r="F19" t="str">
        <f>LEFT(Table3[[#This Row],[category]], FIND("|", Table3[[#This Row],[category]]) - 1)</f>
        <v>Electronics</v>
      </c>
      <c r="G19" t="str">
        <f>MID(Table3[[#This Row],[category]], FIND("|", Table3[[#This Row],[category]]) + 1, FIND("|", Table3[[#This Row],[category]], FIND("|", Table3[[#This Row],[category]]) + 1) - FIND("|", Table3[[#This Row],[category]]) - 1)</f>
        <v>Headphones,Earbuds&amp;Accessories</v>
      </c>
      <c r="H19" t="str">
        <f>RIGHT(Table3[[#This Row],[category]], LEN(Table3[[#This Row],[category]]) - FIND("|", Table3[[#This Row],[category]], FIND("|", Table3[[#This Row],[category]]) + 1))</f>
        <v>Headphones|In-Ear</v>
      </c>
      <c r="I19" s="6">
        <v>599</v>
      </c>
      <c r="J19" s="6">
        <v>999</v>
      </c>
      <c r="K19" s="1">
        <f t="shared" si="0"/>
        <v>40.04004004004004</v>
      </c>
      <c r="L19" s="3">
        <v>0.4</v>
      </c>
      <c r="M19" s="1">
        <v>4.0999999999999996</v>
      </c>
      <c r="N19" s="11">
        <v>192587</v>
      </c>
      <c r="O19" s="7">
        <f>IF(ISNUMBER(Table3[[#This Row],[rating]]), Table3[[#This Row],[rating]], "")</f>
        <v>4.0999999999999996</v>
      </c>
      <c r="P19" s="7">
        <f>Table3[[#This Row],[average rating]] + (Table3[[#This Row],[rating_count]] / 1000)</f>
        <v>196.68699999999998</v>
      </c>
      <c r="Q19" s="7">
        <f>IFERROR(ROUND(VALUE(Table3[[#This Row],[rating]]), 0), "")</f>
        <v>4</v>
      </c>
      <c r="R19" t="s">
        <v>3083</v>
      </c>
      <c r="S19" t="s">
        <v>3084</v>
      </c>
      <c r="T19" t="s">
        <v>3085</v>
      </c>
      <c r="U19" t="s">
        <v>3086</v>
      </c>
      <c r="V19" t="s">
        <v>3087</v>
      </c>
      <c r="W19" t="s">
        <v>3088</v>
      </c>
      <c r="X19" t="s">
        <v>4944</v>
      </c>
      <c r="Y19" t="s">
        <v>4945</v>
      </c>
      <c r="Z19" s="6">
        <f t="shared" si="1"/>
        <v>192394413</v>
      </c>
      <c r="AA19" s="6">
        <f>IFERROR(VALUE(Table3[[#This Row],[potential revenue]]), 0)</f>
        <v>192394413</v>
      </c>
      <c r="AB19" t="str">
        <f t="shared" si="2"/>
        <v>Yes</v>
      </c>
      <c r="AC19">
        <f t="shared" si="3"/>
        <v>229</v>
      </c>
      <c r="AD19" t="str">
        <f t="shared" si="4"/>
        <v>&gt;₹500</v>
      </c>
      <c r="AE19" t="str">
        <f t="shared" si="5"/>
        <v>41–50%</v>
      </c>
    </row>
    <row r="20" spans="1:31" hidden="1" x14ac:dyDescent="0.35">
      <c r="A20" t="s">
        <v>8206</v>
      </c>
      <c r="B20" t="s">
        <v>186</v>
      </c>
      <c r="C20" t="str">
        <f>PROPER(Table3[[#This Row],[product_name2]])</f>
        <v>Boat Type C A325 Tangle-Free, Sturdy Type C Cable With 3A Rapid Charging &amp; 480Mbps Data Transmission(Black)</v>
      </c>
      <c r="D20" t="s">
        <v>187</v>
      </c>
      <c r="E20" t="s">
        <v>8208</v>
      </c>
      <c r="F20" t="str">
        <f>LEFT(Table3[[#This Row],[category]], FIND("|", Table3[[#This Row],[category]]) - 1)</f>
        <v>Computers&amp;Accessories</v>
      </c>
      <c r="G20" t="e">
        <f>MID(Table3[[#This Row],[category]], FIND("|", Table3[[#This Row],[category]]) + 1, FIND("|", Table3[[#This Row],[category]], FIND("|", Table3[[#This Row],[category]]) + 1) - FIND("|", Table3[[#This Row],[category]]) - 1)</f>
        <v>#VALUE!</v>
      </c>
      <c r="H20" t="e">
        <f>RIGHT(Table3[[#This Row],[category]], LEN(Table3[[#This Row],[category]]) - FIND("|", Table3[[#This Row],[category]], FIND("|", Table3[[#This Row],[category]]) + 1))</f>
        <v>#VALUE!</v>
      </c>
      <c r="I20" s="5">
        <v>26999</v>
      </c>
      <c r="J20" s="5">
        <v>37999</v>
      </c>
      <c r="K20" s="1">
        <f t="shared" si="0"/>
        <v>28.948130213953</v>
      </c>
      <c r="L20" s="3">
        <v>0.28999999999999998</v>
      </c>
      <c r="M20" s="1">
        <v>4.5999999999999996</v>
      </c>
      <c r="N20" s="2">
        <v>2886</v>
      </c>
      <c r="O20" s="7">
        <f>IF(ISNUMBER(Table3[[#This Row],[rating]]), Table3[[#This Row],[rating]], "")</f>
        <v>4.5999999999999996</v>
      </c>
      <c r="P20" s="7">
        <f>Table3[[#This Row],[average rating]] + (Table3[[#This Row],[rating_count]] / 1000)</f>
        <v>7.4859999999999998</v>
      </c>
      <c r="Q20" s="7">
        <f>IFERROR(ROUND(VALUE(Table3[[#This Row],[rating]]), 0), "")</f>
        <v>5</v>
      </c>
      <c r="R20" t="s">
        <v>8209</v>
      </c>
      <c r="S20" t="s">
        <v>8210</v>
      </c>
      <c r="T20" t="s">
        <v>8211</v>
      </c>
      <c r="U20" t="s">
        <v>8212</v>
      </c>
      <c r="V20" t="s">
        <v>8213</v>
      </c>
      <c r="W20" t="s">
        <v>8214</v>
      </c>
      <c r="X20" t="s">
        <v>8215</v>
      </c>
      <c r="Y20" t="s">
        <v>8216</v>
      </c>
      <c r="Z20" s="6">
        <f t="shared" si="1"/>
        <v>109665114</v>
      </c>
      <c r="AA20" s="6">
        <f>IFERROR(VALUE(Table3[[#This Row],[potential revenue]]), 0)</f>
        <v>109665114</v>
      </c>
      <c r="AB20" t="str">
        <f t="shared" si="2"/>
        <v>No</v>
      </c>
      <c r="AC20">
        <f t="shared" si="3"/>
        <v>229</v>
      </c>
      <c r="AD20" t="str">
        <f t="shared" si="4"/>
        <v>&gt;₹500</v>
      </c>
      <c r="AE20" t="str">
        <f t="shared" si="5"/>
        <v>21–30%</v>
      </c>
    </row>
    <row r="21" spans="1:31" x14ac:dyDescent="0.35">
      <c r="A21" t="s">
        <v>5924</v>
      </c>
      <c r="B21" t="s">
        <v>3165</v>
      </c>
      <c r="C21" t="str">
        <f>PROPER(Table3[[#This Row],[product_name2]])</f>
        <v>Elv Car Mount Adjustable Car Phone Holder Universal Long Arm, Windshield For Smartphones - Black</v>
      </c>
      <c r="D21" t="s">
        <v>3166</v>
      </c>
      <c r="E21" t="s">
        <v>4857</v>
      </c>
      <c r="F21" t="str">
        <f>LEFT(Table3[[#This Row],[category]], FIND("|", Table3[[#This Row],[category]]) - 1)</f>
        <v>Computers&amp;Accessories</v>
      </c>
      <c r="G21" t="str">
        <f>MID(Table3[[#This Row],[category]], FIND("|", Table3[[#This Row],[category]]) + 1, FIND("|", Table3[[#This Row],[category]], FIND("|", Table3[[#This Row],[category]]) + 1) - FIND("|", Table3[[#This Row],[category]]) - 1)</f>
        <v>ExternalDevices&amp;DataStorage</v>
      </c>
      <c r="H21" t="str">
        <f>RIGHT(Table3[[#This Row],[category]], LEN(Table3[[#This Row],[category]]) - FIND("|", Table3[[#This Row],[category]], FIND("|", Table3[[#This Row],[category]]) + 1))</f>
        <v>PenDrives</v>
      </c>
      <c r="I21" s="6">
        <v>579</v>
      </c>
      <c r="J21" s="6">
        <v>1400</v>
      </c>
      <c r="K21" s="1">
        <f t="shared" si="0"/>
        <v>58.642857142857139</v>
      </c>
      <c r="L21" s="3">
        <v>0.59</v>
      </c>
      <c r="M21" s="1">
        <v>4.3</v>
      </c>
      <c r="N21" s="11">
        <v>189104</v>
      </c>
      <c r="O21" s="7">
        <f>IF(ISNUMBER(Table3[[#This Row],[rating]]), Table3[[#This Row],[rating]], "")</f>
        <v>4.3</v>
      </c>
      <c r="P21" s="7">
        <f>Table3[[#This Row],[average rating]] + (Table3[[#This Row],[rating_count]] / 1000)</f>
        <v>193.40400000000002</v>
      </c>
      <c r="Q21" s="7">
        <f>IFERROR(ROUND(VALUE(Table3[[#This Row],[rating]]), 0), "")</f>
        <v>4</v>
      </c>
      <c r="R21" t="s">
        <v>5926</v>
      </c>
      <c r="S21" t="s">
        <v>5927</v>
      </c>
      <c r="T21" t="s">
        <v>5928</v>
      </c>
      <c r="U21" t="s">
        <v>5929</v>
      </c>
      <c r="V21" t="s">
        <v>5930</v>
      </c>
      <c r="W21" t="s">
        <v>5931</v>
      </c>
      <c r="X21" t="s">
        <v>5932</v>
      </c>
      <c r="Y21" t="s">
        <v>5933</v>
      </c>
      <c r="Z21" s="6">
        <f t="shared" si="1"/>
        <v>264745600</v>
      </c>
      <c r="AA21" s="6">
        <f>IFERROR(VALUE(Table3[[#This Row],[potential revenue]]), 0)</f>
        <v>264745600</v>
      </c>
      <c r="AB21" t="str">
        <f t="shared" si="2"/>
        <v>No</v>
      </c>
      <c r="AC21">
        <f t="shared" si="3"/>
        <v>228</v>
      </c>
      <c r="AD21" t="str">
        <f t="shared" si="4"/>
        <v>&gt;₹500</v>
      </c>
      <c r="AE21" t="str">
        <f t="shared" si="5"/>
        <v>51–60%</v>
      </c>
    </row>
    <row r="22" spans="1:31" x14ac:dyDescent="0.35">
      <c r="A22" t="s">
        <v>4888</v>
      </c>
      <c r="B22" t="s">
        <v>11031</v>
      </c>
      <c r="C22" t="str">
        <f>PROPER(Table3[[#This Row],[product_name2]])</f>
        <v>Ibell Castor Ctek15L Premium 1.5 Litre Stainless Steel Electric Kettle,1500W Auto Cut-Off Feature,Silver</v>
      </c>
      <c r="D22" t="s">
        <v>11032</v>
      </c>
      <c r="E22" t="s">
        <v>3082</v>
      </c>
      <c r="F22" t="str">
        <f>LEFT(Table3[[#This Row],[category]], FIND("|", Table3[[#This Row],[category]]) - 1)</f>
        <v>Electronics</v>
      </c>
      <c r="G22" t="str">
        <f>MID(Table3[[#This Row],[category]], FIND("|", Table3[[#This Row],[category]]) + 1, FIND("|", Table3[[#This Row],[category]], FIND("|", Table3[[#This Row],[category]]) + 1) - FIND("|", Table3[[#This Row],[category]]) - 1)</f>
        <v>Headphones,Earbuds&amp;Accessories</v>
      </c>
      <c r="H22" t="str">
        <f>RIGHT(Table3[[#This Row],[category]], LEN(Table3[[#This Row],[category]]) - FIND("|", Table3[[#This Row],[category]], FIND("|", Table3[[#This Row],[category]]) + 1))</f>
        <v>Headphones|In-Ear</v>
      </c>
      <c r="I22" s="6">
        <v>1299</v>
      </c>
      <c r="J22" s="6">
        <v>2990</v>
      </c>
      <c r="K22" s="1">
        <f t="shared" si="0"/>
        <v>56.555183946488299</v>
      </c>
      <c r="L22" s="3">
        <v>0.56999999999999995</v>
      </c>
      <c r="M22" s="1">
        <v>3.8</v>
      </c>
      <c r="N22" s="11">
        <v>180998</v>
      </c>
      <c r="O22" s="7">
        <f>IF(ISNUMBER(Table3[[#This Row],[rating]]), Table3[[#This Row],[rating]], "")</f>
        <v>3.8</v>
      </c>
      <c r="P22" s="7">
        <f>Table3[[#This Row],[average rating]] + (Table3[[#This Row],[rating_count]] / 1000)</f>
        <v>184.798</v>
      </c>
      <c r="Q22" s="7">
        <f>IFERROR(ROUND(VALUE(Table3[[#This Row],[rating]]), 0), "")</f>
        <v>4</v>
      </c>
      <c r="R22" t="s">
        <v>4890</v>
      </c>
      <c r="S22" t="s">
        <v>4891</v>
      </c>
      <c r="T22" t="s">
        <v>4892</v>
      </c>
      <c r="U22" t="s">
        <v>4893</v>
      </c>
      <c r="V22" t="s">
        <v>4894</v>
      </c>
      <c r="W22" t="s">
        <v>4895</v>
      </c>
      <c r="X22" t="s">
        <v>4896</v>
      </c>
      <c r="Y22" t="s">
        <v>4897</v>
      </c>
      <c r="Z22" s="6">
        <f t="shared" si="1"/>
        <v>541184020</v>
      </c>
      <c r="AA22" s="6">
        <f>IFERROR(VALUE(Table3[[#This Row],[potential revenue]]), 0)</f>
        <v>541184020</v>
      </c>
      <c r="AB22" t="str">
        <f t="shared" si="2"/>
        <v>Yes</v>
      </c>
      <c r="AC22">
        <f t="shared" si="3"/>
        <v>229</v>
      </c>
      <c r="AD22" t="str">
        <f t="shared" si="4"/>
        <v>&gt;₹500</v>
      </c>
      <c r="AE22" t="str">
        <f t="shared" si="5"/>
        <v>51–60%</v>
      </c>
    </row>
    <row r="23" spans="1:31" x14ac:dyDescent="0.35">
      <c r="A23" t="s">
        <v>1296</v>
      </c>
      <c r="B23" t="s">
        <v>4143</v>
      </c>
      <c r="C23" t="str">
        <f>PROPER(Table3[[#This Row],[product_name2]])</f>
        <v>Boat Flash Edition Smart Watch With Activity Tracker, Multiple Sports Modes, 1.3" Screen, 170+ Watch Faces, Sleep Monitor, Gesture, Camera &amp; Music Control, Ip68 &amp; 7 Days Battery Life(Lightning Black)</v>
      </c>
      <c r="D23" t="s">
        <v>4144</v>
      </c>
      <c r="E23" t="s">
        <v>101</v>
      </c>
      <c r="F23" t="str">
        <f>LEFT(Table3[[#This Row],[category]], FIND("|", Table3[[#This Row],[category]]) - 1)</f>
        <v>Computers&amp;Accessories</v>
      </c>
      <c r="G23" t="str">
        <f>MID(Table3[[#This Row],[category]], FIND("|", Table3[[#This Row],[category]]) + 1, FIND("|", Table3[[#This Row],[category]], FIND("|", Table3[[#This Row],[category]]) + 1) - FIND("|", Table3[[#This Row],[category]]) - 1)</f>
        <v>NetworkingDevices</v>
      </c>
      <c r="H23" t="str">
        <f>RIGHT(Table3[[#This Row],[category]], LEN(Table3[[#This Row],[category]]) - FIND("|", Table3[[#This Row],[category]], FIND("|", Table3[[#This Row],[category]]) + 1))</f>
        <v>NetworkAdapters|WirelessUSBAdapters</v>
      </c>
      <c r="I23" s="6">
        <v>749</v>
      </c>
      <c r="J23" s="6">
        <v>1339</v>
      </c>
      <c r="K23" s="1">
        <f t="shared" si="0"/>
        <v>44.062733383121731</v>
      </c>
      <c r="L23" s="3">
        <v>0.44</v>
      </c>
      <c r="M23" s="1">
        <v>4.2</v>
      </c>
      <c r="N23" s="11">
        <v>179692</v>
      </c>
      <c r="O23" s="7">
        <f>IF(ISNUMBER(Table3[[#This Row],[rating]]), Table3[[#This Row],[rating]], "")</f>
        <v>4.2</v>
      </c>
      <c r="P23" s="7">
        <f>Table3[[#This Row],[average rating]] + (Table3[[#This Row],[rating_count]] / 1000)</f>
        <v>183.892</v>
      </c>
      <c r="Q23" s="7">
        <f>IFERROR(ROUND(VALUE(Table3[[#This Row],[rating]]), 0), "")</f>
        <v>4</v>
      </c>
      <c r="R23" t="s">
        <v>1298</v>
      </c>
      <c r="S23" t="s">
        <v>103</v>
      </c>
      <c r="T23" t="s">
        <v>104</v>
      </c>
      <c r="U23" t="s">
        <v>105</v>
      </c>
      <c r="V23" t="s">
        <v>106</v>
      </c>
      <c r="W23" t="s">
        <v>107</v>
      </c>
      <c r="X23" t="s">
        <v>1299</v>
      </c>
      <c r="Y23" t="s">
        <v>1300</v>
      </c>
      <c r="Z23" s="6">
        <f t="shared" si="1"/>
        <v>240607588</v>
      </c>
      <c r="AA23" s="6">
        <f>IFERROR(VALUE(Table3[[#This Row],[potential revenue]]), 0)</f>
        <v>240607588</v>
      </c>
      <c r="AB23" t="str">
        <f t="shared" si="2"/>
        <v>Yes</v>
      </c>
      <c r="AC23">
        <f t="shared" si="3"/>
        <v>229</v>
      </c>
      <c r="AD23" t="str">
        <f t="shared" si="4"/>
        <v>&gt;₹500</v>
      </c>
      <c r="AE23" t="str">
        <f t="shared" si="5"/>
        <v>41–50%</v>
      </c>
    </row>
    <row r="24" spans="1:31" x14ac:dyDescent="0.35">
      <c r="A24" t="s">
        <v>99</v>
      </c>
      <c r="B24" t="s">
        <v>3905</v>
      </c>
      <c r="C24" t="str">
        <f>PROPER(Table3[[#This Row],[product_name2]])</f>
        <v>Boat Newly Launched Wave Electra With 1.81" Hd Display, Smart Calling With Ultra-Seamless Bt Calling Chip,20 Built-In Watch Faces,100 + Sports Modes,Menu Personalization,In-Built Games(Charcoal Black)</v>
      </c>
      <c r="D24" t="s">
        <v>3906</v>
      </c>
      <c r="E24" t="s">
        <v>101</v>
      </c>
      <c r="F24" t="str">
        <f>LEFT(Table3[[#This Row],[category]], FIND("|", Table3[[#This Row],[category]]) - 1)</f>
        <v>Computers&amp;Accessories</v>
      </c>
      <c r="G24" t="str">
        <f>MID(Table3[[#This Row],[category]], FIND("|", Table3[[#This Row],[category]]) + 1, FIND("|", Table3[[#This Row],[category]], FIND("|", Table3[[#This Row],[category]]) + 1) - FIND("|", Table3[[#This Row],[category]]) - 1)</f>
        <v>NetworkingDevices</v>
      </c>
      <c r="H24" t="str">
        <f>RIGHT(Table3[[#This Row],[category]], LEN(Table3[[#This Row],[category]]) - FIND("|", Table3[[#This Row],[category]], FIND("|", Table3[[#This Row],[category]]) + 1))</f>
        <v>NetworkAdapters|WirelessUSBAdapters</v>
      </c>
      <c r="I24" s="6">
        <v>499</v>
      </c>
      <c r="J24" s="6">
        <v>999</v>
      </c>
      <c r="K24" s="1">
        <f t="shared" si="0"/>
        <v>50.050050050050054</v>
      </c>
      <c r="L24" s="3">
        <v>0.5</v>
      </c>
      <c r="M24" s="1">
        <v>4.2</v>
      </c>
      <c r="N24" s="11">
        <v>179691</v>
      </c>
      <c r="O24" s="7">
        <f>IF(ISNUMBER(Table3[[#This Row],[rating]]), Table3[[#This Row],[rating]], "")</f>
        <v>4.2</v>
      </c>
      <c r="P24" s="7">
        <f>Table3[[#This Row],[average rating]] + (Table3[[#This Row],[rating_count]] / 1000)</f>
        <v>183.89099999999999</v>
      </c>
      <c r="Q24" s="7">
        <f>IFERROR(ROUND(VALUE(Table3[[#This Row],[rating]]), 0), "")</f>
        <v>4</v>
      </c>
      <c r="R24" t="s">
        <v>102</v>
      </c>
      <c r="S24" t="s">
        <v>103</v>
      </c>
      <c r="T24" t="s">
        <v>104</v>
      </c>
      <c r="U24" t="s">
        <v>105</v>
      </c>
      <c r="V24" t="s">
        <v>106</v>
      </c>
      <c r="W24" t="s">
        <v>107</v>
      </c>
      <c r="X24" t="s">
        <v>108</v>
      </c>
      <c r="Y24" t="s">
        <v>109</v>
      </c>
      <c r="Z24" s="6">
        <f t="shared" si="1"/>
        <v>179511309</v>
      </c>
      <c r="AA24" s="6">
        <f>IFERROR(VALUE(Table3[[#This Row],[potential revenue]]), 0)</f>
        <v>179511309</v>
      </c>
      <c r="AB24" t="str">
        <f t="shared" si="2"/>
        <v>No</v>
      </c>
      <c r="AC24">
        <f t="shared" si="3"/>
        <v>228</v>
      </c>
      <c r="AD24" t="str">
        <f t="shared" si="4"/>
        <v>&gt;₹500</v>
      </c>
      <c r="AE24" t="str">
        <f t="shared" si="5"/>
        <v>51–60%</v>
      </c>
    </row>
    <row r="25" spans="1:31" x14ac:dyDescent="0.35">
      <c r="A25" t="s">
        <v>544</v>
      </c>
      <c r="B25" t="s">
        <v>3982</v>
      </c>
      <c r="C25" t="str">
        <f>PROPER(Table3[[#This Row],[product_name2]])</f>
        <v>Fire-Boltt Ring 3 Smart Watch 1.8 Biggest Display With Advanced Bluetooth Calling Chip, Voice Assistance,118 Sports Modes, In Built Calculator &amp; Games, Spo2, Heart Rate Monitoring</v>
      </c>
      <c r="D25" t="s">
        <v>3983</v>
      </c>
      <c r="E25" t="s">
        <v>101</v>
      </c>
      <c r="F25" t="str">
        <f>LEFT(Table3[[#This Row],[category]], FIND("|", Table3[[#This Row],[category]]) - 1)</f>
        <v>Computers&amp;Accessories</v>
      </c>
      <c r="G25" t="str">
        <f>MID(Table3[[#This Row],[category]], FIND("|", Table3[[#This Row],[category]]) + 1, FIND("|", Table3[[#This Row],[category]], FIND("|", Table3[[#This Row],[category]]) + 1) - FIND("|", Table3[[#This Row],[category]]) - 1)</f>
        <v>NetworkingDevices</v>
      </c>
      <c r="H25" t="str">
        <f>RIGHT(Table3[[#This Row],[category]], LEN(Table3[[#This Row],[category]]) - FIND("|", Table3[[#This Row],[category]], FIND("|", Table3[[#This Row],[category]]) + 1))</f>
        <v>NetworkAdapters|WirelessUSBAdapters</v>
      </c>
      <c r="I25" s="6">
        <v>649</v>
      </c>
      <c r="J25" s="6">
        <v>1399</v>
      </c>
      <c r="K25" s="1">
        <f t="shared" si="0"/>
        <v>53.609721229449605</v>
      </c>
      <c r="L25" s="3">
        <v>0.54</v>
      </c>
      <c r="M25" s="1">
        <v>4.2</v>
      </c>
      <c r="N25" s="11">
        <v>179691</v>
      </c>
      <c r="O25" s="7">
        <f>IF(ISNUMBER(Table3[[#This Row],[rating]]), Table3[[#This Row],[rating]], "")</f>
        <v>4.2</v>
      </c>
      <c r="P25" s="7">
        <f>Table3[[#This Row],[average rating]] + (Table3[[#This Row],[rating_count]] / 1000)</f>
        <v>183.89099999999999</v>
      </c>
      <c r="Q25" s="7">
        <f>IFERROR(ROUND(VALUE(Table3[[#This Row],[rating]]), 0), "")</f>
        <v>4</v>
      </c>
      <c r="R25" t="s">
        <v>546</v>
      </c>
      <c r="S25" t="s">
        <v>103</v>
      </c>
      <c r="T25" t="s">
        <v>104</v>
      </c>
      <c r="U25" t="s">
        <v>105</v>
      </c>
      <c r="V25" t="s">
        <v>106</v>
      </c>
      <c r="W25" t="s">
        <v>107</v>
      </c>
      <c r="X25" t="s">
        <v>547</v>
      </c>
      <c r="Y25" t="s">
        <v>548</v>
      </c>
      <c r="Z25" s="6">
        <f t="shared" si="1"/>
        <v>251387709</v>
      </c>
      <c r="AA25" s="6">
        <f>IFERROR(VALUE(Table3[[#This Row],[potential revenue]]), 0)</f>
        <v>251387709</v>
      </c>
      <c r="AB25" t="str">
        <f t="shared" si="2"/>
        <v>Yes</v>
      </c>
      <c r="AC25">
        <f t="shared" si="3"/>
        <v>227</v>
      </c>
      <c r="AD25" t="str">
        <f t="shared" si="4"/>
        <v>₹200–₹500</v>
      </c>
      <c r="AE25" t="str">
        <f t="shared" si="5"/>
        <v>51–60%</v>
      </c>
    </row>
    <row r="26" spans="1:31" x14ac:dyDescent="0.35">
      <c r="A26" t="s">
        <v>2993</v>
      </c>
      <c r="B26" t="s">
        <v>2615</v>
      </c>
      <c r="C26" t="str">
        <f>PROPER(Table3[[#This Row],[product_name2]])</f>
        <v>Smashtronics¬Æ - Case For Firetv Remote, Fire Stick Remote Cover Case, Silicone Cover For Tv Firestick 4K/Tv 2Nd Gen(3Rd Gen) Remote Control - Light Weight/Anti Slip/Shockproof (Black)</v>
      </c>
      <c r="D26" t="s">
        <v>2172</v>
      </c>
      <c r="E26" t="s">
        <v>2995</v>
      </c>
      <c r="F26" t="str">
        <f>LEFT(Table3[[#This Row],[category]], FIND("|", Table3[[#This Row],[category]]) - 1)</f>
        <v>Electronics</v>
      </c>
      <c r="G26" t="str">
        <f>MID(Table3[[#This Row],[category]], FIND("|", Table3[[#This Row],[category]]) + 1, FIND("|", Table3[[#This Row],[category]], FIND("|", Table3[[#This Row],[category]]) + 1) - FIND("|", Table3[[#This Row],[category]]) - 1)</f>
        <v>Mobiles&amp;Accessories</v>
      </c>
      <c r="H26" t="str">
        <f>RIGHT(Table3[[#This Row],[category]], LEN(Table3[[#This Row],[category]]) - FIND("|", Table3[[#This Row],[category]], FIND("|", Table3[[#This Row],[category]]) + 1))</f>
        <v>MobileAccessories|Chargers|PowerBanks</v>
      </c>
      <c r="I26" s="6">
        <v>2049</v>
      </c>
      <c r="J26" s="6">
        <v>2199</v>
      </c>
      <c r="K26" s="1">
        <f t="shared" si="0"/>
        <v>6.8212824010914055</v>
      </c>
      <c r="L26" s="3">
        <v>7.0000000000000007E-2</v>
      </c>
      <c r="M26" s="1">
        <v>4.3</v>
      </c>
      <c r="N26" s="11">
        <v>178912</v>
      </c>
      <c r="O26" s="7">
        <f>IF(ISNUMBER(Table3[[#This Row],[rating]]), Table3[[#This Row],[rating]], "")</f>
        <v>4.3</v>
      </c>
      <c r="P26" s="7">
        <f>Table3[[#This Row],[average rating]] + (Table3[[#This Row],[rating_count]] / 1000)</f>
        <v>183.21200000000002</v>
      </c>
      <c r="Q26" s="7">
        <f>IFERROR(ROUND(VALUE(Table3[[#This Row],[rating]]), 0), "")</f>
        <v>4</v>
      </c>
      <c r="R26" t="s">
        <v>2996</v>
      </c>
      <c r="S26" t="s">
        <v>2997</v>
      </c>
      <c r="T26" t="s">
        <v>2998</v>
      </c>
      <c r="U26" t="s">
        <v>2999</v>
      </c>
      <c r="V26" t="s">
        <v>3000</v>
      </c>
      <c r="W26" t="s">
        <v>3001</v>
      </c>
      <c r="X26" t="s">
        <v>3002</v>
      </c>
      <c r="Y26" t="s">
        <v>3003</v>
      </c>
      <c r="Z26" s="6">
        <f t="shared" si="1"/>
        <v>393427488</v>
      </c>
      <c r="AA26" s="6">
        <f>IFERROR(VALUE(Table3[[#This Row],[potential revenue]]), 0)</f>
        <v>393427488</v>
      </c>
      <c r="AB26" t="str">
        <f t="shared" si="2"/>
        <v>Yes</v>
      </c>
      <c r="AC26">
        <f t="shared" si="3"/>
        <v>227</v>
      </c>
      <c r="AD26" t="str">
        <f t="shared" si="4"/>
        <v>&gt;₹500</v>
      </c>
      <c r="AE26" t="str">
        <f t="shared" si="5"/>
        <v>0–10%</v>
      </c>
    </row>
    <row r="27" spans="1:31" x14ac:dyDescent="0.35">
      <c r="A27" t="s">
        <v>3160</v>
      </c>
      <c r="B27" t="s">
        <v>2647</v>
      </c>
      <c r="C27" t="str">
        <f>PROPER(Table3[[#This Row],[product_name2]])</f>
        <v>Lava Charging Adapter Elements D3 2A Fast Charging Speed Usb Type C Data Cable, White</v>
      </c>
      <c r="D27" t="s">
        <v>2648</v>
      </c>
      <c r="E27" t="s">
        <v>2995</v>
      </c>
      <c r="F27" t="str">
        <f>LEFT(Table3[[#This Row],[category]], FIND("|", Table3[[#This Row],[category]]) - 1)</f>
        <v>Electronics</v>
      </c>
      <c r="G27" t="str">
        <f>MID(Table3[[#This Row],[category]], FIND("|", Table3[[#This Row],[category]]) + 1, FIND("|", Table3[[#This Row],[category]], FIND("|", Table3[[#This Row],[category]]) + 1) - FIND("|", Table3[[#This Row],[category]]) - 1)</f>
        <v>Mobiles&amp;Accessories</v>
      </c>
      <c r="H27" t="str">
        <f>RIGHT(Table3[[#This Row],[category]], LEN(Table3[[#This Row],[category]]) - FIND("|", Table3[[#This Row],[category]], FIND("|", Table3[[#This Row],[category]]) + 1))</f>
        <v>MobileAccessories|Chargers|PowerBanks</v>
      </c>
      <c r="I27" s="6">
        <v>1149</v>
      </c>
      <c r="J27" s="6">
        <v>2199</v>
      </c>
      <c r="K27" s="1">
        <f t="shared" si="0"/>
        <v>47.748976807639835</v>
      </c>
      <c r="L27" s="3">
        <v>0.48</v>
      </c>
      <c r="M27" s="1">
        <v>4.3</v>
      </c>
      <c r="N27" s="11">
        <v>178912</v>
      </c>
      <c r="O27" s="7">
        <f>IF(ISNUMBER(Table3[[#This Row],[rating]]), Table3[[#This Row],[rating]], "")</f>
        <v>4.3</v>
      </c>
      <c r="P27" s="7">
        <f>Table3[[#This Row],[average rating]] + (Table3[[#This Row],[rating_count]] / 1000)</f>
        <v>183.21200000000002</v>
      </c>
      <c r="Q27" s="7">
        <f>IFERROR(ROUND(VALUE(Table3[[#This Row],[rating]]), 0), "")</f>
        <v>4</v>
      </c>
      <c r="R27" t="s">
        <v>3162</v>
      </c>
      <c r="S27" t="s">
        <v>2997</v>
      </c>
      <c r="T27" t="s">
        <v>2998</v>
      </c>
      <c r="U27" t="s">
        <v>2999</v>
      </c>
      <c r="V27" t="s">
        <v>3000</v>
      </c>
      <c r="W27" t="s">
        <v>3001</v>
      </c>
      <c r="X27" t="s">
        <v>3163</v>
      </c>
      <c r="Y27" t="s">
        <v>3164</v>
      </c>
      <c r="Z27" s="6">
        <f t="shared" si="1"/>
        <v>393427488</v>
      </c>
      <c r="AA27" s="6">
        <f>IFERROR(VALUE(Table3[[#This Row],[potential revenue]]), 0)</f>
        <v>393427488</v>
      </c>
      <c r="AB27" t="str">
        <f t="shared" si="2"/>
        <v>No</v>
      </c>
      <c r="AC27">
        <f t="shared" si="3"/>
        <v>226</v>
      </c>
      <c r="AD27" t="str">
        <f t="shared" si="4"/>
        <v>&gt;₹500</v>
      </c>
      <c r="AE27" t="str">
        <f t="shared" si="5"/>
        <v>41–50%</v>
      </c>
    </row>
    <row r="28" spans="1:31" x14ac:dyDescent="0.35">
      <c r="A28" t="s">
        <v>3764</v>
      </c>
      <c r="B28" t="s">
        <v>2741</v>
      </c>
      <c r="C28" t="str">
        <f>PROPER(Table3[[#This Row],[product_name2]])</f>
        <v>Mi 80 Cm (32 Inches) Hd Ready Smart Android Led Tv 5A Pro | L32M7-Eain (Black)</v>
      </c>
      <c r="D28" t="s">
        <v>2742</v>
      </c>
      <c r="E28" t="s">
        <v>2995</v>
      </c>
      <c r="F28" t="str">
        <f>LEFT(Table3[[#This Row],[category]], FIND("|", Table3[[#This Row],[category]]) - 1)</f>
        <v>Electronics</v>
      </c>
      <c r="G28" t="str">
        <f>MID(Table3[[#This Row],[category]], FIND("|", Table3[[#This Row],[category]]) + 1, FIND("|", Table3[[#This Row],[category]], FIND("|", Table3[[#This Row],[category]]) + 1) - FIND("|", Table3[[#This Row],[category]]) - 1)</f>
        <v>Mobiles&amp;Accessories</v>
      </c>
      <c r="H28" t="str">
        <f>RIGHT(Table3[[#This Row],[category]], LEN(Table3[[#This Row],[category]]) - FIND("|", Table3[[#This Row],[category]], FIND("|", Table3[[#This Row],[category]]) + 1))</f>
        <v>MobileAccessories|Chargers|PowerBanks</v>
      </c>
      <c r="I28" s="6">
        <v>1149</v>
      </c>
      <c r="J28" s="6">
        <v>2199</v>
      </c>
      <c r="K28" s="1">
        <f t="shared" si="0"/>
        <v>47.748976807639835</v>
      </c>
      <c r="L28" s="3">
        <v>0.48</v>
      </c>
      <c r="M28" s="1">
        <v>4.3</v>
      </c>
      <c r="N28" s="11">
        <v>178912</v>
      </c>
      <c r="O28" s="7">
        <f>IF(ISNUMBER(Table3[[#This Row],[rating]]), Table3[[#This Row],[rating]], "")</f>
        <v>4.3</v>
      </c>
      <c r="P28" s="7">
        <f>Table3[[#This Row],[average rating]] + (Table3[[#This Row],[rating_count]] / 1000)</f>
        <v>183.21200000000002</v>
      </c>
      <c r="Q28" s="7">
        <f>IFERROR(ROUND(VALUE(Table3[[#This Row],[rating]]), 0), "")</f>
        <v>4</v>
      </c>
      <c r="R28" t="s">
        <v>3766</v>
      </c>
      <c r="S28" t="s">
        <v>2997</v>
      </c>
      <c r="T28" t="s">
        <v>2998</v>
      </c>
      <c r="U28" t="s">
        <v>2999</v>
      </c>
      <c r="V28" t="s">
        <v>3000</v>
      </c>
      <c r="W28" t="s">
        <v>3001</v>
      </c>
      <c r="X28" t="s">
        <v>3767</v>
      </c>
      <c r="Y28" t="s">
        <v>3768</v>
      </c>
      <c r="Z28" s="6">
        <f t="shared" si="1"/>
        <v>393427488</v>
      </c>
      <c r="AA28" s="6">
        <f>IFERROR(VALUE(Table3[[#This Row],[potential revenue]]), 0)</f>
        <v>393427488</v>
      </c>
      <c r="AB28" t="str">
        <f t="shared" si="2"/>
        <v>No</v>
      </c>
      <c r="AC28">
        <f t="shared" si="3"/>
        <v>225</v>
      </c>
      <c r="AD28" t="str">
        <f t="shared" si="4"/>
        <v>&gt;₹500</v>
      </c>
      <c r="AE28" t="str">
        <f t="shared" si="5"/>
        <v>41–50%</v>
      </c>
    </row>
    <row r="29" spans="1:31" x14ac:dyDescent="0.35">
      <c r="A29" t="s">
        <v>1693</v>
      </c>
      <c r="B29" t="s">
        <v>5859</v>
      </c>
      <c r="C29" t="str">
        <f>PROPER(Table3[[#This Row],[product_name2]])</f>
        <v>E-Cosmos 5V 1.2W Portable Flexible Usb Led Light (Colors May Vary, Small) - Set Of 2 Pieces</v>
      </c>
      <c r="D29" t="s">
        <v>5860</v>
      </c>
      <c r="E29" t="s">
        <v>20</v>
      </c>
      <c r="F29" t="str">
        <f>LEFT(Table3[[#This Row],[category]], FIND("|", Table3[[#This Row],[category]]) - 1)</f>
        <v>Computers&amp;Accessories</v>
      </c>
      <c r="G29" t="str">
        <f>MID(Table3[[#This Row],[category]], FIND("|", Table3[[#This Row],[category]]) + 1, FIND("|", Table3[[#This Row],[category]], FIND("|", Table3[[#This Row],[category]]) + 1) - FIND("|", Table3[[#This Row],[category]]) - 1)</f>
        <v>Accessories&amp;Peripherals</v>
      </c>
      <c r="H29" t="str">
        <f>RIGHT(Table3[[#This Row],[category]], LEN(Table3[[#This Row],[category]]) - FIND("|", Table3[[#This Row],[category]], FIND("|", Table3[[#This Row],[category]]) + 1))</f>
        <v>Cables&amp;Accessories|Cables|USBCables</v>
      </c>
      <c r="I29" s="6">
        <v>709</v>
      </c>
      <c r="J29" s="6">
        <v>1999</v>
      </c>
      <c r="K29" s="1">
        <f t="shared" si="0"/>
        <v>64.532266133066528</v>
      </c>
      <c r="L29" s="3">
        <v>0.65</v>
      </c>
      <c r="M29" s="1">
        <v>4.0999999999999996</v>
      </c>
      <c r="N29" s="11">
        <v>178817</v>
      </c>
      <c r="O29" s="7">
        <f>IF(ISNUMBER(Table3[[#This Row],[rating]]), Table3[[#This Row],[rating]], "")</f>
        <v>4.0999999999999996</v>
      </c>
      <c r="P29" s="7">
        <f>Table3[[#This Row],[average rating]] + (Table3[[#This Row],[rating_count]] / 1000)</f>
        <v>182.917</v>
      </c>
      <c r="Q29" s="7">
        <f>IFERROR(ROUND(VALUE(Table3[[#This Row],[rating]]), 0), "")</f>
        <v>4</v>
      </c>
      <c r="R29" t="s">
        <v>1695</v>
      </c>
      <c r="S29" t="s">
        <v>1696</v>
      </c>
      <c r="T29" t="s">
        <v>1697</v>
      </c>
      <c r="U29" t="s">
        <v>1698</v>
      </c>
      <c r="V29" t="s">
        <v>1699</v>
      </c>
      <c r="W29" t="s">
        <v>1700</v>
      </c>
      <c r="X29" t="s">
        <v>1701</v>
      </c>
      <c r="Y29" t="s">
        <v>1702</v>
      </c>
      <c r="Z29" s="6">
        <f t="shared" si="1"/>
        <v>357455183</v>
      </c>
      <c r="AA29" s="6">
        <f>IFERROR(VALUE(Table3[[#This Row],[potential revenue]]), 0)</f>
        <v>357455183</v>
      </c>
      <c r="AB29" t="str">
        <f t="shared" si="2"/>
        <v>No</v>
      </c>
      <c r="AC29">
        <f t="shared" si="3"/>
        <v>226</v>
      </c>
      <c r="AD29" t="str">
        <f t="shared" si="4"/>
        <v>&gt;₹500</v>
      </c>
      <c r="AE29" t="str">
        <f t="shared" si="5"/>
        <v>61–70%</v>
      </c>
    </row>
    <row r="30" spans="1:31" x14ac:dyDescent="0.35">
      <c r="A30" t="s">
        <v>3734</v>
      </c>
      <c r="B30" t="s">
        <v>6169</v>
      </c>
      <c r="C30" t="str">
        <f>PROPER(Table3[[#This Row],[product_name2]])</f>
        <v>Jbl Commercial Cslm20B Auxiliary Omnidirectional Lavalier Microphone With Battery For Content Creation, Voiceover/Dubbing, Recording (Black,Small)</v>
      </c>
      <c r="D30" t="s">
        <v>6170</v>
      </c>
      <c r="E30" t="s">
        <v>3082</v>
      </c>
      <c r="F30" t="str">
        <f>LEFT(Table3[[#This Row],[category]], FIND("|", Table3[[#This Row],[category]]) - 1)</f>
        <v>Electronics</v>
      </c>
      <c r="G30" t="str">
        <f>MID(Table3[[#This Row],[category]], FIND("|", Table3[[#This Row],[category]]) + 1, FIND("|", Table3[[#This Row],[category]], FIND("|", Table3[[#This Row],[category]]) + 1) - FIND("|", Table3[[#This Row],[category]]) - 1)</f>
        <v>Headphones,Earbuds&amp;Accessories</v>
      </c>
      <c r="H30" t="str">
        <f>RIGHT(Table3[[#This Row],[category]], LEN(Table3[[#This Row],[category]]) - FIND("|", Table3[[#This Row],[category]], FIND("|", Table3[[#This Row],[category]]) + 1))</f>
        <v>Headphones|In-Ear</v>
      </c>
      <c r="I30" s="6">
        <v>599</v>
      </c>
      <c r="J30" s="6">
        <v>1490</v>
      </c>
      <c r="K30" s="1">
        <f t="shared" si="0"/>
        <v>59.798657718120808</v>
      </c>
      <c r="L30" s="3">
        <v>0.6</v>
      </c>
      <c r="M30" s="1">
        <v>4.0999999999999996</v>
      </c>
      <c r="N30" s="11">
        <v>161679</v>
      </c>
      <c r="O30" s="7">
        <f>IF(ISNUMBER(Table3[[#This Row],[rating]]), Table3[[#This Row],[rating]], "")</f>
        <v>4.0999999999999996</v>
      </c>
      <c r="P30" s="7">
        <f>Table3[[#This Row],[average rating]] + (Table3[[#This Row],[rating_count]] / 1000)</f>
        <v>165.779</v>
      </c>
      <c r="Q30" s="7">
        <f>IFERROR(ROUND(VALUE(Table3[[#This Row],[rating]]), 0), "")</f>
        <v>4</v>
      </c>
      <c r="R30" t="s">
        <v>3736</v>
      </c>
      <c r="S30" t="s">
        <v>3737</v>
      </c>
      <c r="T30" t="s">
        <v>3738</v>
      </c>
      <c r="U30" t="s">
        <v>3739</v>
      </c>
      <c r="V30" t="s">
        <v>3740</v>
      </c>
      <c r="W30" t="s">
        <v>3741</v>
      </c>
      <c r="X30" t="s">
        <v>3742</v>
      </c>
      <c r="Y30" t="s">
        <v>3743</v>
      </c>
      <c r="Z30" s="6">
        <f t="shared" si="1"/>
        <v>240901710</v>
      </c>
      <c r="AA30" s="6">
        <f>IFERROR(VALUE(Table3[[#This Row],[potential revenue]]), 0)</f>
        <v>240901710</v>
      </c>
      <c r="AB30" t="str">
        <f t="shared" si="2"/>
        <v>Yes</v>
      </c>
      <c r="AC30">
        <f t="shared" si="3"/>
        <v>226</v>
      </c>
      <c r="AD30" t="str">
        <f t="shared" si="4"/>
        <v>&gt;₹500</v>
      </c>
      <c r="AE30" t="str">
        <f t="shared" si="5"/>
        <v>51–60%</v>
      </c>
    </row>
    <row r="31" spans="1:31" x14ac:dyDescent="0.35">
      <c r="A31" t="s">
        <v>5257</v>
      </c>
      <c r="B31" t="s">
        <v>6578</v>
      </c>
      <c r="C31" t="str">
        <f>PROPER(Table3[[#This Row],[product_name2]])</f>
        <v>Lenovo 300 Wired Plug &amp; Play Usb Mouse, High Resolution 1600 Dpi Optical Sensor, 3-Button Design With Clickable Scroll Wheel, Ambidextrous, Ergonomic Mouse For Comfortable All-Day Grip (Gx30M39704)</v>
      </c>
      <c r="D31" t="s">
        <v>6579</v>
      </c>
      <c r="E31" t="s">
        <v>3082</v>
      </c>
      <c r="F31" t="str">
        <f>LEFT(Table3[[#This Row],[category]], FIND("|", Table3[[#This Row],[category]]) - 1)</f>
        <v>Electronics</v>
      </c>
      <c r="G31" t="str">
        <f>MID(Table3[[#This Row],[category]], FIND("|", Table3[[#This Row],[category]]) + 1, FIND("|", Table3[[#This Row],[category]], FIND("|", Table3[[#This Row],[category]]) + 1) - FIND("|", Table3[[#This Row],[category]]) - 1)</f>
        <v>Headphones,Earbuds&amp;Accessories</v>
      </c>
      <c r="H31" t="str">
        <f>RIGHT(Table3[[#This Row],[category]], LEN(Table3[[#This Row],[category]]) - FIND("|", Table3[[#This Row],[category]], FIND("|", Table3[[#This Row],[category]]) + 1))</f>
        <v>Headphones|In-Ear</v>
      </c>
      <c r="I31" s="6">
        <v>455</v>
      </c>
      <c r="J31" s="6">
        <v>1490</v>
      </c>
      <c r="K31" s="1">
        <f t="shared" si="0"/>
        <v>69.463087248322154</v>
      </c>
      <c r="L31" s="3">
        <v>0.69</v>
      </c>
      <c r="M31" s="1">
        <v>4.0999999999999996</v>
      </c>
      <c r="N31" s="11">
        <v>161677</v>
      </c>
      <c r="O31" s="7">
        <f>IF(ISNUMBER(Table3[[#This Row],[rating]]), Table3[[#This Row],[rating]], "")</f>
        <v>4.0999999999999996</v>
      </c>
      <c r="P31" s="7">
        <f>Table3[[#This Row],[average rating]] + (Table3[[#This Row],[rating_count]] / 1000)</f>
        <v>165.77699999999999</v>
      </c>
      <c r="Q31" s="7">
        <f>IFERROR(ROUND(VALUE(Table3[[#This Row],[rating]]), 0), "")</f>
        <v>4</v>
      </c>
      <c r="R31" t="s">
        <v>5259</v>
      </c>
      <c r="S31" t="s">
        <v>5260</v>
      </c>
      <c r="T31" t="s">
        <v>5261</v>
      </c>
      <c r="U31" t="s">
        <v>5262</v>
      </c>
      <c r="V31" t="s">
        <v>5263</v>
      </c>
      <c r="W31" t="s">
        <v>5264</v>
      </c>
      <c r="X31" t="s">
        <v>5265</v>
      </c>
      <c r="Y31" t="s">
        <v>5266</v>
      </c>
      <c r="Z31" s="6">
        <f t="shared" si="1"/>
        <v>240898730</v>
      </c>
      <c r="AA31" s="6">
        <f>IFERROR(VALUE(Table3[[#This Row],[potential revenue]]), 0)</f>
        <v>240898730</v>
      </c>
      <c r="AB31" t="str">
        <f t="shared" si="2"/>
        <v>Yes</v>
      </c>
      <c r="AC31">
        <f t="shared" si="3"/>
        <v>227</v>
      </c>
      <c r="AD31" t="str">
        <f t="shared" si="4"/>
        <v>&gt;₹500</v>
      </c>
      <c r="AE31" t="str">
        <f t="shared" si="5"/>
        <v>61–70%</v>
      </c>
    </row>
    <row r="32" spans="1:31" x14ac:dyDescent="0.35">
      <c r="A32" t="s">
        <v>5774</v>
      </c>
      <c r="B32" t="s">
        <v>4798</v>
      </c>
      <c r="C32" t="str">
        <f>PROPER(Table3[[#This Row],[product_name2]])</f>
        <v>Fire-Boltt Tank 1.85" Bluetooth Calling Smart Watch, 123 Sports Mode, 8 Ui Interactions, Built In Speaker &amp; Mic, 7 Days Battery &amp; Fire-Boltt Health Suite</v>
      </c>
      <c r="D32" t="s">
        <v>4799</v>
      </c>
      <c r="E32" t="s">
        <v>5248</v>
      </c>
      <c r="F32" t="str">
        <f>LEFT(Table3[[#This Row],[category]], FIND("|", Table3[[#This Row],[category]]) - 1)</f>
        <v>Computers&amp;Accessories</v>
      </c>
      <c r="G32" t="str">
        <f>MID(Table3[[#This Row],[category]], FIND("|", Table3[[#This Row],[category]]) + 1, FIND("|", Table3[[#This Row],[category]], FIND("|", Table3[[#This Row],[category]]) + 1) - FIND("|", Table3[[#This Row],[category]]) - 1)</f>
        <v>NetworkingDevices</v>
      </c>
      <c r="H32" t="str">
        <f>RIGHT(Table3[[#This Row],[category]], LEN(Table3[[#This Row],[category]]) - FIND("|", Table3[[#This Row],[category]], FIND("|", Table3[[#This Row],[category]]) + 1))</f>
        <v>Repeaters&amp;Extenders</v>
      </c>
      <c r="I32" s="6">
        <v>1469</v>
      </c>
      <c r="J32" s="6">
        <v>2499</v>
      </c>
      <c r="K32" s="1">
        <f t="shared" si="0"/>
        <v>41.216486594637857</v>
      </c>
      <c r="L32" s="3">
        <v>0.41</v>
      </c>
      <c r="M32" s="1">
        <v>4.2</v>
      </c>
      <c r="N32" s="11">
        <v>156638</v>
      </c>
      <c r="O32" s="7">
        <f>IF(ISNUMBER(Table3[[#This Row],[rating]]), Table3[[#This Row],[rating]], "")</f>
        <v>4.2</v>
      </c>
      <c r="P32" s="7">
        <f>Table3[[#This Row],[average rating]] + (Table3[[#This Row],[rating_count]] / 1000)</f>
        <v>160.83799999999999</v>
      </c>
      <c r="Q32" s="7">
        <f>IFERROR(ROUND(VALUE(Table3[[#This Row],[rating]]), 0), "")</f>
        <v>4</v>
      </c>
      <c r="R32" t="s">
        <v>5776</v>
      </c>
      <c r="S32" t="s">
        <v>5777</v>
      </c>
      <c r="T32" t="s">
        <v>5778</v>
      </c>
      <c r="U32" t="s">
        <v>5779</v>
      </c>
      <c r="V32" t="s">
        <v>5780</v>
      </c>
      <c r="W32" t="s">
        <v>5781</v>
      </c>
      <c r="X32" t="s">
        <v>5782</v>
      </c>
      <c r="Y32" t="s">
        <v>5783</v>
      </c>
      <c r="Z32" s="6">
        <f t="shared" si="1"/>
        <v>391438362</v>
      </c>
      <c r="AA32" s="6">
        <f>IFERROR(VALUE(Table3[[#This Row],[potential revenue]]), 0)</f>
        <v>391438362</v>
      </c>
      <c r="AB32" t="str">
        <f t="shared" si="2"/>
        <v>Yes</v>
      </c>
      <c r="AC32">
        <f t="shared" si="3"/>
        <v>227</v>
      </c>
      <c r="AD32" t="str">
        <f t="shared" si="4"/>
        <v>₹200–₹500</v>
      </c>
      <c r="AE32" t="str">
        <f t="shared" si="5"/>
        <v>41–50%</v>
      </c>
    </row>
    <row r="33" spans="1:31" x14ac:dyDescent="0.35">
      <c r="A33" t="s">
        <v>4913</v>
      </c>
      <c r="B33" t="s">
        <v>6503</v>
      </c>
      <c r="C33" t="str">
        <f>PROPER(Table3[[#This Row],[product_name2]])</f>
        <v>E-Cosmos Plug In Led Night Light Mini Usb Led Light Flexible Usb Led Ambient Light Mini Usb Led Light, Led Portable Car Bulb, Indoor, Outdoor, Reading, Sleep (4 Pcs)</v>
      </c>
      <c r="D33" t="s">
        <v>6504</v>
      </c>
      <c r="E33" t="s">
        <v>3082</v>
      </c>
      <c r="F33" t="str">
        <f>LEFT(Table3[[#This Row],[category]], FIND("|", Table3[[#This Row],[category]]) - 1)</f>
        <v>Electronics</v>
      </c>
      <c r="G33" t="str">
        <f>MID(Table3[[#This Row],[category]], FIND("|", Table3[[#This Row],[category]]) + 1, FIND("|", Table3[[#This Row],[category]], FIND("|", Table3[[#This Row],[category]]) + 1) - FIND("|", Table3[[#This Row],[category]]) - 1)</f>
        <v>Headphones,Earbuds&amp;Accessories</v>
      </c>
      <c r="H33" t="str">
        <f>RIGHT(Table3[[#This Row],[category]], LEN(Table3[[#This Row],[category]]) - FIND("|", Table3[[#This Row],[category]], FIND("|", Table3[[#This Row],[category]]) + 1))</f>
        <v>Headphones|In-Ear</v>
      </c>
      <c r="I33" s="6">
        <v>1399</v>
      </c>
      <c r="J33" s="6">
        <v>3990</v>
      </c>
      <c r="K33" s="1">
        <f t="shared" si="0"/>
        <v>64.937343358395992</v>
      </c>
      <c r="L33" s="3">
        <v>0.65</v>
      </c>
      <c r="M33" s="1">
        <v>4.0999999999999996</v>
      </c>
      <c r="N33" s="11">
        <v>141841</v>
      </c>
      <c r="O33" s="7">
        <f>IF(ISNUMBER(Table3[[#This Row],[rating]]), Table3[[#This Row],[rating]], "")</f>
        <v>4.0999999999999996</v>
      </c>
      <c r="P33" s="7">
        <f>Table3[[#This Row],[average rating]] + (Table3[[#This Row],[rating_count]] / 1000)</f>
        <v>145.941</v>
      </c>
      <c r="Q33" s="7">
        <f>IFERROR(ROUND(VALUE(Table3[[#This Row],[rating]]), 0), "")</f>
        <v>4</v>
      </c>
      <c r="R33" t="s">
        <v>4915</v>
      </c>
      <c r="S33" t="s">
        <v>4916</v>
      </c>
      <c r="T33" t="s">
        <v>4917</v>
      </c>
      <c r="U33" t="s">
        <v>4918</v>
      </c>
      <c r="V33" t="s">
        <v>4919</v>
      </c>
      <c r="W33" t="s">
        <v>4920</v>
      </c>
      <c r="X33" t="s">
        <v>4921</v>
      </c>
      <c r="Y33" t="s">
        <v>4922</v>
      </c>
      <c r="Z33" s="6">
        <f t="shared" si="1"/>
        <v>565945590</v>
      </c>
      <c r="AA33" s="6">
        <f>IFERROR(VALUE(Table3[[#This Row],[potential revenue]]), 0)</f>
        <v>565945590</v>
      </c>
      <c r="AB33" t="str">
        <f t="shared" si="2"/>
        <v>No</v>
      </c>
      <c r="AC33">
        <f t="shared" si="3"/>
        <v>227</v>
      </c>
      <c r="AD33" t="str">
        <f t="shared" si="4"/>
        <v>&gt;₹500</v>
      </c>
      <c r="AE33" t="str">
        <f t="shared" si="5"/>
        <v>61–70%</v>
      </c>
    </row>
    <row r="34" spans="1:31" x14ac:dyDescent="0.35">
      <c r="A34" t="s">
        <v>3458</v>
      </c>
      <c r="B34" t="s">
        <v>2682</v>
      </c>
      <c r="C34" t="str">
        <f>PROPER(Table3[[#This Row],[product_name2]])</f>
        <v>Ls Lapster Quality Assured Usb 2.0 Morpho Cable, Morpho Device Cable For Mso 1300 E3/E2/E Biometric Finger Print Scanner Morpho Usb Cable (Black)</v>
      </c>
      <c r="D34" t="s">
        <v>2683</v>
      </c>
      <c r="E34" t="s">
        <v>3040</v>
      </c>
      <c r="F34" t="str">
        <f>LEFT(Table3[[#This Row],[category]], FIND("|", Table3[[#This Row],[category]]) - 1)</f>
        <v>Electronics</v>
      </c>
      <c r="G34" t="str">
        <f>MID(Table3[[#This Row],[category]], FIND("|", Table3[[#This Row],[category]]) + 1, FIND("|", Table3[[#This Row],[category]], FIND("|", Table3[[#This Row],[category]]) + 1) - FIND("|", Table3[[#This Row],[category]]) - 1)</f>
        <v>Accessories</v>
      </c>
      <c r="H34" t="str">
        <f>RIGHT(Table3[[#This Row],[category]], LEN(Table3[[#This Row],[category]]) - FIND("|", Table3[[#This Row],[category]], FIND("|", Table3[[#This Row],[category]]) + 1))</f>
        <v>MemoryCards|MicroSD</v>
      </c>
      <c r="I34" s="6">
        <v>1149</v>
      </c>
      <c r="J34" s="6">
        <v>3999</v>
      </c>
      <c r="K34" s="1">
        <f t="shared" si="0"/>
        <v>71.267816954238555</v>
      </c>
      <c r="L34" s="3">
        <v>0.71</v>
      </c>
      <c r="M34" s="1">
        <v>4.3</v>
      </c>
      <c r="N34" s="11">
        <v>140036</v>
      </c>
      <c r="O34" s="7">
        <f>IF(ISNUMBER(Table3[[#This Row],[rating]]), Table3[[#This Row],[rating]], "")</f>
        <v>4.3</v>
      </c>
      <c r="P34" s="7">
        <f>Table3[[#This Row],[average rating]] + (Table3[[#This Row],[rating_count]] / 1000)</f>
        <v>144.33600000000001</v>
      </c>
      <c r="Q34" s="7">
        <f>IFERROR(ROUND(VALUE(Table3[[#This Row],[rating]]), 0), "")</f>
        <v>4</v>
      </c>
      <c r="R34" t="s">
        <v>3460</v>
      </c>
      <c r="S34" t="s">
        <v>3461</v>
      </c>
      <c r="T34" t="s">
        <v>3462</v>
      </c>
      <c r="U34" t="s">
        <v>3463</v>
      </c>
      <c r="V34" t="s">
        <v>3464</v>
      </c>
      <c r="W34" t="s">
        <v>3465</v>
      </c>
      <c r="X34" t="s">
        <v>3466</v>
      </c>
      <c r="Y34" t="s">
        <v>3467</v>
      </c>
      <c r="Z34" s="6">
        <f t="shared" si="1"/>
        <v>560003964</v>
      </c>
      <c r="AA34" s="6">
        <f>IFERROR(VALUE(Table3[[#This Row],[potential revenue]]), 0)</f>
        <v>560003964</v>
      </c>
      <c r="AB34" t="str">
        <f t="shared" si="2"/>
        <v>Yes</v>
      </c>
      <c r="AC34">
        <f t="shared" si="3"/>
        <v>227</v>
      </c>
      <c r="AD34" t="str">
        <f t="shared" si="4"/>
        <v>&gt;₹500</v>
      </c>
      <c r="AE34" t="str">
        <f t="shared" si="5"/>
        <v>71–80%</v>
      </c>
    </row>
    <row r="35" spans="1:31" x14ac:dyDescent="0.35">
      <c r="A35" t="s">
        <v>3606</v>
      </c>
      <c r="B35" t="s">
        <v>2711</v>
      </c>
      <c r="C35" t="str">
        <f>PROPER(Table3[[#This Row],[product_name2]])</f>
        <v>Zorbes¬Æ Wall Adapter Holder For Alexa Echo Dot 4Th Generation,A Space-Saving Solution With Cord Management For Your Smart Home Speakers -White (Holder Only)</v>
      </c>
      <c r="D35" t="s">
        <v>2712</v>
      </c>
      <c r="E35" t="s">
        <v>3040</v>
      </c>
      <c r="F35" t="str">
        <f>LEFT(Table3[[#This Row],[category]], FIND("|", Table3[[#This Row],[category]]) - 1)</f>
        <v>Electronics</v>
      </c>
      <c r="G35" t="str">
        <f>MID(Table3[[#This Row],[category]], FIND("|", Table3[[#This Row],[category]]) + 1, FIND("|", Table3[[#This Row],[category]], FIND("|", Table3[[#This Row],[category]]) + 1) - FIND("|", Table3[[#This Row],[category]]) - 1)</f>
        <v>Accessories</v>
      </c>
      <c r="H35" t="str">
        <f>RIGHT(Table3[[#This Row],[category]], LEN(Table3[[#This Row],[category]]) - FIND("|", Table3[[#This Row],[category]], FIND("|", Table3[[#This Row],[category]]) + 1))</f>
        <v>MemoryCards|MicroSD</v>
      </c>
      <c r="I35" s="6">
        <v>599</v>
      </c>
      <c r="J35" s="6">
        <v>1899</v>
      </c>
      <c r="K35" s="1">
        <f t="shared" si="0"/>
        <v>68.457082675092153</v>
      </c>
      <c r="L35" s="3">
        <v>0.68</v>
      </c>
      <c r="M35" s="1">
        <v>4.3</v>
      </c>
      <c r="N35" s="11">
        <v>140036</v>
      </c>
      <c r="O35" s="7">
        <f>IF(ISNUMBER(Table3[[#This Row],[rating]]), Table3[[#This Row],[rating]], "")</f>
        <v>4.3</v>
      </c>
      <c r="P35" s="7">
        <f>Table3[[#This Row],[average rating]] + (Table3[[#This Row],[rating_count]] / 1000)</f>
        <v>144.33600000000001</v>
      </c>
      <c r="Q35" s="7">
        <f>IFERROR(ROUND(VALUE(Table3[[#This Row],[rating]]), 0), "")</f>
        <v>4</v>
      </c>
      <c r="R35" t="s">
        <v>3460</v>
      </c>
      <c r="S35" t="s">
        <v>3461</v>
      </c>
      <c r="T35" t="s">
        <v>3462</v>
      </c>
      <c r="U35" t="s">
        <v>3463</v>
      </c>
      <c r="V35" t="s">
        <v>3464</v>
      </c>
      <c r="W35" t="s">
        <v>3465</v>
      </c>
      <c r="X35" t="s">
        <v>3608</v>
      </c>
      <c r="Y35" t="s">
        <v>3609</v>
      </c>
      <c r="Z35" s="6">
        <f t="shared" si="1"/>
        <v>265928364</v>
      </c>
      <c r="AA35" s="6">
        <f>IFERROR(VALUE(Table3[[#This Row],[potential revenue]]), 0)</f>
        <v>265928364</v>
      </c>
      <c r="AB35" t="str">
        <f t="shared" si="2"/>
        <v>Yes</v>
      </c>
      <c r="AC35">
        <f t="shared" si="3"/>
        <v>228</v>
      </c>
      <c r="AD35" t="str">
        <f t="shared" si="4"/>
        <v>&gt;₹500</v>
      </c>
      <c r="AE35" t="str">
        <f t="shared" si="5"/>
        <v>61–70%</v>
      </c>
    </row>
    <row r="36" spans="1:31" x14ac:dyDescent="0.35">
      <c r="A36" t="s">
        <v>3458</v>
      </c>
      <c r="B36" t="s">
        <v>3038</v>
      </c>
      <c r="C36" t="str">
        <f>PROPER(Table3[[#This Row],[product_name2]])</f>
        <v>Sandisk Ultra¬Æ Microsdxc‚Ñ¢ Uhs-I Card, 64Gb, 140Mb/S R, 10 Y Warranty, For Smartphones</v>
      </c>
      <c r="D36" t="s">
        <v>3039</v>
      </c>
      <c r="E36" t="s">
        <v>3040</v>
      </c>
      <c r="F36" t="str">
        <f>LEFT(Table3[[#This Row],[category]], FIND("|", Table3[[#This Row],[category]]) - 1)</f>
        <v>Electronics</v>
      </c>
      <c r="G36" t="str">
        <f>MID(Table3[[#This Row],[category]], FIND("|", Table3[[#This Row],[category]]) + 1, FIND("|", Table3[[#This Row],[category]], FIND("|", Table3[[#This Row],[category]]) + 1) - FIND("|", Table3[[#This Row],[category]]) - 1)</f>
        <v>Accessories</v>
      </c>
      <c r="H36" t="str">
        <f>RIGHT(Table3[[#This Row],[category]], LEN(Table3[[#This Row],[category]]) - FIND("|", Table3[[#This Row],[category]], FIND("|", Table3[[#This Row],[category]]) + 1))</f>
        <v>MemoryCards|MicroSD</v>
      </c>
      <c r="I36" s="6">
        <v>1059</v>
      </c>
      <c r="J36" s="6">
        <v>3999</v>
      </c>
      <c r="K36" s="1">
        <f t="shared" si="0"/>
        <v>73.518379594898718</v>
      </c>
      <c r="L36" s="3">
        <v>0.74</v>
      </c>
      <c r="M36" s="1">
        <v>4.3</v>
      </c>
      <c r="N36" s="11">
        <v>140035</v>
      </c>
      <c r="O36" s="7">
        <f>IF(ISNUMBER(Table3[[#This Row],[rating]]), Table3[[#This Row],[rating]], "")</f>
        <v>4.3</v>
      </c>
      <c r="P36" s="7">
        <f>Table3[[#This Row],[average rating]] + (Table3[[#This Row],[rating_count]] / 1000)</f>
        <v>144.33500000000001</v>
      </c>
      <c r="Q36" s="7">
        <f>IFERROR(ROUND(VALUE(Table3[[#This Row],[rating]]), 0), "")</f>
        <v>4</v>
      </c>
      <c r="R36" t="s">
        <v>3460</v>
      </c>
      <c r="S36" t="s">
        <v>5278</v>
      </c>
      <c r="T36" t="s">
        <v>5279</v>
      </c>
      <c r="U36" t="s">
        <v>5280</v>
      </c>
      <c r="V36" t="s">
        <v>5281</v>
      </c>
      <c r="W36" t="s">
        <v>5282</v>
      </c>
      <c r="X36" t="s">
        <v>5283</v>
      </c>
      <c r="Y36" t="s">
        <v>5284</v>
      </c>
      <c r="Z36" s="6">
        <f t="shared" si="1"/>
        <v>559999965</v>
      </c>
      <c r="AA36" s="6">
        <f>IFERROR(VALUE(Table3[[#This Row],[potential revenue]]), 0)</f>
        <v>559999965</v>
      </c>
      <c r="AB36" t="str">
        <f t="shared" si="2"/>
        <v>Yes</v>
      </c>
      <c r="AC36">
        <f t="shared" si="3"/>
        <v>227</v>
      </c>
      <c r="AD36" t="str">
        <f t="shared" si="4"/>
        <v>&gt;₹500</v>
      </c>
      <c r="AE36" t="str">
        <f t="shared" si="5"/>
        <v>71–80%</v>
      </c>
    </row>
    <row r="37" spans="1:31" x14ac:dyDescent="0.35">
      <c r="A37" t="s">
        <v>4841</v>
      </c>
      <c r="B37" t="s">
        <v>9980</v>
      </c>
      <c r="C37" t="str">
        <f>PROPER(Table3[[#This Row],[product_name2]])</f>
        <v>!!1000 Watt/2000-Watt Room Heater!! Fan Heater!!Pure White!!Hn-2500!!Made In India!!</v>
      </c>
      <c r="D37" t="s">
        <v>9981</v>
      </c>
      <c r="E37" t="s">
        <v>3082</v>
      </c>
      <c r="F37" t="str">
        <f>LEFT(Table3[[#This Row],[category]], FIND("|", Table3[[#This Row],[category]]) - 1)</f>
        <v>Electronics</v>
      </c>
      <c r="G37" t="str">
        <f>MID(Table3[[#This Row],[category]], FIND("|", Table3[[#This Row],[category]]) + 1, FIND("|", Table3[[#This Row],[category]], FIND("|", Table3[[#This Row],[category]]) + 1) - FIND("|", Table3[[#This Row],[category]]) - 1)</f>
        <v>Headphones,Earbuds&amp;Accessories</v>
      </c>
      <c r="H37" t="str">
        <f>RIGHT(Table3[[#This Row],[category]], LEN(Table3[[#This Row],[category]]) - FIND("|", Table3[[#This Row],[category]], FIND("|", Table3[[#This Row],[category]]) + 1))</f>
        <v>Headphones|In-Ear</v>
      </c>
      <c r="I37" s="6">
        <v>1499</v>
      </c>
      <c r="J37" s="6">
        <v>4490</v>
      </c>
      <c r="K37" s="1">
        <f t="shared" si="0"/>
        <v>66.614699331848541</v>
      </c>
      <c r="L37" s="3">
        <v>0.67</v>
      </c>
      <c r="M37" s="1">
        <v>3.9</v>
      </c>
      <c r="N37" s="11">
        <v>136954</v>
      </c>
      <c r="O37" s="7">
        <f>IF(ISNUMBER(Table3[[#This Row],[rating]]), Table3[[#This Row],[rating]], "")</f>
        <v>3.9</v>
      </c>
      <c r="P37" s="7">
        <f>Table3[[#This Row],[average rating]] + (Table3[[#This Row],[rating_count]] / 1000)</f>
        <v>140.85400000000001</v>
      </c>
      <c r="Q37" s="7">
        <f>IFERROR(ROUND(VALUE(Table3[[#This Row],[rating]]), 0), "")</f>
        <v>4</v>
      </c>
      <c r="R37" t="s">
        <v>4843</v>
      </c>
      <c r="S37" t="s">
        <v>4844</v>
      </c>
      <c r="T37" t="s">
        <v>4845</v>
      </c>
      <c r="U37" t="s">
        <v>4846</v>
      </c>
      <c r="V37" t="s">
        <v>4847</v>
      </c>
      <c r="W37" t="s">
        <v>4848</v>
      </c>
      <c r="X37" t="s">
        <v>4849</v>
      </c>
      <c r="Y37" t="s">
        <v>4850</v>
      </c>
      <c r="Z37" s="6">
        <f t="shared" si="1"/>
        <v>614923460</v>
      </c>
      <c r="AA37" s="6">
        <f>IFERROR(VALUE(Table3[[#This Row],[potential revenue]]), 0)</f>
        <v>614923460</v>
      </c>
      <c r="AB37" t="str">
        <f t="shared" si="2"/>
        <v>Yes</v>
      </c>
      <c r="AC37">
        <f t="shared" si="3"/>
        <v>226</v>
      </c>
      <c r="AD37" t="str">
        <f t="shared" si="4"/>
        <v>&gt;₹500</v>
      </c>
      <c r="AE37" t="str">
        <f t="shared" si="5"/>
        <v>61–70%</v>
      </c>
    </row>
    <row r="38" spans="1:31" x14ac:dyDescent="0.35">
      <c r="A38" t="s">
        <v>3059</v>
      </c>
      <c r="B38" t="s">
        <v>8185</v>
      </c>
      <c r="C38" t="str">
        <f>PROPER(Table3[[#This Row],[product_name2]])</f>
        <v>Imou 360¬∞ 1080P Full Hd Security Camera, Human Detection, Motion Tracking, 2-Way Audio, Night Vision, Dome Camera With Wifi &amp; Ethernet Connection, Alexa Google Assistant, Up To 256Gb Sd Card Support</v>
      </c>
      <c r="D38" t="s">
        <v>8186</v>
      </c>
      <c r="E38" t="s">
        <v>3061</v>
      </c>
      <c r="F38" t="str">
        <f>LEFT(Table3[[#This Row],[category]], FIND("|", Table3[[#This Row],[category]]) - 1)</f>
        <v>Electronics</v>
      </c>
      <c r="G38" t="str">
        <f>MID(Table3[[#This Row],[category]], FIND("|", Table3[[#This Row],[category]]) + 1, FIND("|", Table3[[#This Row],[category]], FIND("|", Table3[[#This Row],[category]]) + 1) - FIND("|", Table3[[#This Row],[category]]) - 1)</f>
        <v>Mobiles&amp;Accessories</v>
      </c>
      <c r="H38" t="str">
        <f>RIGHT(Table3[[#This Row],[category]], LEN(Table3[[#This Row],[category]]) - FIND("|", Table3[[#This Row],[category]], FIND("|", Table3[[#This Row],[category]]) + 1))</f>
        <v>Smartphones&amp;BasicMobiles|BasicMobiles</v>
      </c>
      <c r="I38" s="6">
        <v>1299</v>
      </c>
      <c r="J38" s="6">
        <v>1599</v>
      </c>
      <c r="K38" s="1">
        <f t="shared" si="0"/>
        <v>18.761726078799249</v>
      </c>
      <c r="L38" s="3">
        <v>0.19</v>
      </c>
      <c r="M38" s="1">
        <v>4</v>
      </c>
      <c r="N38" s="11">
        <v>128311</v>
      </c>
      <c r="O38" s="7">
        <f>IF(ISNUMBER(Table3[[#This Row],[rating]]), Table3[[#This Row],[rating]], "")</f>
        <v>4</v>
      </c>
      <c r="P38" s="7">
        <f>Table3[[#This Row],[average rating]] + (Table3[[#This Row],[rating_count]] / 1000)</f>
        <v>132.31100000000001</v>
      </c>
      <c r="Q38" s="7">
        <f>IFERROR(ROUND(VALUE(Table3[[#This Row],[rating]]), 0), "")</f>
        <v>4</v>
      </c>
      <c r="R38" t="s">
        <v>3062</v>
      </c>
      <c r="S38" t="s">
        <v>3063</v>
      </c>
      <c r="T38" t="s">
        <v>3064</v>
      </c>
      <c r="U38" t="s">
        <v>3065</v>
      </c>
      <c r="V38" t="s">
        <v>3066</v>
      </c>
      <c r="W38" t="s">
        <v>3067</v>
      </c>
      <c r="X38" t="s">
        <v>3068</v>
      </c>
      <c r="Y38" t="s">
        <v>3069</v>
      </c>
      <c r="Z38" s="6">
        <f t="shared" si="1"/>
        <v>205169289</v>
      </c>
      <c r="AA38" s="6">
        <f>IFERROR(VALUE(Table3[[#This Row],[potential revenue]]), 0)</f>
        <v>205169289</v>
      </c>
      <c r="AB38" t="str">
        <f t="shared" si="2"/>
        <v>Yes</v>
      </c>
      <c r="AC38">
        <f t="shared" si="3"/>
        <v>225</v>
      </c>
      <c r="AD38" t="str">
        <f t="shared" si="4"/>
        <v>&gt;₹500</v>
      </c>
      <c r="AE38" t="str">
        <f t="shared" si="5"/>
        <v>11–20%</v>
      </c>
    </row>
    <row r="39" spans="1:31" x14ac:dyDescent="0.35">
      <c r="A39" t="s">
        <v>3592</v>
      </c>
      <c r="B39" t="s">
        <v>8294</v>
      </c>
      <c r="C39" t="str">
        <f>PROPER(Table3[[#This Row],[product_name2]])</f>
        <v>Foxin Ftc 12A / Q2612A Black Laser Toner Cartridge Compatible With Laserjet 1020,M1005,1018,1010,1012,1015,1020 Plus,1022,3015,3020,3030,3050, 3050Z, 3052,3055 (Black)</v>
      </c>
      <c r="D39" t="s">
        <v>8295</v>
      </c>
      <c r="E39" t="s">
        <v>3061</v>
      </c>
      <c r="F39" t="str">
        <f>LEFT(Table3[[#This Row],[category]], FIND("|", Table3[[#This Row],[category]]) - 1)</f>
        <v>Electronics</v>
      </c>
      <c r="G39" t="str">
        <f>MID(Table3[[#This Row],[category]], FIND("|", Table3[[#This Row],[category]]) + 1, FIND("|", Table3[[#This Row],[category]], FIND("|", Table3[[#This Row],[category]]) + 1) - FIND("|", Table3[[#This Row],[category]]) - 1)</f>
        <v>Mobiles&amp;Accessories</v>
      </c>
      <c r="H39" t="str">
        <f>RIGHT(Table3[[#This Row],[category]], LEN(Table3[[#This Row],[category]]) - FIND("|", Table3[[#This Row],[category]], FIND("|", Table3[[#This Row],[category]]) + 1))</f>
        <v>Smartphones&amp;BasicMobiles|BasicMobiles</v>
      </c>
      <c r="I39" s="6">
        <v>1299</v>
      </c>
      <c r="J39" s="6">
        <v>1599</v>
      </c>
      <c r="K39" s="1">
        <f t="shared" si="0"/>
        <v>18.761726078799249</v>
      </c>
      <c r="L39" s="3">
        <v>0.19</v>
      </c>
      <c r="M39" s="1">
        <v>4</v>
      </c>
      <c r="N39" s="11">
        <v>128311</v>
      </c>
      <c r="O39" s="7">
        <f>IF(ISNUMBER(Table3[[#This Row],[rating]]), Table3[[#This Row],[rating]], "")</f>
        <v>4</v>
      </c>
      <c r="P39" s="7">
        <f>Table3[[#This Row],[average rating]] + (Table3[[#This Row],[rating_count]] / 1000)</f>
        <v>132.31100000000001</v>
      </c>
      <c r="Q39" s="7">
        <f>IFERROR(ROUND(VALUE(Table3[[#This Row],[rating]]), 0), "")</f>
        <v>4</v>
      </c>
      <c r="R39" t="s">
        <v>3062</v>
      </c>
      <c r="S39" t="s">
        <v>3063</v>
      </c>
      <c r="T39" t="s">
        <v>3064</v>
      </c>
      <c r="U39" t="s">
        <v>3065</v>
      </c>
      <c r="V39" t="s">
        <v>3066</v>
      </c>
      <c r="W39" t="s">
        <v>3067</v>
      </c>
      <c r="X39" t="s">
        <v>3594</v>
      </c>
      <c r="Y39" t="s">
        <v>3595</v>
      </c>
      <c r="Z39" s="6">
        <f t="shared" si="1"/>
        <v>205169289</v>
      </c>
      <c r="AA39" s="6">
        <f>IFERROR(VALUE(Table3[[#This Row],[potential revenue]]), 0)</f>
        <v>205169289</v>
      </c>
      <c r="AB39" t="str">
        <f t="shared" si="2"/>
        <v>No</v>
      </c>
      <c r="AC39">
        <f t="shared" si="3"/>
        <v>224</v>
      </c>
      <c r="AD39" t="str">
        <f t="shared" si="4"/>
        <v>&gt;₹500</v>
      </c>
      <c r="AE39" t="str">
        <f t="shared" si="5"/>
        <v>11–20%</v>
      </c>
    </row>
    <row r="40" spans="1:31" x14ac:dyDescent="0.35">
      <c r="A40" t="s">
        <v>3769</v>
      </c>
      <c r="B40" t="s">
        <v>8339</v>
      </c>
      <c r="C40" t="str">
        <f>PROPER(Table3[[#This Row],[product_name2]])</f>
        <v>Pilot Frixion Clicker Roller Pen (Blue), (9000019529)</v>
      </c>
      <c r="D40" t="s">
        <v>8340</v>
      </c>
      <c r="E40" t="s">
        <v>3061</v>
      </c>
      <c r="F40" t="str">
        <f>LEFT(Table3[[#This Row],[category]], FIND("|", Table3[[#This Row],[category]]) - 1)</f>
        <v>Electronics</v>
      </c>
      <c r="G40" t="str">
        <f>MID(Table3[[#This Row],[category]], FIND("|", Table3[[#This Row],[category]]) + 1, FIND("|", Table3[[#This Row],[category]], FIND("|", Table3[[#This Row],[category]]) + 1) - FIND("|", Table3[[#This Row],[category]]) - 1)</f>
        <v>Mobiles&amp;Accessories</v>
      </c>
      <c r="H40" t="str">
        <f>RIGHT(Table3[[#This Row],[category]], LEN(Table3[[#This Row],[category]]) - FIND("|", Table3[[#This Row],[category]], FIND("|", Table3[[#This Row],[category]]) + 1))</f>
        <v>Smartphones&amp;BasicMobiles|BasicMobiles</v>
      </c>
      <c r="I40" s="6">
        <v>1324</v>
      </c>
      <c r="J40" s="6">
        <v>1699</v>
      </c>
      <c r="K40" s="1">
        <f t="shared" si="0"/>
        <v>22.071806945261919</v>
      </c>
      <c r="L40" s="3">
        <v>0.22</v>
      </c>
      <c r="M40" s="1">
        <v>4</v>
      </c>
      <c r="N40" s="11">
        <v>128311</v>
      </c>
      <c r="O40" s="7">
        <f>IF(ISNUMBER(Table3[[#This Row],[rating]]), Table3[[#This Row],[rating]], "")</f>
        <v>4</v>
      </c>
      <c r="P40" s="7">
        <f>Table3[[#This Row],[average rating]] + (Table3[[#This Row],[rating_count]] / 1000)</f>
        <v>132.31100000000001</v>
      </c>
      <c r="Q40" s="7">
        <f>IFERROR(ROUND(VALUE(Table3[[#This Row],[rating]]), 0), "")</f>
        <v>4</v>
      </c>
      <c r="R40" t="s">
        <v>3771</v>
      </c>
      <c r="S40" t="s">
        <v>3063</v>
      </c>
      <c r="T40" t="s">
        <v>3064</v>
      </c>
      <c r="U40" t="s">
        <v>3065</v>
      </c>
      <c r="V40" t="s">
        <v>3066</v>
      </c>
      <c r="W40" t="s">
        <v>3067</v>
      </c>
      <c r="X40" t="s">
        <v>3772</v>
      </c>
      <c r="Y40" t="s">
        <v>3773</v>
      </c>
      <c r="Z40" s="6">
        <f t="shared" si="1"/>
        <v>218000389</v>
      </c>
      <c r="AA40" s="6">
        <f>IFERROR(VALUE(Table3[[#This Row],[potential revenue]]), 0)</f>
        <v>218000389</v>
      </c>
      <c r="AB40" t="str">
        <f t="shared" si="2"/>
        <v>No</v>
      </c>
      <c r="AC40">
        <f t="shared" si="3"/>
        <v>223</v>
      </c>
      <c r="AD40" t="str">
        <f t="shared" si="4"/>
        <v>&gt;₹500</v>
      </c>
      <c r="AE40" t="str">
        <f t="shared" si="5"/>
        <v>21–30%</v>
      </c>
    </row>
    <row r="41" spans="1:31" x14ac:dyDescent="0.35">
      <c r="A41" t="s">
        <v>3815</v>
      </c>
      <c r="B41" t="s">
        <v>8370</v>
      </c>
      <c r="C41" t="str">
        <f>PROPER(Table3[[#This Row],[product_name2]])</f>
        <v>Gizga Club-Laptop Neoprene Reversible For 15.6-Inches Laptop Sleeve - Black-Red</v>
      </c>
      <c r="D41" t="s">
        <v>8371</v>
      </c>
      <c r="E41" t="s">
        <v>3061</v>
      </c>
      <c r="F41" t="str">
        <f>LEFT(Table3[[#This Row],[category]], FIND("|", Table3[[#This Row],[category]]) - 1)</f>
        <v>Electronics</v>
      </c>
      <c r="G41" t="str">
        <f>MID(Table3[[#This Row],[category]], FIND("|", Table3[[#This Row],[category]]) + 1, FIND("|", Table3[[#This Row],[category]], FIND("|", Table3[[#This Row],[category]]) + 1) - FIND("|", Table3[[#This Row],[category]]) - 1)</f>
        <v>Mobiles&amp;Accessories</v>
      </c>
      <c r="H41" t="str">
        <f>RIGHT(Table3[[#This Row],[category]], LEN(Table3[[#This Row],[category]]) - FIND("|", Table3[[#This Row],[category]], FIND("|", Table3[[#This Row],[category]]) + 1))</f>
        <v>Smartphones&amp;BasicMobiles|BasicMobiles</v>
      </c>
      <c r="I41" s="6">
        <v>1324</v>
      </c>
      <c r="J41" s="6">
        <v>1699</v>
      </c>
      <c r="K41" s="1">
        <f t="shared" si="0"/>
        <v>22.071806945261919</v>
      </c>
      <c r="L41" s="3">
        <v>0.22</v>
      </c>
      <c r="M41" s="1">
        <v>4</v>
      </c>
      <c r="N41" s="11">
        <v>128311</v>
      </c>
      <c r="O41" s="7">
        <f>IF(ISNUMBER(Table3[[#This Row],[rating]]), Table3[[#This Row],[rating]], "")</f>
        <v>4</v>
      </c>
      <c r="P41" s="7">
        <f>Table3[[#This Row],[average rating]] + (Table3[[#This Row],[rating_count]] / 1000)</f>
        <v>132.31100000000001</v>
      </c>
      <c r="Q41" s="7">
        <f>IFERROR(ROUND(VALUE(Table3[[#This Row],[rating]]), 0), "")</f>
        <v>4</v>
      </c>
      <c r="R41" t="s">
        <v>3771</v>
      </c>
      <c r="S41" t="s">
        <v>3063</v>
      </c>
      <c r="T41" t="s">
        <v>3064</v>
      </c>
      <c r="U41" t="s">
        <v>3065</v>
      </c>
      <c r="V41" t="s">
        <v>3066</v>
      </c>
      <c r="W41" t="s">
        <v>3067</v>
      </c>
      <c r="X41" t="s">
        <v>3068</v>
      </c>
      <c r="Y41" t="s">
        <v>3817</v>
      </c>
      <c r="Z41" s="6">
        <f t="shared" si="1"/>
        <v>218000389</v>
      </c>
      <c r="AA41" s="6">
        <f>IFERROR(VALUE(Table3[[#This Row],[potential revenue]]), 0)</f>
        <v>218000389</v>
      </c>
      <c r="AB41" t="str">
        <f t="shared" si="2"/>
        <v>No</v>
      </c>
      <c r="AC41">
        <f t="shared" si="3"/>
        <v>223</v>
      </c>
      <c r="AD41" t="str">
        <f t="shared" si="4"/>
        <v>&gt;₹500</v>
      </c>
      <c r="AE41" t="str">
        <f t="shared" si="5"/>
        <v>21–30%</v>
      </c>
    </row>
    <row r="42" spans="1:31" x14ac:dyDescent="0.35">
      <c r="A42" t="s">
        <v>8582</v>
      </c>
      <c r="B42" t="s">
        <v>10283</v>
      </c>
      <c r="C42" t="str">
        <f>PROPER(Table3[[#This Row],[product_name2]])</f>
        <v>Ibell Sek15L Premium 1.5 Litre Stainless Steel Electric Kettle,1500W Auto Cut-Off Feature,Silver With Black</v>
      </c>
      <c r="D42" t="s">
        <v>10284</v>
      </c>
      <c r="E42" t="s">
        <v>8584</v>
      </c>
      <c r="F42" t="str">
        <f>LEFT(Table3[[#This Row],[category]], FIND("|", Table3[[#This Row],[category]]) - 1)</f>
        <v>Home&amp;Kitchen</v>
      </c>
      <c r="G42" t="str">
        <f>MID(Table3[[#This Row],[category]], FIND("|", Table3[[#This Row],[category]]) + 1, FIND("|", Table3[[#This Row],[category]], FIND("|", Table3[[#This Row],[category]]) + 1) - FIND("|", Table3[[#This Row],[category]]) - 1)</f>
        <v>Kitchen&amp;HomeAppliances</v>
      </c>
      <c r="H42" t="str">
        <f>RIGHT(Table3[[#This Row],[category]], LEN(Table3[[#This Row],[category]]) - FIND("|", Table3[[#This Row],[category]], FIND("|", Table3[[#This Row],[category]]) + 1))</f>
        <v>SmallKitchenAppliances|Kettles&amp;HotWaterDispensers|ElectricKettles</v>
      </c>
      <c r="I42" s="6">
        <v>649</v>
      </c>
      <c r="J42" s="6">
        <v>1245</v>
      </c>
      <c r="K42" s="1">
        <f t="shared" si="0"/>
        <v>47.871485943775099</v>
      </c>
      <c r="L42" s="3">
        <v>0.48</v>
      </c>
      <c r="M42" s="1">
        <v>3.9</v>
      </c>
      <c r="N42" s="11">
        <v>123365</v>
      </c>
      <c r="O42" s="7">
        <f>IF(ISNUMBER(Table3[[#This Row],[rating]]), Table3[[#This Row],[rating]], "")</f>
        <v>3.9</v>
      </c>
      <c r="P42" s="7">
        <f>Table3[[#This Row],[average rating]] + (Table3[[#This Row],[rating_count]] / 1000)</f>
        <v>127.265</v>
      </c>
      <c r="Q42" s="7">
        <f>IFERROR(ROUND(VALUE(Table3[[#This Row],[rating]]), 0), "")</f>
        <v>4</v>
      </c>
      <c r="R42" t="s">
        <v>8585</v>
      </c>
      <c r="S42" t="s">
        <v>8586</v>
      </c>
      <c r="T42" t="s">
        <v>8587</v>
      </c>
      <c r="U42" t="s">
        <v>8588</v>
      </c>
      <c r="V42" t="s">
        <v>8589</v>
      </c>
      <c r="W42" t="s">
        <v>8590</v>
      </c>
      <c r="X42" t="s">
        <v>8591</v>
      </c>
      <c r="Y42" t="s">
        <v>8592</v>
      </c>
      <c r="Z42" s="6">
        <f t="shared" si="1"/>
        <v>153589425</v>
      </c>
      <c r="AA42" s="6">
        <f>IFERROR(VALUE(Table3[[#This Row],[potential revenue]]), 0)</f>
        <v>153589425</v>
      </c>
      <c r="AB42" t="str">
        <f t="shared" si="2"/>
        <v>No</v>
      </c>
      <c r="AC42">
        <f t="shared" si="3"/>
        <v>223</v>
      </c>
      <c r="AD42" t="str">
        <f t="shared" si="4"/>
        <v>&gt;₹500</v>
      </c>
      <c r="AE42" t="str">
        <f t="shared" si="5"/>
        <v>41–50%</v>
      </c>
    </row>
    <row r="43" spans="1:31" x14ac:dyDescent="0.35">
      <c r="A43" t="s">
        <v>6060</v>
      </c>
      <c r="B43" t="s">
        <v>2983</v>
      </c>
      <c r="C43" t="str">
        <f>PROPER(Table3[[#This Row],[product_name2]])</f>
        <v>Boat Wave Call Smart Watch, Smart Talk With Advanced Dedicated Bluetooth Calling Chip, 1.69‚Äù Hd Display With 550 Nits &amp; 70% Color Gamut, 150+ Watch Faces, Multi-Sport Modes,Hr,Spo2, Ip68(Active Black)</v>
      </c>
      <c r="D43" t="s">
        <v>2984</v>
      </c>
      <c r="E43" t="s">
        <v>5471</v>
      </c>
      <c r="F43" t="str">
        <f>LEFT(Table3[[#This Row],[category]], FIND("|", Table3[[#This Row],[category]]) - 1)</f>
        <v>Computers&amp;Accessories</v>
      </c>
      <c r="G43" t="str">
        <f>MID(Table3[[#This Row],[category]], FIND("|", Table3[[#This Row],[category]]) + 1, FIND("|", Table3[[#This Row],[category]], FIND("|", Table3[[#This Row],[category]]) + 1) - FIND("|", Table3[[#This Row],[category]]) - 1)</f>
        <v>NetworkingDevices</v>
      </c>
      <c r="H43" t="str">
        <f>RIGHT(Table3[[#This Row],[category]], LEN(Table3[[#This Row],[category]]) - FIND("|", Table3[[#This Row],[category]], FIND("|", Table3[[#This Row],[category]]) + 1))</f>
        <v>Routers</v>
      </c>
      <c r="I43" s="6">
        <v>1149</v>
      </c>
      <c r="J43" s="6">
        <v>1699</v>
      </c>
      <c r="K43" s="1">
        <f t="shared" si="0"/>
        <v>32.371983519717482</v>
      </c>
      <c r="L43" s="3">
        <v>0.32</v>
      </c>
      <c r="M43" s="1">
        <v>4.2</v>
      </c>
      <c r="N43" s="11">
        <v>122478</v>
      </c>
      <c r="O43" s="7">
        <f>IF(ISNUMBER(Table3[[#This Row],[rating]]), Table3[[#This Row],[rating]], "")</f>
        <v>4.2</v>
      </c>
      <c r="P43" s="7">
        <f>Table3[[#This Row],[average rating]] + (Table3[[#This Row],[rating_count]] / 1000)</f>
        <v>126.678</v>
      </c>
      <c r="Q43" s="7">
        <f>IFERROR(ROUND(VALUE(Table3[[#This Row],[rating]]), 0), "")</f>
        <v>4</v>
      </c>
      <c r="R43" t="s">
        <v>6062</v>
      </c>
      <c r="S43" t="s">
        <v>6063</v>
      </c>
      <c r="T43" t="s">
        <v>6064</v>
      </c>
      <c r="U43" t="s">
        <v>6065</v>
      </c>
      <c r="V43" t="s">
        <v>6066</v>
      </c>
      <c r="W43" t="s">
        <v>6067</v>
      </c>
      <c r="X43" t="s">
        <v>6068</v>
      </c>
      <c r="Y43" t="s">
        <v>6069</v>
      </c>
      <c r="Z43" s="6">
        <f t="shared" si="1"/>
        <v>208090122</v>
      </c>
      <c r="AA43" s="6">
        <f>IFERROR(VALUE(Table3[[#This Row],[potential revenue]]), 0)</f>
        <v>208090122</v>
      </c>
      <c r="AB43" t="str">
        <f t="shared" si="2"/>
        <v>No</v>
      </c>
      <c r="AC43">
        <f t="shared" si="3"/>
        <v>223</v>
      </c>
      <c r="AD43" t="str">
        <f t="shared" si="4"/>
        <v>&gt;₹500</v>
      </c>
      <c r="AE43" t="str">
        <f t="shared" si="5"/>
        <v>31–40%</v>
      </c>
    </row>
    <row r="44" spans="1:31" x14ac:dyDescent="0.35">
      <c r="A44" t="s">
        <v>5491</v>
      </c>
      <c r="B44" t="s">
        <v>6629</v>
      </c>
      <c r="C44" t="str">
        <f>PROPER(Table3[[#This Row],[product_name2]])</f>
        <v>Aircase Protective Laptop Bag Sleeve Fits Upto 15.6" Laptop/ Macbook, Wrinkle Free, Padded, Waterproof Light Neoprene Case Cover Pouch, For Men &amp; Women, Black- 6 Months Warranty</v>
      </c>
      <c r="D44" t="s">
        <v>6630</v>
      </c>
      <c r="E44" t="s">
        <v>3082</v>
      </c>
      <c r="F44" t="str">
        <f>LEFT(Table3[[#This Row],[category]], FIND("|", Table3[[#This Row],[category]]) - 1)</f>
        <v>Electronics</v>
      </c>
      <c r="G44" t="str">
        <f>MID(Table3[[#This Row],[category]], FIND("|", Table3[[#This Row],[category]]) + 1, FIND("|", Table3[[#This Row],[category]], FIND("|", Table3[[#This Row],[category]]) + 1) - FIND("|", Table3[[#This Row],[category]]) - 1)</f>
        <v>Headphones,Earbuds&amp;Accessories</v>
      </c>
      <c r="H44" t="str">
        <f>RIGHT(Table3[[#This Row],[category]], LEN(Table3[[#This Row],[category]]) - FIND("|", Table3[[#This Row],[category]], FIND("|", Table3[[#This Row],[category]]) + 1))</f>
        <v>Headphones|In-Ear</v>
      </c>
      <c r="I44" s="6">
        <v>429</v>
      </c>
      <c r="J44" s="6">
        <v>599</v>
      </c>
      <c r="K44" s="1">
        <f t="shared" si="0"/>
        <v>28.380634390651082</v>
      </c>
      <c r="L44" s="3">
        <v>0.28000000000000003</v>
      </c>
      <c r="M44" s="1">
        <v>4.0999999999999996</v>
      </c>
      <c r="N44" s="11">
        <v>119466</v>
      </c>
      <c r="O44" s="7">
        <f>IF(ISNUMBER(Table3[[#This Row],[rating]]), Table3[[#This Row],[rating]], "")</f>
        <v>4.0999999999999996</v>
      </c>
      <c r="P44" s="7">
        <f>Table3[[#This Row],[average rating]] + (Table3[[#This Row],[rating_count]] / 1000)</f>
        <v>123.56599999999999</v>
      </c>
      <c r="Q44" s="7">
        <f>IFERROR(ROUND(VALUE(Table3[[#This Row],[rating]]), 0), "")</f>
        <v>4</v>
      </c>
      <c r="R44" t="s">
        <v>5493</v>
      </c>
      <c r="S44" t="s">
        <v>5494</v>
      </c>
      <c r="T44" t="s">
        <v>5495</v>
      </c>
      <c r="U44" t="s">
        <v>5496</v>
      </c>
      <c r="V44" t="s">
        <v>5497</v>
      </c>
      <c r="W44" t="s">
        <v>5498</v>
      </c>
      <c r="X44" t="s">
        <v>5499</v>
      </c>
      <c r="Y44" t="s">
        <v>5500</v>
      </c>
      <c r="Z44" s="6">
        <f t="shared" si="1"/>
        <v>71560134</v>
      </c>
      <c r="AA44" s="6">
        <f>IFERROR(VALUE(Table3[[#This Row],[potential revenue]]), 0)</f>
        <v>71560134</v>
      </c>
      <c r="AB44" t="str">
        <f t="shared" si="2"/>
        <v>No</v>
      </c>
      <c r="AC44">
        <f t="shared" si="3"/>
        <v>224</v>
      </c>
      <c r="AD44" t="str">
        <f t="shared" si="4"/>
        <v>&gt;₹500</v>
      </c>
      <c r="AE44" t="str">
        <f t="shared" si="5"/>
        <v>21–30%</v>
      </c>
    </row>
    <row r="45" spans="1:31" x14ac:dyDescent="0.35">
      <c r="A45" t="s">
        <v>5225</v>
      </c>
      <c r="B45" t="s">
        <v>6568</v>
      </c>
      <c r="C45" t="str">
        <f>PROPER(Table3[[#This Row],[product_name2]])</f>
        <v>Classmate Long Notebook - 140 Pages, Single Line, 297Mm X 210Mm (Pack Of 12)</v>
      </c>
      <c r="D45" t="s">
        <v>6569</v>
      </c>
      <c r="E45" t="s">
        <v>3082</v>
      </c>
      <c r="F45" t="str">
        <f>LEFT(Table3[[#This Row],[category]], FIND("|", Table3[[#This Row],[category]]) - 1)</f>
        <v>Electronics</v>
      </c>
      <c r="G45" t="str">
        <f>MID(Table3[[#This Row],[category]], FIND("|", Table3[[#This Row],[category]]) + 1, FIND("|", Table3[[#This Row],[category]], FIND("|", Table3[[#This Row],[category]]) + 1) - FIND("|", Table3[[#This Row],[category]]) - 1)</f>
        <v>Headphones,Earbuds&amp;Accessories</v>
      </c>
      <c r="H45" t="str">
        <f>RIGHT(Table3[[#This Row],[category]], LEN(Table3[[#This Row],[category]]) - FIND("|", Table3[[#This Row],[category]], FIND("|", Table3[[#This Row],[category]]) + 1))</f>
        <v>Headphones|In-Ear</v>
      </c>
      <c r="I45" s="6">
        <v>1499</v>
      </c>
      <c r="J45" s="6">
        <v>3990</v>
      </c>
      <c r="K45" s="1">
        <f t="shared" si="0"/>
        <v>62.43107769423559</v>
      </c>
      <c r="L45" s="3">
        <v>0.62</v>
      </c>
      <c r="M45" s="1">
        <v>4.0999999999999996</v>
      </c>
      <c r="N45" s="11">
        <v>109864</v>
      </c>
      <c r="O45" s="7">
        <f>IF(ISNUMBER(Table3[[#This Row],[rating]]), Table3[[#This Row],[rating]], "")</f>
        <v>4.0999999999999996</v>
      </c>
      <c r="P45" s="7">
        <f>Table3[[#This Row],[average rating]] + (Table3[[#This Row],[rating_count]] / 1000)</f>
        <v>113.964</v>
      </c>
      <c r="Q45" s="7">
        <f>IFERROR(ROUND(VALUE(Table3[[#This Row],[rating]]), 0), "")</f>
        <v>4</v>
      </c>
      <c r="R45" t="s">
        <v>5227</v>
      </c>
      <c r="S45" t="s">
        <v>5228</v>
      </c>
      <c r="T45" t="s">
        <v>5229</v>
      </c>
      <c r="U45" t="s">
        <v>5230</v>
      </c>
      <c r="V45" t="s">
        <v>5231</v>
      </c>
      <c r="W45" t="s">
        <v>5232</v>
      </c>
      <c r="X45" t="s">
        <v>5233</v>
      </c>
      <c r="Y45" t="s">
        <v>5234</v>
      </c>
      <c r="Z45" s="6">
        <f t="shared" si="1"/>
        <v>438357360</v>
      </c>
      <c r="AA45" s="6">
        <f>IFERROR(VALUE(Table3[[#This Row],[potential revenue]]), 0)</f>
        <v>438357360</v>
      </c>
      <c r="AB45" t="str">
        <f t="shared" si="2"/>
        <v>No</v>
      </c>
      <c r="AC45">
        <f t="shared" si="3"/>
        <v>224</v>
      </c>
      <c r="AD45" t="str">
        <f t="shared" si="4"/>
        <v>₹200–₹500</v>
      </c>
      <c r="AE45" t="str">
        <f t="shared" si="5"/>
        <v>61–70%</v>
      </c>
    </row>
    <row r="46" spans="1:31" x14ac:dyDescent="0.35">
      <c r="A46" t="s">
        <v>402</v>
      </c>
      <c r="B46" t="s">
        <v>296</v>
      </c>
      <c r="C46" t="str">
        <f>PROPER(Table3[[#This Row],[product_name2]])</f>
        <v>Boat A400 Usb Type-C To Usb-A 2.0 Male Data Cable, 2 Meter (Black)</v>
      </c>
      <c r="D46" t="s">
        <v>297</v>
      </c>
      <c r="E46" t="s">
        <v>20</v>
      </c>
      <c r="F46" t="str">
        <f>LEFT(Table3[[#This Row],[category]], FIND("|", Table3[[#This Row],[category]]) - 1)</f>
        <v>Computers&amp;Accessories</v>
      </c>
      <c r="G46" t="str">
        <f>MID(Table3[[#This Row],[category]], FIND("|", Table3[[#This Row],[category]]) + 1, FIND("|", Table3[[#This Row],[category]], FIND("|", Table3[[#This Row],[category]]) + 1) - FIND("|", Table3[[#This Row],[category]]) - 1)</f>
        <v>Accessories&amp;Peripherals</v>
      </c>
      <c r="H46" t="str">
        <f>RIGHT(Table3[[#This Row],[category]], LEN(Table3[[#This Row],[category]]) - FIND("|", Table3[[#This Row],[category]], FIND("|", Table3[[#This Row],[category]]) + 1))</f>
        <v>Cables&amp;Accessories|Cables|USBCables</v>
      </c>
      <c r="I46" s="6">
        <v>209</v>
      </c>
      <c r="J46" s="6">
        <v>695</v>
      </c>
      <c r="K46" s="1">
        <f t="shared" si="0"/>
        <v>69.928057553956833</v>
      </c>
      <c r="L46" s="3">
        <v>0.7</v>
      </c>
      <c r="M46" s="1">
        <v>4.5</v>
      </c>
      <c r="N46" s="11">
        <v>107687</v>
      </c>
      <c r="O46" s="7">
        <f>IF(ISNUMBER(Table3[[#This Row],[rating]]), Table3[[#This Row],[rating]], "")</f>
        <v>4.5</v>
      </c>
      <c r="P46" s="7">
        <f>Table3[[#This Row],[average rating]] + (Table3[[#This Row],[rating_count]] / 1000)</f>
        <v>112.187</v>
      </c>
      <c r="Q46" s="7">
        <f>IFERROR(ROUND(VALUE(Table3[[#This Row],[rating]]), 0), "")</f>
        <v>5</v>
      </c>
      <c r="R46" t="s">
        <v>404</v>
      </c>
      <c r="S46" t="s">
        <v>405</v>
      </c>
      <c r="T46" t="s">
        <v>406</v>
      </c>
      <c r="U46" t="s">
        <v>407</v>
      </c>
      <c r="V46" t="s">
        <v>408</v>
      </c>
      <c r="W46" t="s">
        <v>409</v>
      </c>
      <c r="X46" t="s">
        <v>410</v>
      </c>
      <c r="Y46" t="s">
        <v>411</v>
      </c>
      <c r="Z46" s="6">
        <f t="shared" si="1"/>
        <v>74842465</v>
      </c>
      <c r="AA46" s="6">
        <f>IFERROR(VALUE(Table3[[#This Row],[potential revenue]]), 0)</f>
        <v>74842465</v>
      </c>
      <c r="AB46" t="str">
        <f t="shared" si="2"/>
        <v>Yes</v>
      </c>
      <c r="AC46">
        <f t="shared" si="3"/>
        <v>225</v>
      </c>
      <c r="AD46" t="str">
        <f t="shared" si="4"/>
        <v>&gt;₹500</v>
      </c>
      <c r="AE46" t="str">
        <f t="shared" si="5"/>
        <v>61–70%</v>
      </c>
    </row>
    <row r="47" spans="1:31" x14ac:dyDescent="0.35">
      <c r="A47" t="s">
        <v>402</v>
      </c>
      <c r="B47" t="s">
        <v>639</v>
      </c>
      <c r="C47" t="str">
        <f>PROPER(Table3[[#This Row],[product_name2]])</f>
        <v>Acer 80 Cm (32 Inches) N Series Hd Ready Tv Ar32Nsv53Hd (Black)</v>
      </c>
      <c r="D47" t="s">
        <v>640</v>
      </c>
      <c r="E47" t="s">
        <v>20</v>
      </c>
      <c r="F47" t="str">
        <f>LEFT(Table3[[#This Row],[category]], FIND("|", Table3[[#This Row],[category]]) - 1)</f>
        <v>Computers&amp;Accessories</v>
      </c>
      <c r="G47" t="str">
        <f>MID(Table3[[#This Row],[category]], FIND("|", Table3[[#This Row],[category]]) + 1, FIND("|", Table3[[#This Row],[category]], FIND("|", Table3[[#This Row],[category]]) + 1) - FIND("|", Table3[[#This Row],[category]]) - 1)</f>
        <v>Accessories&amp;Peripherals</v>
      </c>
      <c r="H47" t="str">
        <f>RIGHT(Table3[[#This Row],[category]], LEN(Table3[[#This Row],[category]]) - FIND("|", Table3[[#This Row],[category]], FIND("|", Table3[[#This Row],[category]]) + 1))</f>
        <v>Cables&amp;Accessories|Cables|USBCables</v>
      </c>
      <c r="I47" s="6">
        <v>209</v>
      </c>
      <c r="J47" s="6">
        <v>695</v>
      </c>
      <c r="K47" s="1">
        <f t="shared" si="0"/>
        <v>69.928057553956833</v>
      </c>
      <c r="L47" s="3">
        <v>0.7</v>
      </c>
      <c r="M47" s="1">
        <v>4.5</v>
      </c>
      <c r="N47" s="11">
        <v>107686</v>
      </c>
      <c r="O47" s="7">
        <f>IF(ISNUMBER(Table3[[#This Row],[rating]]), Table3[[#This Row],[rating]], "")</f>
        <v>4.5</v>
      </c>
      <c r="P47" s="7">
        <f>Table3[[#This Row],[average rating]] + (Table3[[#This Row],[rating_count]] / 1000)</f>
        <v>112.18600000000001</v>
      </c>
      <c r="Q47" s="7">
        <f>IFERROR(ROUND(VALUE(Table3[[#This Row],[rating]]), 0), "")</f>
        <v>5</v>
      </c>
      <c r="R47" t="s">
        <v>404</v>
      </c>
      <c r="S47" t="s">
        <v>405</v>
      </c>
      <c r="T47" t="s">
        <v>406</v>
      </c>
      <c r="U47" t="s">
        <v>407</v>
      </c>
      <c r="V47" t="s">
        <v>408</v>
      </c>
      <c r="W47" t="s">
        <v>409</v>
      </c>
      <c r="X47" t="s">
        <v>410</v>
      </c>
      <c r="Y47" t="s">
        <v>7136</v>
      </c>
      <c r="Z47" s="6">
        <f t="shared" si="1"/>
        <v>74841770</v>
      </c>
      <c r="AA47" s="6">
        <f>IFERROR(VALUE(Table3[[#This Row],[potential revenue]]), 0)</f>
        <v>74841770</v>
      </c>
      <c r="AB47" t="str">
        <f t="shared" si="2"/>
        <v>Yes</v>
      </c>
      <c r="AC47">
        <f t="shared" si="3"/>
        <v>226</v>
      </c>
      <c r="AD47" t="str">
        <f t="shared" si="4"/>
        <v>₹200–₹500</v>
      </c>
      <c r="AE47" t="str">
        <f t="shared" si="5"/>
        <v>61–70%</v>
      </c>
    </row>
    <row r="48" spans="1:31" x14ac:dyDescent="0.35">
      <c r="A48" t="s">
        <v>4946</v>
      </c>
      <c r="B48" t="s">
        <v>6515</v>
      </c>
      <c r="C48" t="str">
        <f>PROPER(Table3[[#This Row],[product_name2]])</f>
        <v>Noise Buds Vs201 V2 In-Ear Truly Wireless Earbuds With Dual Equalizer | With Mic | Total 14-Hour Playtime | Full Touch Control | Ipx5 Water Resistance And Bluetooth V5.1 (Olive Green)</v>
      </c>
      <c r="D48" t="s">
        <v>6516</v>
      </c>
      <c r="E48" t="s">
        <v>4446</v>
      </c>
      <c r="F48" t="str">
        <f>LEFT(Table3[[#This Row],[category]], FIND("|", Table3[[#This Row],[category]]) - 1)</f>
        <v>Electronics</v>
      </c>
      <c r="G48" t="str">
        <f>MID(Table3[[#This Row],[category]], FIND("|", Table3[[#This Row],[category]]) + 1, FIND("|", Table3[[#This Row],[category]], FIND("|", Table3[[#This Row],[category]]) + 1) - FIND("|", Table3[[#This Row],[category]]) - 1)</f>
        <v>Headphones,Earbuds&amp;Accessories</v>
      </c>
      <c r="H48" t="str">
        <f>RIGHT(Table3[[#This Row],[category]], LEN(Table3[[#This Row],[category]]) - FIND("|", Table3[[#This Row],[category]], FIND("|", Table3[[#This Row],[category]]) + 1))</f>
        <v>Headphones|On-Ear</v>
      </c>
      <c r="I48" s="6">
        <v>1220</v>
      </c>
      <c r="J48" s="6">
        <v>3990</v>
      </c>
      <c r="K48" s="1">
        <f t="shared" si="0"/>
        <v>69.423558897243112</v>
      </c>
      <c r="L48" s="3">
        <v>0.69</v>
      </c>
      <c r="M48" s="1">
        <v>4.0999999999999996</v>
      </c>
      <c r="N48" s="11">
        <v>107151</v>
      </c>
      <c r="O48" s="7">
        <f>IF(ISNUMBER(Table3[[#This Row],[rating]]), Table3[[#This Row],[rating]], "")</f>
        <v>4.0999999999999996</v>
      </c>
      <c r="P48" s="7">
        <f>Table3[[#This Row],[average rating]] + (Table3[[#This Row],[rating_count]] / 1000)</f>
        <v>111.25099999999999</v>
      </c>
      <c r="Q48" s="7">
        <f>IFERROR(ROUND(VALUE(Table3[[#This Row],[rating]]), 0), "")</f>
        <v>4</v>
      </c>
      <c r="R48" t="s">
        <v>4948</v>
      </c>
      <c r="S48" t="s">
        <v>4949</v>
      </c>
      <c r="T48" t="s">
        <v>4950</v>
      </c>
      <c r="U48" t="s">
        <v>4951</v>
      </c>
      <c r="V48" t="s">
        <v>4952</v>
      </c>
      <c r="W48" t="s">
        <v>4953</v>
      </c>
      <c r="X48" t="s">
        <v>4954</v>
      </c>
      <c r="Y48" t="s">
        <v>4955</v>
      </c>
      <c r="Z48" s="6">
        <f t="shared" si="1"/>
        <v>427532490</v>
      </c>
      <c r="AA48" s="6">
        <f>IFERROR(VALUE(Table3[[#This Row],[potential revenue]]), 0)</f>
        <v>427532490</v>
      </c>
      <c r="AB48" t="str">
        <f t="shared" si="2"/>
        <v>Yes</v>
      </c>
      <c r="AC48">
        <f t="shared" si="3"/>
        <v>226</v>
      </c>
      <c r="AD48" t="str">
        <f t="shared" si="4"/>
        <v>₹200–₹500</v>
      </c>
      <c r="AE48" t="str">
        <f t="shared" si="5"/>
        <v>61–70%</v>
      </c>
    </row>
    <row r="49" spans="1:31" x14ac:dyDescent="0.35">
      <c r="A49" t="s">
        <v>5414</v>
      </c>
      <c r="B49" t="s">
        <v>11062</v>
      </c>
      <c r="C49" t="str">
        <f>PROPER(Table3[[#This Row],[product_name2]])</f>
        <v>Prestige Clean Home Water Purifier Cartridge</v>
      </c>
      <c r="D49" t="s">
        <v>11063</v>
      </c>
      <c r="E49" t="s">
        <v>3082</v>
      </c>
      <c r="F49" t="str">
        <f>LEFT(Table3[[#This Row],[category]], FIND("|", Table3[[#This Row],[category]]) - 1)</f>
        <v>Electronics</v>
      </c>
      <c r="G49" t="str">
        <f>MID(Table3[[#This Row],[category]], FIND("|", Table3[[#This Row],[category]]) + 1, FIND("|", Table3[[#This Row],[category]], FIND("|", Table3[[#This Row],[category]]) + 1) - FIND("|", Table3[[#This Row],[category]]) - 1)</f>
        <v>Headphones,Earbuds&amp;Accessories</v>
      </c>
      <c r="H49" t="str">
        <f>RIGHT(Table3[[#This Row],[category]], LEN(Table3[[#This Row],[category]]) - FIND("|", Table3[[#This Row],[category]], FIND("|", Table3[[#This Row],[category]]) + 1))</f>
        <v>Headphones|In-Ear</v>
      </c>
      <c r="I49" s="6">
        <v>899</v>
      </c>
      <c r="J49" s="6">
        <v>4499</v>
      </c>
      <c r="K49" s="1">
        <f t="shared" si="0"/>
        <v>80.017781729273167</v>
      </c>
      <c r="L49" s="3">
        <v>0.8</v>
      </c>
      <c r="M49" s="1">
        <v>3.8</v>
      </c>
      <c r="N49" s="11">
        <v>103052</v>
      </c>
      <c r="O49" s="7">
        <f>IF(ISNUMBER(Table3[[#This Row],[rating]]), Table3[[#This Row],[rating]], "")</f>
        <v>3.8</v>
      </c>
      <c r="P49" s="7">
        <f>Table3[[#This Row],[average rating]] + (Table3[[#This Row],[rating_count]] / 1000)</f>
        <v>106.852</v>
      </c>
      <c r="Q49" s="7">
        <f>IFERROR(ROUND(VALUE(Table3[[#This Row],[rating]]), 0), "")</f>
        <v>4</v>
      </c>
      <c r="R49" t="s">
        <v>5416</v>
      </c>
      <c r="S49" t="s">
        <v>5417</v>
      </c>
      <c r="T49" t="s">
        <v>5418</v>
      </c>
      <c r="U49" t="s">
        <v>5419</v>
      </c>
      <c r="V49" t="s">
        <v>5420</v>
      </c>
      <c r="W49" t="s">
        <v>5421</v>
      </c>
      <c r="X49" t="s">
        <v>5422</v>
      </c>
      <c r="Y49" t="s">
        <v>5423</v>
      </c>
      <c r="Z49" s="6">
        <f t="shared" si="1"/>
        <v>463630948</v>
      </c>
      <c r="AA49" s="6">
        <f>IFERROR(VALUE(Table3[[#This Row],[potential revenue]]), 0)</f>
        <v>463630948</v>
      </c>
      <c r="AB49" t="str">
        <f t="shared" si="2"/>
        <v>Yes</v>
      </c>
      <c r="AC49">
        <f t="shared" si="3"/>
        <v>226</v>
      </c>
      <c r="AD49" t="str">
        <f t="shared" si="4"/>
        <v>&gt;₹500</v>
      </c>
      <c r="AE49" t="str">
        <f t="shared" si="5"/>
        <v>81–90%</v>
      </c>
    </row>
    <row r="50" spans="1:31" x14ac:dyDescent="0.35">
      <c r="A50" t="s">
        <v>8217</v>
      </c>
      <c r="B50" t="s">
        <v>362</v>
      </c>
      <c r="C50" t="str">
        <f>PROPER(Table3[[#This Row],[product_name2]])</f>
        <v>Amazonbasics Nylon Braided Usb-C To Lightning Cable, Fast Charging Mfi Certified Smartphone, Iphone Charger (6-Foot, Dark Grey)</v>
      </c>
      <c r="D50" t="s">
        <v>363</v>
      </c>
      <c r="E50" t="s">
        <v>3082</v>
      </c>
      <c r="F50" t="str">
        <f>LEFT(Table3[[#This Row],[category]], FIND("|", Table3[[#This Row],[category]]) - 1)</f>
        <v>Electronics</v>
      </c>
      <c r="G50" t="str">
        <f>MID(Table3[[#This Row],[category]], FIND("|", Table3[[#This Row],[category]]) + 1, FIND("|", Table3[[#This Row],[category]], FIND("|", Table3[[#This Row],[category]]) + 1) - FIND("|", Table3[[#This Row],[category]]) - 1)</f>
        <v>Headphones,Earbuds&amp;Accessories</v>
      </c>
      <c r="H50" t="str">
        <f>RIGHT(Table3[[#This Row],[category]], LEN(Table3[[#This Row],[category]]) - FIND("|", Table3[[#This Row],[category]], FIND("|", Table3[[#This Row],[category]]) + 1))</f>
        <v>Headphones|In-Ear</v>
      </c>
      <c r="I50" s="6">
        <v>1490</v>
      </c>
      <c r="J50" s="6">
        <v>1990</v>
      </c>
      <c r="K50" s="1">
        <f t="shared" si="0"/>
        <v>25.125628140703515</v>
      </c>
      <c r="L50" s="3">
        <v>0.25</v>
      </c>
      <c r="M50" s="1">
        <v>4.0999999999999996</v>
      </c>
      <c r="N50" s="11">
        <v>98250</v>
      </c>
      <c r="O50" s="7">
        <f>IF(ISNUMBER(Table3[[#This Row],[rating]]), Table3[[#This Row],[rating]], "")</f>
        <v>4.0999999999999996</v>
      </c>
      <c r="P50" s="7">
        <f>Table3[[#This Row],[average rating]] + (Table3[[#This Row],[rating_count]] / 1000)</f>
        <v>102.35</v>
      </c>
      <c r="Q50" s="7">
        <f>IFERROR(ROUND(VALUE(Table3[[#This Row],[rating]]), 0), "")</f>
        <v>4</v>
      </c>
      <c r="R50" t="s">
        <v>8219</v>
      </c>
      <c r="S50" t="s">
        <v>8220</v>
      </c>
      <c r="T50" t="s">
        <v>8221</v>
      </c>
      <c r="U50" t="s">
        <v>8222</v>
      </c>
      <c r="V50" t="s">
        <v>8223</v>
      </c>
      <c r="W50" t="s">
        <v>8224</v>
      </c>
      <c r="X50" t="s">
        <v>8225</v>
      </c>
      <c r="Y50" t="s">
        <v>8226</v>
      </c>
      <c r="Z50" s="6">
        <f t="shared" si="1"/>
        <v>195517500</v>
      </c>
      <c r="AA50" s="6">
        <f>IFERROR(VALUE(Table3[[#This Row],[potential revenue]]), 0)</f>
        <v>195517500</v>
      </c>
      <c r="AB50" t="str">
        <f t="shared" si="2"/>
        <v>Yes</v>
      </c>
      <c r="AC50">
        <f t="shared" si="3"/>
        <v>225</v>
      </c>
      <c r="AD50" t="str">
        <f t="shared" si="4"/>
        <v>&gt;₹500</v>
      </c>
      <c r="AE50" t="str">
        <f t="shared" si="5"/>
        <v>21–30%</v>
      </c>
    </row>
    <row r="51" spans="1:31" x14ac:dyDescent="0.35">
      <c r="A51" t="s">
        <v>4444</v>
      </c>
      <c r="B51" t="s">
        <v>296</v>
      </c>
      <c r="C51" t="str">
        <f>PROPER(Table3[[#This Row],[product_name2]])</f>
        <v>Boat A400 Usb Type-C To Usb-A 2.0 Male Data Cable, 2 Meter (Black)</v>
      </c>
      <c r="D51" t="s">
        <v>297</v>
      </c>
      <c r="E51" t="s">
        <v>4446</v>
      </c>
      <c r="F51" t="str">
        <f>LEFT(Table3[[#This Row],[category]], FIND("|", Table3[[#This Row],[category]]) - 1)</f>
        <v>Electronics</v>
      </c>
      <c r="G51" t="str">
        <f>MID(Table3[[#This Row],[category]], FIND("|", Table3[[#This Row],[category]]) + 1, FIND("|", Table3[[#This Row],[category]], FIND("|", Table3[[#This Row],[category]]) + 1) - FIND("|", Table3[[#This Row],[category]]) - 1)</f>
        <v>Headphones,Earbuds&amp;Accessories</v>
      </c>
      <c r="H51" t="str">
        <f>RIGHT(Table3[[#This Row],[category]], LEN(Table3[[#This Row],[category]]) - FIND("|", Table3[[#This Row],[category]], FIND("|", Table3[[#This Row],[category]]) + 1))</f>
        <v>Headphones|On-Ear</v>
      </c>
      <c r="I51" s="6">
        <v>1399</v>
      </c>
      <c r="J51" s="6">
        <v>2990</v>
      </c>
      <c r="K51" s="1">
        <f t="shared" si="0"/>
        <v>53.210702341137129</v>
      </c>
      <c r="L51" s="3">
        <v>0.53</v>
      </c>
      <c r="M51" s="1">
        <v>4.0999999999999996</v>
      </c>
      <c r="N51" s="11">
        <v>97175</v>
      </c>
      <c r="O51" s="7">
        <f>IF(ISNUMBER(Table3[[#This Row],[rating]]), Table3[[#This Row],[rating]], "")</f>
        <v>4.0999999999999996</v>
      </c>
      <c r="P51" s="7">
        <f>Table3[[#This Row],[average rating]] + (Table3[[#This Row],[rating_count]] / 1000)</f>
        <v>101.27499999999999</v>
      </c>
      <c r="Q51" s="7">
        <f>IFERROR(ROUND(VALUE(Table3[[#This Row],[rating]]), 0), "")</f>
        <v>4</v>
      </c>
      <c r="R51" t="s">
        <v>4447</v>
      </c>
      <c r="S51" t="s">
        <v>4448</v>
      </c>
      <c r="T51" t="s">
        <v>4449</v>
      </c>
      <c r="U51" t="s">
        <v>4450</v>
      </c>
      <c r="V51" t="s">
        <v>4451</v>
      </c>
      <c r="W51" t="s">
        <v>4452</v>
      </c>
      <c r="X51" t="s">
        <v>4453</v>
      </c>
      <c r="Y51" t="s">
        <v>4454</v>
      </c>
      <c r="Z51" s="6">
        <f t="shared" si="1"/>
        <v>290553250</v>
      </c>
      <c r="AA51" s="6">
        <f>IFERROR(VALUE(Table3[[#This Row],[potential revenue]]), 0)</f>
        <v>290553250</v>
      </c>
      <c r="AB51" t="str">
        <f t="shared" si="2"/>
        <v>No</v>
      </c>
      <c r="AC51">
        <f t="shared" si="3"/>
        <v>225</v>
      </c>
      <c r="AD51" t="str">
        <f t="shared" si="4"/>
        <v>&gt;₹500</v>
      </c>
      <c r="AE51" t="str">
        <f t="shared" si="5"/>
        <v>51–60%</v>
      </c>
    </row>
    <row r="52" spans="1:31" x14ac:dyDescent="0.35">
      <c r="A52" t="s">
        <v>4444</v>
      </c>
      <c r="B52" t="s">
        <v>6952</v>
      </c>
      <c r="C52" t="str">
        <f>PROPER(Table3[[#This Row],[product_name2]])</f>
        <v>Logitech Mk270R Usb Wireless Keyboard And Mouse Set For Windows, 2.4 Ghz Wireless, Spill-Resistant Design, 8 Multimedia &amp; Shortcut Keys, 2-Year Battery Life, Pc/Laptop- Black</v>
      </c>
      <c r="D52" t="s">
        <v>6953</v>
      </c>
      <c r="E52" t="s">
        <v>4446</v>
      </c>
      <c r="F52" t="str">
        <f>LEFT(Table3[[#This Row],[category]], FIND("|", Table3[[#This Row],[category]]) - 1)</f>
        <v>Electronics</v>
      </c>
      <c r="G52" t="str">
        <f>MID(Table3[[#This Row],[category]], FIND("|", Table3[[#This Row],[category]]) + 1, FIND("|", Table3[[#This Row],[category]], FIND("|", Table3[[#This Row],[category]]) + 1) - FIND("|", Table3[[#This Row],[category]]) - 1)</f>
        <v>Headphones,Earbuds&amp;Accessories</v>
      </c>
      <c r="H52" t="str">
        <f>RIGHT(Table3[[#This Row],[category]], LEN(Table3[[#This Row],[category]]) - FIND("|", Table3[[#This Row],[category]], FIND("|", Table3[[#This Row],[category]]) + 1))</f>
        <v>Headphones|On-Ear</v>
      </c>
      <c r="I52" s="6">
        <v>1399</v>
      </c>
      <c r="J52" s="6">
        <v>2990</v>
      </c>
      <c r="K52" s="1">
        <f t="shared" si="0"/>
        <v>53.210702341137129</v>
      </c>
      <c r="L52" s="3">
        <v>0.53</v>
      </c>
      <c r="M52" s="1">
        <v>4.0999999999999996</v>
      </c>
      <c r="N52" s="11">
        <v>97174</v>
      </c>
      <c r="O52" s="7">
        <f>IF(ISNUMBER(Table3[[#This Row],[rating]]), Table3[[#This Row],[rating]], "")</f>
        <v>4.0999999999999996</v>
      </c>
      <c r="P52" s="7">
        <f>Table3[[#This Row],[average rating]] + (Table3[[#This Row],[rating_count]] / 1000)</f>
        <v>101.274</v>
      </c>
      <c r="Q52" s="7">
        <f>IFERROR(ROUND(VALUE(Table3[[#This Row],[rating]]), 0), "")</f>
        <v>4</v>
      </c>
      <c r="R52" t="s">
        <v>4447</v>
      </c>
      <c r="S52" t="s">
        <v>4448</v>
      </c>
      <c r="T52" t="s">
        <v>4449</v>
      </c>
      <c r="U52" t="s">
        <v>4450</v>
      </c>
      <c r="V52" t="s">
        <v>4451</v>
      </c>
      <c r="W52" t="s">
        <v>4452</v>
      </c>
      <c r="X52" t="s">
        <v>7717</v>
      </c>
      <c r="Y52" t="s">
        <v>7718</v>
      </c>
      <c r="Z52" s="6">
        <f t="shared" si="1"/>
        <v>290550260</v>
      </c>
      <c r="AA52" s="6">
        <f>IFERROR(VALUE(Table3[[#This Row],[potential revenue]]), 0)</f>
        <v>290550260</v>
      </c>
      <c r="AB52" t="str">
        <f t="shared" si="2"/>
        <v>Yes</v>
      </c>
      <c r="AC52">
        <f t="shared" si="3"/>
        <v>224</v>
      </c>
      <c r="AD52" t="str">
        <f t="shared" si="4"/>
        <v>&gt;₹500</v>
      </c>
      <c r="AE52" t="str">
        <f t="shared" si="5"/>
        <v>51–60%</v>
      </c>
    </row>
    <row r="53" spans="1:31" x14ac:dyDescent="0.35">
      <c r="A53" t="s">
        <v>5698</v>
      </c>
      <c r="B53" t="s">
        <v>3111</v>
      </c>
      <c r="C53" t="str">
        <f>PROPER(Table3[[#This Row],[product_name2]])</f>
        <v>Redmi 10A (Charcoal Black, 4Gb Ram, 64Gb Storage) | 2 Ghz Octa Core Helio G25 | 5000 Mah Battery | Finger Print Sensor | Upto 5Gb Ram With Ram Booster</v>
      </c>
      <c r="D53" t="s">
        <v>3112</v>
      </c>
      <c r="E53" t="s">
        <v>5700</v>
      </c>
      <c r="F53" t="str">
        <f>LEFT(Table3[[#This Row],[category]], FIND("|", Table3[[#This Row],[category]]) - 1)</f>
        <v>Computers&amp;Accessories</v>
      </c>
      <c r="G53" t="str">
        <f>MID(Table3[[#This Row],[category]], FIND("|", Table3[[#This Row],[category]]) + 1, FIND("|", Table3[[#This Row],[category]], FIND("|", Table3[[#This Row],[category]]) + 1) - FIND("|", Table3[[#This Row],[category]]) - 1)</f>
        <v>NetworkingDevices</v>
      </c>
      <c r="H53" t="str">
        <f>RIGHT(Table3[[#This Row],[category]], LEN(Table3[[#This Row],[category]]) - FIND("|", Table3[[#This Row],[category]], FIND("|", Table3[[#This Row],[category]]) + 1))</f>
        <v>NetworkAdapters|BluetoothAdapters</v>
      </c>
      <c r="I53" s="6">
        <v>599</v>
      </c>
      <c r="J53" s="6">
        <v>899</v>
      </c>
      <c r="K53" s="1">
        <f t="shared" si="0"/>
        <v>33.370411568409338</v>
      </c>
      <c r="L53" s="3">
        <v>0.33</v>
      </c>
      <c r="M53" s="1">
        <v>4.3</v>
      </c>
      <c r="N53" s="11">
        <v>95116</v>
      </c>
      <c r="O53" s="7">
        <f>IF(ISNUMBER(Table3[[#This Row],[rating]]), Table3[[#This Row],[rating]], "")</f>
        <v>4.3</v>
      </c>
      <c r="P53" s="7">
        <f>Table3[[#This Row],[average rating]] + (Table3[[#This Row],[rating_count]] / 1000)</f>
        <v>99.415999999999997</v>
      </c>
      <c r="Q53" s="7">
        <f>IFERROR(ROUND(VALUE(Table3[[#This Row],[rating]]), 0), "")</f>
        <v>4</v>
      </c>
      <c r="R53" t="s">
        <v>5701</v>
      </c>
      <c r="S53" t="s">
        <v>5702</v>
      </c>
      <c r="T53" t="s">
        <v>5703</v>
      </c>
      <c r="U53" t="s">
        <v>5704</v>
      </c>
      <c r="V53" t="s">
        <v>5705</v>
      </c>
      <c r="W53" t="s">
        <v>5706</v>
      </c>
      <c r="X53" t="s">
        <v>5707</v>
      </c>
      <c r="Y53" t="s">
        <v>5708</v>
      </c>
      <c r="Z53" s="6">
        <f t="shared" si="1"/>
        <v>85509284</v>
      </c>
      <c r="AA53" s="6">
        <f>IFERROR(VALUE(Table3[[#This Row],[potential revenue]]), 0)</f>
        <v>85509284</v>
      </c>
      <c r="AB53" t="str">
        <f t="shared" si="2"/>
        <v>Yes</v>
      </c>
      <c r="AC53">
        <f t="shared" si="3"/>
        <v>224</v>
      </c>
      <c r="AD53" t="str">
        <f t="shared" si="4"/>
        <v>&gt;₹500</v>
      </c>
      <c r="AE53" t="str">
        <f t="shared" si="5"/>
        <v>31–40%</v>
      </c>
    </row>
    <row r="54" spans="1:31" x14ac:dyDescent="0.35">
      <c r="A54" t="s">
        <v>49</v>
      </c>
      <c r="B54" t="s">
        <v>4482</v>
      </c>
      <c r="C54" t="str">
        <f>PROPER(Table3[[#This Row],[product_name2]])</f>
        <v>Nokia 8210 4G Volte Keypad Phone With Dual Sim, Big Display, Inbuilt Mp3 Player &amp; Wireless Fm Radio | Blue</v>
      </c>
      <c r="D54" t="s">
        <v>4483</v>
      </c>
      <c r="E54" t="s">
        <v>20</v>
      </c>
      <c r="F54" t="str">
        <f>LEFT(Table3[[#This Row],[category]], FIND("|", Table3[[#This Row],[category]]) - 1)</f>
        <v>Computers&amp;Accessories</v>
      </c>
      <c r="G54" t="str">
        <f>MID(Table3[[#This Row],[category]], FIND("|", Table3[[#This Row],[category]]) + 1, FIND("|", Table3[[#This Row],[category]], FIND("|", Table3[[#This Row],[category]]) + 1) - FIND("|", Table3[[#This Row],[category]]) - 1)</f>
        <v>Accessories&amp;Peripherals</v>
      </c>
      <c r="H54" t="str">
        <f>RIGHT(Table3[[#This Row],[category]], LEN(Table3[[#This Row],[category]]) - FIND("|", Table3[[#This Row],[category]], FIND("|", Table3[[#This Row],[category]]) + 1))</f>
        <v>Cables&amp;Accessories|Cables|USBCables</v>
      </c>
      <c r="I54" s="6">
        <v>329</v>
      </c>
      <c r="J54" s="6">
        <v>699</v>
      </c>
      <c r="K54" s="1">
        <f t="shared" si="0"/>
        <v>52.932761087267522</v>
      </c>
      <c r="L54" s="3">
        <v>0.53</v>
      </c>
      <c r="M54" s="1">
        <v>4.2</v>
      </c>
      <c r="N54" s="11">
        <v>94364</v>
      </c>
      <c r="O54" s="7">
        <f>IF(ISNUMBER(Table3[[#This Row],[rating]]), Table3[[#This Row],[rating]], "")</f>
        <v>4.2</v>
      </c>
      <c r="P54" s="7">
        <f>Table3[[#This Row],[average rating]] + (Table3[[#This Row],[rating_count]] / 1000)</f>
        <v>98.564000000000007</v>
      </c>
      <c r="Q54" s="7">
        <f>IFERROR(ROUND(VALUE(Table3[[#This Row],[rating]]), 0), "")</f>
        <v>4</v>
      </c>
      <c r="R54" t="s">
        <v>51</v>
      </c>
      <c r="S54" t="s">
        <v>52</v>
      </c>
      <c r="T54" t="s">
        <v>53</v>
      </c>
      <c r="U54" t="s">
        <v>54</v>
      </c>
      <c r="V54" t="s">
        <v>55</v>
      </c>
      <c r="W54" t="s">
        <v>56</v>
      </c>
      <c r="X54" t="s">
        <v>3423</v>
      </c>
      <c r="Y54" t="s">
        <v>3424</v>
      </c>
      <c r="Z54" s="6">
        <f t="shared" si="1"/>
        <v>65960436</v>
      </c>
      <c r="AA54" s="6">
        <f>IFERROR(VALUE(Table3[[#This Row],[potential revenue]]), 0)</f>
        <v>65960436</v>
      </c>
      <c r="AB54" t="str">
        <f t="shared" si="2"/>
        <v>No</v>
      </c>
      <c r="AC54">
        <f t="shared" si="3"/>
        <v>223</v>
      </c>
      <c r="AD54" t="str">
        <f t="shared" si="4"/>
        <v>&gt;₹500</v>
      </c>
      <c r="AE54" t="str">
        <f t="shared" si="5"/>
        <v>51–60%</v>
      </c>
    </row>
    <row r="55" spans="1:31" x14ac:dyDescent="0.35">
      <c r="A55" t="s">
        <v>125</v>
      </c>
      <c r="B55" t="s">
        <v>4532</v>
      </c>
      <c r="C55" t="str">
        <f>PROPER(Table3[[#This Row],[product_name2]])</f>
        <v>Poco C31 (Shadow Gray, 64 Gb) (4 Gb Ram)</v>
      </c>
      <c r="D55" t="s">
        <v>4533</v>
      </c>
      <c r="E55" t="s">
        <v>20</v>
      </c>
      <c r="F55" t="str">
        <f>LEFT(Table3[[#This Row],[category]], FIND("|", Table3[[#This Row],[category]]) - 1)</f>
        <v>Computers&amp;Accessories</v>
      </c>
      <c r="G55" t="str">
        <f>MID(Table3[[#This Row],[category]], FIND("|", Table3[[#This Row],[category]]) + 1, FIND("|", Table3[[#This Row],[category]], FIND("|", Table3[[#This Row],[category]]) + 1) - FIND("|", Table3[[#This Row],[category]]) - 1)</f>
        <v>Accessories&amp;Peripherals</v>
      </c>
      <c r="H55" t="str">
        <f>RIGHT(Table3[[#This Row],[category]], LEN(Table3[[#This Row],[category]]) - FIND("|", Table3[[#This Row],[category]], FIND("|", Table3[[#This Row],[category]]) + 1))</f>
        <v>Cables&amp;Accessories|Cables|USBCables</v>
      </c>
      <c r="I55" s="6">
        <v>299</v>
      </c>
      <c r="J55" s="6">
        <v>799</v>
      </c>
      <c r="K55" s="1">
        <f t="shared" si="0"/>
        <v>62.578222778473091</v>
      </c>
      <c r="L55" s="3">
        <v>0.63</v>
      </c>
      <c r="M55" s="1">
        <v>4.2</v>
      </c>
      <c r="N55" s="11">
        <v>94364</v>
      </c>
      <c r="O55" s="7">
        <f>IF(ISNUMBER(Table3[[#This Row],[rating]]), Table3[[#This Row],[rating]], "")</f>
        <v>4.2</v>
      </c>
      <c r="P55" s="7">
        <f>Table3[[#This Row],[average rating]] + (Table3[[#This Row],[rating_count]] / 1000)</f>
        <v>98.564000000000007</v>
      </c>
      <c r="Q55" s="7">
        <f>IFERROR(ROUND(VALUE(Table3[[#This Row],[rating]]), 0), "")</f>
        <v>4</v>
      </c>
      <c r="R55" t="s">
        <v>127</v>
      </c>
      <c r="S55" t="s">
        <v>52</v>
      </c>
      <c r="T55" t="s">
        <v>53</v>
      </c>
      <c r="U55" t="s">
        <v>54</v>
      </c>
      <c r="V55" t="s">
        <v>55</v>
      </c>
      <c r="W55" t="s">
        <v>56</v>
      </c>
      <c r="X55" t="s">
        <v>3778</v>
      </c>
      <c r="Y55" t="s">
        <v>3779</v>
      </c>
      <c r="Z55" s="6">
        <f t="shared" si="1"/>
        <v>75396836</v>
      </c>
      <c r="AA55" s="6">
        <f>IFERROR(VALUE(Table3[[#This Row],[potential revenue]]), 0)</f>
        <v>75396836</v>
      </c>
      <c r="AB55" t="str">
        <f t="shared" si="2"/>
        <v>Yes</v>
      </c>
      <c r="AC55">
        <f t="shared" si="3"/>
        <v>222</v>
      </c>
      <c r="AD55" t="str">
        <f t="shared" si="4"/>
        <v>₹200–₹500</v>
      </c>
      <c r="AE55" t="str">
        <f t="shared" si="5"/>
        <v>61–70%</v>
      </c>
    </row>
    <row r="56" spans="1:31" x14ac:dyDescent="0.35">
      <c r="A56" t="s">
        <v>49</v>
      </c>
      <c r="B56" t="s">
        <v>4723</v>
      </c>
      <c r="C56" t="str">
        <f>PROPER(Table3[[#This Row],[product_name2]])</f>
        <v>Wecool S5 Long Selfie Stick, With Large Reinforced Tripod Stand Up To 61 Inch / 156 Cms, Ultra Long Multi Function Bluetooth Selfie Stick With 1/4 Screw Compatible With Gopro, Camera, And Ring Light</v>
      </c>
      <c r="D56" t="s">
        <v>4724</v>
      </c>
      <c r="E56" t="s">
        <v>20</v>
      </c>
      <c r="F56" t="str">
        <f>LEFT(Table3[[#This Row],[category]], FIND("|", Table3[[#This Row],[category]]) - 1)</f>
        <v>Computers&amp;Accessories</v>
      </c>
      <c r="G56" t="str">
        <f>MID(Table3[[#This Row],[category]], FIND("|", Table3[[#This Row],[category]]) + 1, FIND("|", Table3[[#This Row],[category]], FIND("|", Table3[[#This Row],[category]]) + 1) - FIND("|", Table3[[#This Row],[category]]) - 1)</f>
        <v>Accessories&amp;Peripherals</v>
      </c>
      <c r="H56" t="str">
        <f>RIGHT(Table3[[#This Row],[category]], LEN(Table3[[#This Row],[category]]) - FIND("|", Table3[[#This Row],[category]], FIND("|", Table3[[#This Row],[category]]) + 1))</f>
        <v>Cables&amp;Accessories|Cables|USBCables</v>
      </c>
      <c r="I56" s="6">
        <v>329</v>
      </c>
      <c r="J56" s="6">
        <v>699</v>
      </c>
      <c r="K56" s="1">
        <f t="shared" si="0"/>
        <v>52.932761087267522</v>
      </c>
      <c r="L56" s="3">
        <v>0.53</v>
      </c>
      <c r="M56" s="1">
        <v>4.2</v>
      </c>
      <c r="N56" s="11">
        <v>94364</v>
      </c>
      <c r="O56" s="7">
        <f>IF(ISNUMBER(Table3[[#This Row],[rating]]), Table3[[#This Row],[rating]], "")</f>
        <v>4.2</v>
      </c>
      <c r="P56" s="7">
        <f>Table3[[#This Row],[average rating]] + (Table3[[#This Row],[rating_count]] / 1000)</f>
        <v>98.564000000000007</v>
      </c>
      <c r="Q56" s="7">
        <f>IFERROR(ROUND(VALUE(Table3[[#This Row],[rating]]), 0), "")</f>
        <v>4</v>
      </c>
      <c r="R56" t="s">
        <v>51</v>
      </c>
      <c r="S56" t="s">
        <v>52</v>
      </c>
      <c r="T56" t="s">
        <v>53</v>
      </c>
      <c r="U56" t="s">
        <v>54</v>
      </c>
      <c r="V56" t="s">
        <v>55</v>
      </c>
      <c r="W56" t="s">
        <v>56</v>
      </c>
      <c r="X56" t="s">
        <v>5176</v>
      </c>
      <c r="Y56" t="s">
        <v>5177</v>
      </c>
      <c r="Z56" s="6">
        <f t="shared" si="1"/>
        <v>65960436</v>
      </c>
      <c r="AA56" s="6">
        <f>IFERROR(VALUE(Table3[[#This Row],[potential revenue]]), 0)</f>
        <v>65960436</v>
      </c>
      <c r="AB56" t="str">
        <f t="shared" si="2"/>
        <v>Yes</v>
      </c>
      <c r="AC56">
        <f t="shared" si="3"/>
        <v>222</v>
      </c>
      <c r="AD56" t="str">
        <f t="shared" si="4"/>
        <v>₹200–₹500</v>
      </c>
      <c r="AE56" t="str">
        <f t="shared" si="5"/>
        <v>51–60%</v>
      </c>
    </row>
    <row r="57" spans="1:31" x14ac:dyDescent="0.35">
      <c r="A57" t="s">
        <v>49</v>
      </c>
      <c r="B57" t="s">
        <v>3884</v>
      </c>
      <c r="C57" t="str">
        <f>PROPER(Table3[[#This Row],[product_name2]])</f>
        <v>Kingone Upgraded Stylus Pen, Ipad Pencil, Ultra High Precision &amp; Sensitivity, Palm Rejection, Prevents False On/Off Touch, Power Display, Tilt Sensitivity, Magnetic Adsorption For Ipad 2018 And Later</v>
      </c>
      <c r="D57" t="s">
        <v>3885</v>
      </c>
      <c r="E57" t="s">
        <v>20</v>
      </c>
      <c r="F57" t="str">
        <f>LEFT(Table3[[#This Row],[category]], FIND("|", Table3[[#This Row],[category]]) - 1)</f>
        <v>Computers&amp;Accessories</v>
      </c>
      <c r="G57" t="str">
        <f>MID(Table3[[#This Row],[category]], FIND("|", Table3[[#This Row],[category]]) + 1, FIND("|", Table3[[#This Row],[category]], FIND("|", Table3[[#This Row],[category]]) + 1) - FIND("|", Table3[[#This Row],[category]]) - 1)</f>
        <v>Accessories&amp;Peripherals</v>
      </c>
      <c r="H57" t="str">
        <f>RIGHT(Table3[[#This Row],[category]], LEN(Table3[[#This Row],[category]]) - FIND("|", Table3[[#This Row],[category]], FIND("|", Table3[[#This Row],[category]]) + 1))</f>
        <v>Cables&amp;Accessories|Cables|USBCables</v>
      </c>
      <c r="I57" s="6">
        <v>329</v>
      </c>
      <c r="J57" s="6">
        <v>699</v>
      </c>
      <c r="K57" s="1">
        <f t="shared" si="0"/>
        <v>52.932761087267522</v>
      </c>
      <c r="L57" s="3">
        <v>0.53</v>
      </c>
      <c r="M57" s="1">
        <v>4.2</v>
      </c>
      <c r="N57" s="11">
        <v>94363</v>
      </c>
      <c r="O57" s="7">
        <f>IF(ISNUMBER(Table3[[#This Row],[rating]]), Table3[[#This Row],[rating]], "")</f>
        <v>4.2</v>
      </c>
      <c r="P57" s="7">
        <f>Table3[[#This Row],[average rating]] + (Table3[[#This Row],[rating_count]] / 1000)</f>
        <v>98.563000000000002</v>
      </c>
      <c r="Q57" s="7">
        <f>IFERROR(ROUND(VALUE(Table3[[#This Row],[rating]]), 0), "")</f>
        <v>4</v>
      </c>
      <c r="R57" t="s">
        <v>51</v>
      </c>
      <c r="S57" t="s">
        <v>52</v>
      </c>
      <c r="T57" t="s">
        <v>53</v>
      </c>
      <c r="U57" t="s">
        <v>54</v>
      </c>
      <c r="V57" t="s">
        <v>55</v>
      </c>
      <c r="W57" t="s">
        <v>56</v>
      </c>
      <c r="X57" t="s">
        <v>57</v>
      </c>
      <c r="Y57" t="s">
        <v>58</v>
      </c>
      <c r="Z57" s="6">
        <f t="shared" si="1"/>
        <v>65959737</v>
      </c>
      <c r="AA57" s="6">
        <f>IFERROR(VALUE(Table3[[#This Row],[potential revenue]]), 0)</f>
        <v>65959737</v>
      </c>
      <c r="AB57" t="str">
        <f t="shared" si="2"/>
        <v>Yes</v>
      </c>
      <c r="AC57">
        <f t="shared" si="3"/>
        <v>221</v>
      </c>
      <c r="AD57" t="str">
        <f t="shared" si="4"/>
        <v>₹200–₹500</v>
      </c>
      <c r="AE57" t="str">
        <f t="shared" si="5"/>
        <v>51–60%</v>
      </c>
    </row>
    <row r="58" spans="1:31" x14ac:dyDescent="0.35">
      <c r="A58" t="s">
        <v>125</v>
      </c>
      <c r="B58" t="s">
        <v>3915</v>
      </c>
      <c r="C58" t="str">
        <f>PROPER(Table3[[#This Row],[product_name2]])</f>
        <v>Ptron Newly Launched Force X10 Bluetooth Calling Smartwatch With 1.7" Full Touch Color Display, Real Heart Rate Monitor, Spo2, Watch Faces, 5 Days Runtime, Fitness Trackers &amp; Ip68 Waterproof (Pink)</v>
      </c>
      <c r="D58" t="s">
        <v>3916</v>
      </c>
      <c r="E58" t="s">
        <v>20</v>
      </c>
      <c r="F58" t="str">
        <f>LEFT(Table3[[#This Row],[category]], FIND("|", Table3[[#This Row],[category]]) - 1)</f>
        <v>Computers&amp;Accessories</v>
      </c>
      <c r="G58" t="str">
        <f>MID(Table3[[#This Row],[category]], FIND("|", Table3[[#This Row],[category]]) + 1, FIND("|", Table3[[#This Row],[category]], FIND("|", Table3[[#This Row],[category]]) + 1) - FIND("|", Table3[[#This Row],[category]]) - 1)</f>
        <v>Accessories&amp;Peripherals</v>
      </c>
      <c r="H58" t="str">
        <f>RIGHT(Table3[[#This Row],[category]], LEN(Table3[[#This Row],[category]]) - FIND("|", Table3[[#This Row],[category]], FIND("|", Table3[[#This Row],[category]]) + 1))</f>
        <v>Cables&amp;Accessories|Cables|USBCables</v>
      </c>
      <c r="I58" s="6">
        <v>299</v>
      </c>
      <c r="J58" s="6">
        <v>799</v>
      </c>
      <c r="K58" s="1">
        <f t="shared" si="0"/>
        <v>62.578222778473091</v>
      </c>
      <c r="L58" s="3">
        <v>0.63</v>
      </c>
      <c r="M58" s="1">
        <v>4.2</v>
      </c>
      <c r="N58" s="11">
        <v>94363</v>
      </c>
      <c r="O58" s="7">
        <f>IF(ISNUMBER(Table3[[#This Row],[rating]]), Table3[[#This Row],[rating]], "")</f>
        <v>4.2</v>
      </c>
      <c r="P58" s="7">
        <f>Table3[[#This Row],[average rating]] + (Table3[[#This Row],[rating_count]] / 1000)</f>
        <v>98.563000000000002</v>
      </c>
      <c r="Q58" s="7">
        <f>IFERROR(ROUND(VALUE(Table3[[#This Row],[rating]]), 0), "")</f>
        <v>4</v>
      </c>
      <c r="R58" t="s">
        <v>127</v>
      </c>
      <c r="S58" t="s">
        <v>52</v>
      </c>
      <c r="T58" t="s">
        <v>53</v>
      </c>
      <c r="U58" t="s">
        <v>54</v>
      </c>
      <c r="V58" t="s">
        <v>55</v>
      </c>
      <c r="W58" t="s">
        <v>56</v>
      </c>
      <c r="X58" t="s">
        <v>128</v>
      </c>
      <c r="Y58" t="s">
        <v>129</v>
      </c>
      <c r="Z58" s="6">
        <f t="shared" si="1"/>
        <v>75396037</v>
      </c>
      <c r="AA58" s="6">
        <f>IFERROR(VALUE(Table3[[#This Row],[potential revenue]]), 0)</f>
        <v>75396037</v>
      </c>
      <c r="AB58" t="str">
        <f t="shared" si="2"/>
        <v>Yes</v>
      </c>
      <c r="AC58">
        <f t="shared" si="3"/>
        <v>220</v>
      </c>
      <c r="AD58" t="str">
        <f t="shared" si="4"/>
        <v>₹200–₹500</v>
      </c>
      <c r="AE58" t="str">
        <f t="shared" si="5"/>
        <v>61–70%</v>
      </c>
    </row>
    <row r="59" spans="1:31" x14ac:dyDescent="0.35">
      <c r="A59" t="s">
        <v>852</v>
      </c>
      <c r="B59" t="s">
        <v>4071</v>
      </c>
      <c r="C59" t="str">
        <f>PROPER(Table3[[#This Row],[product_name2]])</f>
        <v>Flix (Beetel) Usb To Type C Pvc Data Sync &amp; 2A Smartphone Fast Charging Cable, Made In India, 480Mbps Data Sync, Tough Cable, 1 Meter Long Usb Cable For Usb Type C Devices Black Xcd-C12</v>
      </c>
      <c r="D59" t="s">
        <v>4072</v>
      </c>
      <c r="E59" t="s">
        <v>20</v>
      </c>
      <c r="F59" t="str">
        <f>LEFT(Table3[[#This Row],[category]], FIND("|", Table3[[#This Row],[category]]) - 1)</f>
        <v>Computers&amp;Accessories</v>
      </c>
      <c r="G59" t="str">
        <f>MID(Table3[[#This Row],[category]], FIND("|", Table3[[#This Row],[category]]) + 1, FIND("|", Table3[[#This Row],[category]], FIND("|", Table3[[#This Row],[category]]) + 1) - FIND("|", Table3[[#This Row],[category]]) - 1)</f>
        <v>Accessories&amp;Peripherals</v>
      </c>
      <c r="H59" t="str">
        <f>RIGHT(Table3[[#This Row],[category]], LEN(Table3[[#This Row],[category]]) - FIND("|", Table3[[#This Row],[category]], FIND("|", Table3[[#This Row],[category]]) + 1))</f>
        <v>Cables&amp;Accessories|Cables|USBCables</v>
      </c>
      <c r="I59" s="6">
        <v>299</v>
      </c>
      <c r="J59" s="6">
        <v>699</v>
      </c>
      <c r="K59" s="1">
        <f t="shared" si="0"/>
        <v>57.224606580829764</v>
      </c>
      <c r="L59" s="3">
        <v>0.56999999999999995</v>
      </c>
      <c r="M59" s="1">
        <v>4.2</v>
      </c>
      <c r="N59" s="11">
        <v>94363</v>
      </c>
      <c r="O59" s="7">
        <f>IF(ISNUMBER(Table3[[#This Row],[rating]]), Table3[[#This Row],[rating]], "")</f>
        <v>4.2</v>
      </c>
      <c r="P59" s="7">
        <f>Table3[[#This Row],[average rating]] + (Table3[[#This Row],[rating_count]] / 1000)</f>
        <v>98.563000000000002</v>
      </c>
      <c r="Q59" s="7">
        <f>IFERROR(ROUND(VALUE(Table3[[#This Row],[rating]]), 0), "")</f>
        <v>4</v>
      </c>
      <c r="R59" t="s">
        <v>51</v>
      </c>
      <c r="S59" t="s">
        <v>52</v>
      </c>
      <c r="T59" t="s">
        <v>53</v>
      </c>
      <c r="U59" t="s">
        <v>54</v>
      </c>
      <c r="V59" t="s">
        <v>55</v>
      </c>
      <c r="W59" t="s">
        <v>56</v>
      </c>
      <c r="X59" t="s">
        <v>854</v>
      </c>
      <c r="Y59" t="s">
        <v>855</v>
      </c>
      <c r="Z59" s="6">
        <f t="shared" si="1"/>
        <v>65959737</v>
      </c>
      <c r="AA59" s="6">
        <f>IFERROR(VALUE(Table3[[#This Row],[potential revenue]]), 0)</f>
        <v>65959737</v>
      </c>
      <c r="AB59" t="str">
        <f t="shared" si="2"/>
        <v>Yes</v>
      </c>
      <c r="AC59">
        <f t="shared" si="3"/>
        <v>220</v>
      </c>
      <c r="AD59" t="str">
        <f t="shared" si="4"/>
        <v>₹200–₹500</v>
      </c>
      <c r="AE59" t="str">
        <f t="shared" si="5"/>
        <v>51–60%</v>
      </c>
    </row>
    <row r="60" spans="1:31" x14ac:dyDescent="0.35">
      <c r="A60" t="s">
        <v>2289</v>
      </c>
      <c r="B60" t="s">
        <v>4250</v>
      </c>
      <c r="C60" t="str">
        <f>PROPER(Table3[[#This Row],[product_name2]])</f>
        <v>Newly Launched Boult Dive+ With 1.85" Hd Display, Bluetooth Calling Smartwatch, 500 Nits Brightness, 7 Days Battery Life, 150+ Watch Faces, 100+ Sport Modes, Ip68 Waterproof Smart Watch (Jet Black)</v>
      </c>
      <c r="D60" t="s">
        <v>4251</v>
      </c>
      <c r="E60" t="s">
        <v>20</v>
      </c>
      <c r="F60" t="str">
        <f>LEFT(Table3[[#This Row],[category]], FIND("|", Table3[[#This Row],[category]]) - 1)</f>
        <v>Computers&amp;Accessories</v>
      </c>
      <c r="G60" t="str">
        <f>MID(Table3[[#This Row],[category]], FIND("|", Table3[[#This Row],[category]]) + 1, FIND("|", Table3[[#This Row],[category]], FIND("|", Table3[[#This Row],[category]]) + 1) - FIND("|", Table3[[#This Row],[category]]) - 1)</f>
        <v>Accessories&amp;Peripherals</v>
      </c>
      <c r="H60" t="str">
        <f>RIGHT(Table3[[#This Row],[category]], LEN(Table3[[#This Row],[category]]) - FIND("|", Table3[[#This Row],[category]], FIND("|", Table3[[#This Row],[category]]) + 1))</f>
        <v>Cables&amp;Accessories|Cables|USBCables</v>
      </c>
      <c r="I60" s="6">
        <v>299</v>
      </c>
      <c r="J60" s="6">
        <v>799</v>
      </c>
      <c r="K60" s="1">
        <f t="shared" si="0"/>
        <v>62.578222778473091</v>
      </c>
      <c r="L60" s="3">
        <v>0.63</v>
      </c>
      <c r="M60" s="1">
        <v>4.2</v>
      </c>
      <c r="N60" s="11">
        <v>94363</v>
      </c>
      <c r="O60" s="7">
        <f>IF(ISNUMBER(Table3[[#This Row],[rating]]), Table3[[#This Row],[rating]], "")</f>
        <v>4.2</v>
      </c>
      <c r="P60" s="7">
        <f>Table3[[#This Row],[average rating]] + (Table3[[#This Row],[rating_count]] / 1000)</f>
        <v>98.563000000000002</v>
      </c>
      <c r="Q60" s="7">
        <f>IFERROR(ROUND(VALUE(Table3[[#This Row],[rating]]), 0), "")</f>
        <v>4</v>
      </c>
      <c r="R60" t="s">
        <v>2291</v>
      </c>
      <c r="S60" t="s">
        <v>52</v>
      </c>
      <c r="T60" t="s">
        <v>53</v>
      </c>
      <c r="U60" t="s">
        <v>54</v>
      </c>
      <c r="V60" t="s">
        <v>55</v>
      </c>
      <c r="W60" t="s">
        <v>56</v>
      </c>
      <c r="X60" t="s">
        <v>2292</v>
      </c>
      <c r="Y60" t="s">
        <v>2293</v>
      </c>
      <c r="Z60" s="6">
        <f t="shared" si="1"/>
        <v>75396037</v>
      </c>
      <c r="AA60" s="6">
        <f>IFERROR(VALUE(Table3[[#This Row],[potential revenue]]), 0)</f>
        <v>75396037</v>
      </c>
      <c r="AB60" t="str">
        <f t="shared" si="2"/>
        <v>Yes</v>
      </c>
      <c r="AC60">
        <f t="shared" si="3"/>
        <v>220</v>
      </c>
      <c r="AD60" t="str">
        <f t="shared" si="4"/>
        <v>₹200–₹500</v>
      </c>
      <c r="AE60" t="str">
        <f t="shared" si="5"/>
        <v>61–70%</v>
      </c>
    </row>
    <row r="61" spans="1:31" x14ac:dyDescent="0.35">
      <c r="A61" t="s">
        <v>6765</v>
      </c>
      <c r="B61" t="s">
        <v>624</v>
      </c>
      <c r="C61" t="str">
        <f>PROPER(Table3[[#This Row],[product_name2]])</f>
        <v>Amazon Basics High-Speed Hdmi Cable, 6 Feet (2-Pack),Black</v>
      </c>
      <c r="D61" t="s">
        <v>625</v>
      </c>
      <c r="E61" t="s">
        <v>6767</v>
      </c>
      <c r="F61" t="str">
        <f>LEFT(Table3[[#This Row],[category]], FIND("|", Table3[[#This Row],[category]]) - 1)</f>
        <v>Computers&amp;Accessories</v>
      </c>
      <c r="G61" t="str">
        <f>MID(Table3[[#This Row],[category]], FIND("|", Table3[[#This Row],[category]]) + 1, FIND("|", Table3[[#This Row],[category]], FIND("|", Table3[[#This Row],[category]]) + 1) - FIND("|", Table3[[#This Row],[category]]) - 1)</f>
        <v>Components</v>
      </c>
      <c r="H61" t="str">
        <f>RIGHT(Table3[[#This Row],[category]], LEN(Table3[[#This Row],[category]]) - FIND("|", Table3[[#This Row],[category]], FIND("|", Table3[[#This Row],[category]]) + 1))</f>
        <v>InternalSolidStateDrives</v>
      </c>
      <c r="I61" s="6">
        <v>1815</v>
      </c>
      <c r="J61" s="6">
        <v>3100</v>
      </c>
      <c r="K61" s="1">
        <f t="shared" si="0"/>
        <v>41.451612903225801</v>
      </c>
      <c r="L61" s="3">
        <v>0.41</v>
      </c>
      <c r="M61" s="1">
        <v>4.5</v>
      </c>
      <c r="N61" s="11">
        <v>92925</v>
      </c>
      <c r="O61" s="7">
        <f>IF(ISNUMBER(Table3[[#This Row],[rating]]), Table3[[#This Row],[rating]], "")</f>
        <v>4.5</v>
      </c>
      <c r="P61" s="7">
        <f>Table3[[#This Row],[average rating]] + (Table3[[#This Row],[rating_count]] / 1000)</f>
        <v>97.424999999999997</v>
      </c>
      <c r="Q61" s="7">
        <f>IFERROR(ROUND(VALUE(Table3[[#This Row],[rating]]), 0), "")</f>
        <v>5</v>
      </c>
      <c r="R61" t="s">
        <v>6768</v>
      </c>
      <c r="S61" t="s">
        <v>6769</v>
      </c>
      <c r="T61" t="s">
        <v>6770</v>
      </c>
      <c r="U61" t="s">
        <v>6771</v>
      </c>
      <c r="V61" t="s">
        <v>6772</v>
      </c>
      <c r="W61" t="s">
        <v>6773</v>
      </c>
      <c r="X61" t="s">
        <v>6774</v>
      </c>
      <c r="Y61" t="s">
        <v>6775</v>
      </c>
      <c r="Z61" s="6">
        <f t="shared" si="1"/>
        <v>288067500</v>
      </c>
      <c r="AA61" s="6">
        <f>IFERROR(VALUE(Table3[[#This Row],[potential revenue]]), 0)</f>
        <v>288067500</v>
      </c>
      <c r="AB61" t="str">
        <f t="shared" si="2"/>
        <v>Yes</v>
      </c>
      <c r="AC61">
        <f t="shared" si="3"/>
        <v>220</v>
      </c>
      <c r="AD61" t="str">
        <f t="shared" si="4"/>
        <v>₹200–₹500</v>
      </c>
      <c r="AE61" t="str">
        <f t="shared" si="5"/>
        <v>41–50%</v>
      </c>
    </row>
    <row r="62" spans="1:31" x14ac:dyDescent="0.35">
      <c r="A62" t="s">
        <v>5934</v>
      </c>
      <c r="B62" t="s">
        <v>4827</v>
      </c>
      <c r="C62" t="str">
        <f>PROPER(Table3[[#This Row],[product_name2]])</f>
        <v>Kingone Wireless Charging Pencil (2Nd Generation) For Ipad With Magnetic And Tilt Sensitive, Palm Rejection, Compatible With Apple Ipad Pro 11 Inch 1/2/3/4, Ipad Pro 12.9 Inch 3/4/5/6, Ipad Air 4/5, Mini6</v>
      </c>
      <c r="D62" t="s">
        <v>4828</v>
      </c>
      <c r="E62" t="s">
        <v>5936</v>
      </c>
      <c r="F62" t="str">
        <f>LEFT(Table3[[#This Row],[category]], FIND("|", Table3[[#This Row],[category]]) - 1)</f>
        <v>Electronics</v>
      </c>
      <c r="G62" t="str">
        <f>MID(Table3[[#This Row],[category]], FIND("|", Table3[[#This Row],[category]]) + 1, FIND("|", Table3[[#This Row],[category]], FIND("|", Table3[[#This Row],[category]]) + 1) - FIND("|", Table3[[#This Row],[category]]) - 1)</f>
        <v>Cameras&amp;Photography</v>
      </c>
      <c r="H62" t="str">
        <f>RIGHT(Table3[[#This Row],[category]], LEN(Table3[[#This Row],[category]]) - FIND("|", Table3[[#This Row],[category]], FIND("|", Table3[[#This Row],[category]]) + 1))</f>
        <v>SecurityCameras|DomeCameras</v>
      </c>
      <c r="I62" s="6">
        <v>2499</v>
      </c>
      <c r="J62" s="6">
        <v>3299</v>
      </c>
      <c r="K62" s="1">
        <f t="shared" si="0"/>
        <v>24.249772658381328</v>
      </c>
      <c r="L62" s="3">
        <v>0.24</v>
      </c>
      <c r="M62" s="1">
        <v>4.2</v>
      </c>
      <c r="N62" s="11">
        <v>93112</v>
      </c>
      <c r="O62" s="7">
        <f>IF(ISNUMBER(Table3[[#This Row],[rating]]), Table3[[#This Row],[rating]], "")</f>
        <v>4.2</v>
      </c>
      <c r="P62" s="7">
        <f>Table3[[#This Row],[average rating]] + (Table3[[#This Row],[rating_count]] / 1000)</f>
        <v>97.311999999999998</v>
      </c>
      <c r="Q62" s="7">
        <f>IFERROR(ROUND(VALUE(Table3[[#This Row],[rating]]), 0), "")</f>
        <v>4</v>
      </c>
      <c r="R62" t="s">
        <v>5937</v>
      </c>
      <c r="S62" t="s">
        <v>5938</v>
      </c>
      <c r="T62" t="s">
        <v>5939</v>
      </c>
      <c r="U62" t="s">
        <v>5940</v>
      </c>
      <c r="V62" t="s">
        <v>5941</v>
      </c>
      <c r="W62" t="s">
        <v>5942</v>
      </c>
      <c r="X62" t="s">
        <v>5943</v>
      </c>
      <c r="Y62" t="s">
        <v>5944</v>
      </c>
      <c r="Z62" s="6">
        <f t="shared" si="1"/>
        <v>307176488</v>
      </c>
      <c r="AA62" s="6">
        <f>IFERROR(VALUE(Table3[[#This Row],[potential revenue]]), 0)</f>
        <v>307176488</v>
      </c>
      <c r="AB62" t="str">
        <f t="shared" si="2"/>
        <v>No</v>
      </c>
      <c r="AC62">
        <f t="shared" si="3"/>
        <v>219</v>
      </c>
      <c r="AD62" t="str">
        <f t="shared" si="4"/>
        <v>&gt;₹500</v>
      </c>
      <c r="AE62" t="str">
        <f t="shared" si="5"/>
        <v>21–30%</v>
      </c>
    </row>
    <row r="63" spans="1:31" x14ac:dyDescent="0.35">
      <c r="A63" t="s">
        <v>4963</v>
      </c>
      <c r="B63" t="s">
        <v>10001</v>
      </c>
      <c r="C63" t="str">
        <f>PROPER(Table3[[#This Row],[product_name2]])</f>
        <v>Activa Heat-Max 2000 Watts Room Heater (White Color ) With Abs Body</v>
      </c>
      <c r="D63" t="s">
        <v>10002</v>
      </c>
      <c r="E63" t="s">
        <v>3082</v>
      </c>
      <c r="F63" t="str">
        <f>LEFT(Table3[[#This Row],[category]], FIND("|", Table3[[#This Row],[category]]) - 1)</f>
        <v>Electronics</v>
      </c>
      <c r="G63" t="str">
        <f>MID(Table3[[#This Row],[category]], FIND("|", Table3[[#This Row],[category]]) + 1, FIND("|", Table3[[#This Row],[category]], FIND("|", Table3[[#This Row],[category]]) + 1) - FIND("|", Table3[[#This Row],[category]]) - 1)</f>
        <v>Headphones,Earbuds&amp;Accessories</v>
      </c>
      <c r="H63" t="str">
        <f>RIGHT(Table3[[#This Row],[category]], LEN(Table3[[#This Row],[category]]) - FIND("|", Table3[[#This Row],[category]], FIND("|", Table3[[#This Row],[category]]) + 1))</f>
        <v>Headphones|In-Ear</v>
      </c>
      <c r="I63" s="6">
        <v>499</v>
      </c>
      <c r="J63" s="6">
        <v>999</v>
      </c>
      <c r="K63" s="1">
        <f t="shared" si="0"/>
        <v>50.050050050050054</v>
      </c>
      <c r="L63" s="3">
        <v>0.5</v>
      </c>
      <c r="M63" s="1">
        <v>3.9</v>
      </c>
      <c r="N63" s="11">
        <v>92995</v>
      </c>
      <c r="O63" s="7">
        <f>IF(ISNUMBER(Table3[[#This Row],[rating]]), Table3[[#This Row],[rating]], "")</f>
        <v>3.9</v>
      </c>
      <c r="P63" s="7">
        <f>Table3[[#This Row],[average rating]] + (Table3[[#This Row],[rating_count]] / 1000)</f>
        <v>96.89500000000001</v>
      </c>
      <c r="Q63" s="7">
        <f>IFERROR(ROUND(VALUE(Table3[[#This Row],[rating]]), 0), "")</f>
        <v>4</v>
      </c>
      <c r="R63" t="s">
        <v>4965</v>
      </c>
      <c r="S63" t="s">
        <v>4966</v>
      </c>
      <c r="T63" t="s">
        <v>4967</v>
      </c>
      <c r="U63" t="s">
        <v>4968</v>
      </c>
      <c r="V63" t="s">
        <v>4969</v>
      </c>
      <c r="W63" t="s">
        <v>4970</v>
      </c>
      <c r="X63" t="s">
        <v>4971</v>
      </c>
      <c r="Y63" t="s">
        <v>4972</v>
      </c>
      <c r="Z63" s="6">
        <f t="shared" si="1"/>
        <v>92902005</v>
      </c>
      <c r="AA63" s="6">
        <f>IFERROR(VALUE(Table3[[#This Row],[potential revenue]]), 0)</f>
        <v>92902005</v>
      </c>
      <c r="AB63" t="str">
        <f t="shared" si="2"/>
        <v>No</v>
      </c>
      <c r="AC63">
        <f t="shared" si="3"/>
        <v>218</v>
      </c>
      <c r="AD63" t="str">
        <f t="shared" si="4"/>
        <v>&gt;₹500</v>
      </c>
      <c r="AE63" t="str">
        <f t="shared" si="5"/>
        <v>51–60%</v>
      </c>
    </row>
    <row r="64" spans="1:31" x14ac:dyDescent="0.35">
      <c r="A64" t="s">
        <v>478</v>
      </c>
      <c r="B64" t="s">
        <v>3959</v>
      </c>
      <c r="C64" t="str">
        <f>PROPER(Table3[[#This Row],[product_name2]])</f>
        <v>Swapkart Flexible Mobile Tabletop Stand, Metal Built, Heavy Duty Foldable Lazy Bracket Clip Mount Multi Angle Clamp For All Smartphones (Pack Of 1), Multi Color</v>
      </c>
      <c r="D64" t="s">
        <v>3960</v>
      </c>
      <c r="E64" t="s">
        <v>20</v>
      </c>
      <c r="F64" t="str">
        <f>LEFT(Table3[[#This Row],[category]], FIND("|", Table3[[#This Row],[category]]) - 1)</f>
        <v>Computers&amp;Accessories</v>
      </c>
      <c r="G64" t="str">
        <f>MID(Table3[[#This Row],[category]], FIND("|", Table3[[#This Row],[category]]) + 1, FIND("|", Table3[[#This Row],[category]], FIND("|", Table3[[#This Row],[category]]) + 1) - FIND("|", Table3[[#This Row],[category]]) - 1)</f>
        <v>Accessories&amp;Peripherals</v>
      </c>
      <c r="H64" t="str">
        <f>RIGHT(Table3[[#This Row],[category]], LEN(Table3[[#This Row],[category]]) - FIND("|", Table3[[#This Row],[category]], FIND("|", Table3[[#This Row],[category]]) + 1))</f>
        <v>Cables&amp;Accessories|Cables|USBCables</v>
      </c>
      <c r="I64" s="6">
        <v>199</v>
      </c>
      <c r="J64" s="6">
        <v>395</v>
      </c>
      <c r="K64" s="1">
        <f t="shared" si="0"/>
        <v>49.620253164556956</v>
      </c>
      <c r="L64" s="3">
        <v>0.5</v>
      </c>
      <c r="M64" s="1">
        <v>4.2</v>
      </c>
      <c r="N64" s="11">
        <v>92595</v>
      </c>
      <c r="O64" s="7">
        <f>IF(ISNUMBER(Table3[[#This Row],[rating]]), Table3[[#This Row],[rating]], "")</f>
        <v>4.2</v>
      </c>
      <c r="P64" s="7">
        <f>Table3[[#This Row],[average rating]] + (Table3[[#This Row],[rating_count]] / 1000)</f>
        <v>96.795000000000002</v>
      </c>
      <c r="Q64" s="7">
        <f>IFERROR(ROUND(VALUE(Table3[[#This Row],[rating]]), 0), "")</f>
        <v>4</v>
      </c>
      <c r="R64" t="s">
        <v>480</v>
      </c>
      <c r="S64" t="s">
        <v>481</v>
      </c>
      <c r="T64" t="s">
        <v>482</v>
      </c>
      <c r="U64" t="s">
        <v>483</v>
      </c>
      <c r="V64" t="s">
        <v>484</v>
      </c>
      <c r="W64" t="s">
        <v>485</v>
      </c>
      <c r="X64" t="s">
        <v>486</v>
      </c>
      <c r="Y64" t="s">
        <v>487</v>
      </c>
      <c r="Z64" s="6">
        <f t="shared" si="1"/>
        <v>36575025</v>
      </c>
      <c r="AA64" s="6">
        <f>IFERROR(VALUE(Table3[[#This Row],[potential revenue]]), 0)</f>
        <v>36575025</v>
      </c>
      <c r="AB64" t="str">
        <f t="shared" si="2"/>
        <v>Yes</v>
      </c>
      <c r="AC64">
        <f t="shared" si="3"/>
        <v>218</v>
      </c>
      <c r="AD64" t="str">
        <f t="shared" si="4"/>
        <v>₹200–₹500</v>
      </c>
      <c r="AE64" t="str">
        <f t="shared" si="5"/>
        <v>41–50%</v>
      </c>
    </row>
    <row r="65" spans="1:31" x14ac:dyDescent="0.35">
      <c r="A65" t="s">
        <v>498</v>
      </c>
      <c r="B65" t="s">
        <v>186</v>
      </c>
      <c r="C65" t="str">
        <f>PROPER(Table3[[#This Row],[product_name2]])</f>
        <v>Boat Type C A325 Tangle-Free, Sturdy Type C Cable With 3A Rapid Charging &amp; 480Mbps Data Transmission(Black)</v>
      </c>
      <c r="D65" t="s">
        <v>187</v>
      </c>
      <c r="E65" t="s">
        <v>20</v>
      </c>
      <c r="F65" t="str">
        <f>LEFT(Table3[[#This Row],[category]], FIND("|", Table3[[#This Row],[category]]) - 1)</f>
        <v>Computers&amp;Accessories</v>
      </c>
      <c r="G65" t="str">
        <f>MID(Table3[[#This Row],[category]], FIND("|", Table3[[#This Row],[category]]) + 1, FIND("|", Table3[[#This Row],[category]], FIND("|", Table3[[#This Row],[category]]) + 1) - FIND("|", Table3[[#This Row],[category]]) - 1)</f>
        <v>Accessories&amp;Peripherals</v>
      </c>
      <c r="H65" t="str">
        <f>RIGHT(Table3[[#This Row],[category]], LEN(Table3[[#This Row],[category]]) - FIND("|", Table3[[#This Row],[category]], FIND("|", Table3[[#This Row],[category]]) + 1))</f>
        <v>Cables&amp;Accessories|Cables|USBCables</v>
      </c>
      <c r="I65" s="6">
        <v>179</v>
      </c>
      <c r="J65" s="6">
        <v>500</v>
      </c>
      <c r="K65" s="1">
        <f t="shared" si="0"/>
        <v>64.2</v>
      </c>
      <c r="L65" s="3">
        <v>0.64</v>
      </c>
      <c r="M65" s="1">
        <v>4.2</v>
      </c>
      <c r="N65" s="11">
        <v>92595</v>
      </c>
      <c r="O65" s="7">
        <f>IF(ISNUMBER(Table3[[#This Row],[rating]]), Table3[[#This Row],[rating]], "")</f>
        <v>4.2</v>
      </c>
      <c r="P65" s="7">
        <f>Table3[[#This Row],[average rating]] + (Table3[[#This Row],[rating_count]] / 1000)</f>
        <v>96.795000000000002</v>
      </c>
      <c r="Q65" s="7">
        <f>IFERROR(ROUND(VALUE(Table3[[#This Row],[rating]]), 0), "")</f>
        <v>4</v>
      </c>
      <c r="R65" t="s">
        <v>500</v>
      </c>
      <c r="S65" t="s">
        <v>481</v>
      </c>
      <c r="T65" t="s">
        <v>482</v>
      </c>
      <c r="U65" t="s">
        <v>483</v>
      </c>
      <c r="V65" t="s">
        <v>484</v>
      </c>
      <c r="W65" t="s">
        <v>485</v>
      </c>
      <c r="X65" t="s">
        <v>501</v>
      </c>
      <c r="Y65" t="s">
        <v>502</v>
      </c>
      <c r="Z65" s="6">
        <f t="shared" si="1"/>
        <v>46297500</v>
      </c>
      <c r="AA65" s="6">
        <f>IFERROR(VALUE(Table3[[#This Row],[potential revenue]]), 0)</f>
        <v>46297500</v>
      </c>
      <c r="AB65" t="str">
        <f t="shared" si="2"/>
        <v>No</v>
      </c>
      <c r="AC65">
        <f t="shared" si="3"/>
        <v>219</v>
      </c>
      <c r="AD65" t="str">
        <f t="shared" si="4"/>
        <v>&lt;₹200</v>
      </c>
      <c r="AE65" t="str">
        <f t="shared" si="5"/>
        <v>61–70%</v>
      </c>
    </row>
    <row r="66" spans="1:31" x14ac:dyDescent="0.35">
      <c r="A66" t="s">
        <v>478</v>
      </c>
      <c r="B66" t="s">
        <v>3121</v>
      </c>
      <c r="C66" t="str">
        <f>PROPER(Table3[[#This Row],[product_name2]])</f>
        <v>Ptron Bullet Pro 36W Pd Quick Charger, 3 Port Fast Car Charger Adapter - Compatible With All Smartphones &amp; Tablets (Black)</v>
      </c>
      <c r="D66" t="s">
        <v>3122</v>
      </c>
      <c r="E66" t="s">
        <v>20</v>
      </c>
      <c r="F66" t="str">
        <f>LEFT(Table3[[#This Row],[category]], FIND("|", Table3[[#This Row],[category]]) - 1)</f>
        <v>Computers&amp;Accessories</v>
      </c>
      <c r="G66" t="str">
        <f>MID(Table3[[#This Row],[category]], FIND("|", Table3[[#This Row],[category]]) + 1, FIND("|", Table3[[#This Row],[category]], FIND("|", Table3[[#This Row],[category]]) + 1) - FIND("|", Table3[[#This Row],[category]]) - 1)</f>
        <v>Accessories&amp;Peripherals</v>
      </c>
      <c r="H66" t="str">
        <f>RIGHT(Table3[[#This Row],[category]], LEN(Table3[[#This Row],[category]]) - FIND("|", Table3[[#This Row],[category]], FIND("|", Table3[[#This Row],[category]]) + 1))</f>
        <v>Cables&amp;Accessories|Cables|USBCables</v>
      </c>
      <c r="I66" s="6">
        <v>199</v>
      </c>
      <c r="J66" s="6">
        <v>395</v>
      </c>
      <c r="K66" s="1">
        <f t="shared" ref="K66:K129" si="6">(J66-I66)/J66*100</f>
        <v>49.620253164556956</v>
      </c>
      <c r="L66" s="3">
        <v>0.5</v>
      </c>
      <c r="M66" s="1">
        <v>4.2</v>
      </c>
      <c r="N66" s="11">
        <v>92595</v>
      </c>
      <c r="O66" s="7">
        <f>IF(ISNUMBER(Table3[[#This Row],[rating]]), Table3[[#This Row],[rating]], "")</f>
        <v>4.2</v>
      </c>
      <c r="P66" s="7">
        <f>Table3[[#This Row],[average rating]] + (Table3[[#This Row],[rating_count]] / 1000)</f>
        <v>96.795000000000002</v>
      </c>
      <c r="Q66" s="7">
        <f>IFERROR(ROUND(VALUE(Table3[[#This Row],[rating]]), 0), "")</f>
        <v>4</v>
      </c>
      <c r="R66" t="s">
        <v>480</v>
      </c>
      <c r="S66" t="s">
        <v>481</v>
      </c>
      <c r="T66" t="s">
        <v>482</v>
      </c>
      <c r="U66" t="s">
        <v>483</v>
      </c>
      <c r="V66" t="s">
        <v>484</v>
      </c>
      <c r="W66" t="s">
        <v>485</v>
      </c>
      <c r="X66" t="s">
        <v>486</v>
      </c>
      <c r="Y66" t="s">
        <v>7434</v>
      </c>
      <c r="Z66" s="6">
        <f t="shared" ref="Z66:Z129" si="7">(J66*N66)</f>
        <v>36575025</v>
      </c>
      <c r="AA66" s="6">
        <f>IFERROR(VALUE(Table3[[#This Row],[potential revenue]]), 0)</f>
        <v>36575025</v>
      </c>
      <c r="AB66" t="str">
        <f t="shared" ref="AB66:AB129" si="8">IF(K65 &gt;= 50, "Yes", "No")</f>
        <v>Yes</v>
      </c>
      <c r="AC66">
        <f t="shared" ref="AC66:AC129" si="9">COUNTIF(E65:AB564, "Yes")</f>
        <v>219</v>
      </c>
      <c r="AD66" t="str">
        <f t="shared" ref="AD66:AD129" si="10">IF(I65 &lt; 200, "&lt;₹200", IF(I65 &lt;= 500, "₹200–₹500", "&gt;₹500"))</f>
        <v>&lt;₹200</v>
      </c>
      <c r="AE66" t="str">
        <f t="shared" ref="AE66:AE129" si="11">IF(K66&lt;=10, "0–10%",
 IF(K66&lt;=20, "11–20%",
 IF(K66&lt;=30, "21–30%",
 IF(K66&lt;=40, "31–40%",
 IF(K66&lt;=50, "41–50%",
 IF(K66&lt;=60, "51–60%",
 IF(K66&lt;=70, "61–70%",
 IF(K66&lt;=80, "71–80%",
 IF(K66&lt;=90, "81–90%", "91–100%")))))))))</f>
        <v>41–50%</v>
      </c>
    </row>
    <row r="67" spans="1:31" x14ac:dyDescent="0.35">
      <c r="A67" t="s">
        <v>4235</v>
      </c>
      <c r="B67" t="s">
        <v>8461</v>
      </c>
      <c r="C67" t="str">
        <f>PROPER(Table3[[#This Row],[product_name2]])</f>
        <v>Carecase¬Æ Optical Bay 2Nd Hard Drive Caddy, 9.5 Mm Cd/Dvd Drive Slot For Ssd And Hdd</v>
      </c>
      <c r="D67" t="s">
        <v>8462</v>
      </c>
      <c r="E67" t="s">
        <v>2964</v>
      </c>
      <c r="F67" t="str">
        <f>LEFT(Table3[[#This Row],[category]], FIND("|", Table3[[#This Row],[category]]) - 1)</f>
        <v>Electronics</v>
      </c>
      <c r="G67" t="str">
        <f>MID(Table3[[#This Row],[category]], FIND("|", Table3[[#This Row],[category]]) + 1, FIND("|", Table3[[#This Row],[category]], FIND("|", Table3[[#This Row],[category]]) + 1) - FIND("|", Table3[[#This Row],[category]]) - 1)</f>
        <v>WearableTechnology</v>
      </c>
      <c r="H67" t="str">
        <f>RIGHT(Table3[[#This Row],[category]], LEN(Table3[[#This Row],[category]]) - FIND("|", Table3[[#This Row],[category]], FIND("|", Table3[[#This Row],[category]]) + 1))</f>
        <v>SmartWatches</v>
      </c>
      <c r="I67" s="6">
        <v>1499</v>
      </c>
      <c r="J67" s="6">
        <v>4999</v>
      </c>
      <c r="K67" s="1">
        <f t="shared" si="6"/>
        <v>70.014002800560121</v>
      </c>
      <c r="L67" s="3">
        <v>0.7</v>
      </c>
      <c r="M67" s="1">
        <v>4</v>
      </c>
      <c r="N67" s="11">
        <v>92588</v>
      </c>
      <c r="O67" s="7">
        <f>IF(ISNUMBER(Table3[[#This Row],[rating]]), Table3[[#This Row],[rating]], "")</f>
        <v>4</v>
      </c>
      <c r="P67" s="7">
        <f>Table3[[#This Row],[average rating]] + (Table3[[#This Row],[rating_count]] / 1000)</f>
        <v>96.587999999999994</v>
      </c>
      <c r="Q67" s="7">
        <f>IFERROR(ROUND(VALUE(Table3[[#This Row],[rating]]), 0), "")</f>
        <v>4</v>
      </c>
      <c r="R67" t="s">
        <v>4237</v>
      </c>
      <c r="S67" t="s">
        <v>4238</v>
      </c>
      <c r="T67" t="s">
        <v>4239</v>
      </c>
      <c r="U67" t="s">
        <v>4240</v>
      </c>
      <c r="V67" t="s">
        <v>4241</v>
      </c>
      <c r="W67" t="s">
        <v>4242</v>
      </c>
      <c r="X67" t="s">
        <v>4243</v>
      </c>
      <c r="Y67" t="s">
        <v>4244</v>
      </c>
      <c r="Z67" s="6">
        <f t="shared" si="7"/>
        <v>462847412</v>
      </c>
      <c r="AA67" s="6">
        <f>IFERROR(VALUE(Table3[[#This Row],[potential revenue]]), 0)</f>
        <v>462847412</v>
      </c>
      <c r="AB67" t="str">
        <f t="shared" si="8"/>
        <v>No</v>
      </c>
      <c r="AC67">
        <f t="shared" si="9"/>
        <v>220</v>
      </c>
      <c r="AD67" t="str">
        <f t="shared" si="10"/>
        <v>&lt;₹200</v>
      </c>
      <c r="AE67" t="str">
        <f t="shared" si="11"/>
        <v>71–80%</v>
      </c>
    </row>
    <row r="68" spans="1:31" x14ac:dyDescent="0.35">
      <c r="A68" t="s">
        <v>6144</v>
      </c>
      <c r="B68" t="s">
        <v>8678</v>
      </c>
      <c r="C68" t="str">
        <f>PROPER(Table3[[#This Row],[product_name2]])</f>
        <v>Prestige Electric Kettle Pkoss - 1500Watts, Steel (1.5Ltr), Black</v>
      </c>
      <c r="D68" t="s">
        <v>8679</v>
      </c>
      <c r="E68" t="s">
        <v>2964</v>
      </c>
      <c r="F68" t="str">
        <f>LEFT(Table3[[#This Row],[category]], FIND("|", Table3[[#This Row],[category]]) - 1)</f>
        <v>Electronics</v>
      </c>
      <c r="G68" t="str">
        <f>MID(Table3[[#This Row],[category]], FIND("|", Table3[[#This Row],[category]]) + 1, FIND("|", Table3[[#This Row],[category]], FIND("|", Table3[[#This Row],[category]]) + 1) - FIND("|", Table3[[#This Row],[category]]) - 1)</f>
        <v>WearableTechnology</v>
      </c>
      <c r="H68" t="str">
        <f>RIGHT(Table3[[#This Row],[category]], LEN(Table3[[#This Row],[category]]) - FIND("|", Table3[[#This Row],[category]], FIND("|", Table3[[#This Row],[category]]) + 1))</f>
        <v>SmartWatches</v>
      </c>
      <c r="I68" s="6">
        <v>1499</v>
      </c>
      <c r="J68" s="6">
        <v>4999</v>
      </c>
      <c r="K68" s="1">
        <f t="shared" si="6"/>
        <v>70.014002800560121</v>
      </c>
      <c r="L68" s="3">
        <v>0.7</v>
      </c>
      <c r="M68" s="1">
        <v>4</v>
      </c>
      <c r="N68" s="11">
        <v>92588</v>
      </c>
      <c r="O68" s="7">
        <f>IF(ISNUMBER(Table3[[#This Row],[rating]]), Table3[[#This Row],[rating]], "")</f>
        <v>4</v>
      </c>
      <c r="P68" s="7">
        <f>Table3[[#This Row],[average rating]] + (Table3[[#This Row],[rating_count]] / 1000)</f>
        <v>96.587999999999994</v>
      </c>
      <c r="Q68" s="7">
        <f>IFERROR(ROUND(VALUE(Table3[[#This Row],[rating]]), 0), "")</f>
        <v>4</v>
      </c>
      <c r="R68" t="s">
        <v>6146</v>
      </c>
      <c r="S68" t="s">
        <v>4238</v>
      </c>
      <c r="T68" t="s">
        <v>4239</v>
      </c>
      <c r="U68" t="s">
        <v>4240</v>
      </c>
      <c r="V68" t="s">
        <v>4241</v>
      </c>
      <c r="W68" t="s">
        <v>4242</v>
      </c>
      <c r="X68" t="s">
        <v>6147</v>
      </c>
      <c r="Y68" t="s">
        <v>6148</v>
      </c>
      <c r="Z68" s="6">
        <f t="shared" si="7"/>
        <v>462847412</v>
      </c>
      <c r="AA68" s="6">
        <f>IFERROR(VALUE(Table3[[#This Row],[potential revenue]]), 0)</f>
        <v>462847412</v>
      </c>
      <c r="AB68" t="str">
        <f t="shared" si="8"/>
        <v>Yes</v>
      </c>
      <c r="AC68">
        <f t="shared" si="9"/>
        <v>220</v>
      </c>
      <c r="AD68" t="str">
        <f t="shared" si="10"/>
        <v>&gt;₹500</v>
      </c>
      <c r="AE68" t="str">
        <f t="shared" si="11"/>
        <v>71–80%</v>
      </c>
    </row>
    <row r="69" spans="1:31" x14ac:dyDescent="0.35">
      <c r="A69" t="s">
        <v>5102</v>
      </c>
      <c r="B69" t="s">
        <v>6546</v>
      </c>
      <c r="C69" t="str">
        <f>PROPER(Table3[[#This Row],[product_name2]])</f>
        <v>Sandisk Ultra Sdhc Uhs-I Card 32Gb 120Mb/S R For Dslr Cameras, For Full Hd Recording, 10Y Warranty</v>
      </c>
      <c r="D69" t="s">
        <v>6547</v>
      </c>
      <c r="E69" t="s">
        <v>3082</v>
      </c>
      <c r="F69" t="str">
        <f>LEFT(Table3[[#This Row],[category]], FIND("|", Table3[[#This Row],[category]]) - 1)</f>
        <v>Electronics</v>
      </c>
      <c r="G69" t="str">
        <f>MID(Table3[[#This Row],[category]], FIND("|", Table3[[#This Row],[category]]) + 1, FIND("|", Table3[[#This Row],[category]], FIND("|", Table3[[#This Row],[category]]) + 1) - FIND("|", Table3[[#This Row],[category]]) - 1)</f>
        <v>Headphones,Earbuds&amp;Accessories</v>
      </c>
      <c r="H69" t="str">
        <f>RIGHT(Table3[[#This Row],[category]], LEN(Table3[[#This Row],[category]]) - FIND("|", Table3[[#This Row],[category]], FIND("|", Table3[[#This Row],[category]]) + 1))</f>
        <v>Headphones|In-Ear</v>
      </c>
      <c r="I69" s="6">
        <v>449</v>
      </c>
      <c r="J69" s="6">
        <v>1290</v>
      </c>
      <c r="K69" s="1">
        <f t="shared" si="6"/>
        <v>65.193798449612402</v>
      </c>
      <c r="L69" s="3">
        <v>0.65</v>
      </c>
      <c r="M69" s="1">
        <v>4.0999999999999996</v>
      </c>
      <c r="N69" s="11">
        <v>91770</v>
      </c>
      <c r="O69" s="7">
        <f>IF(ISNUMBER(Table3[[#This Row],[rating]]), Table3[[#This Row],[rating]], "")</f>
        <v>4.0999999999999996</v>
      </c>
      <c r="P69" s="7">
        <f>Table3[[#This Row],[average rating]] + (Table3[[#This Row],[rating_count]] / 1000)</f>
        <v>95.86999999999999</v>
      </c>
      <c r="Q69" s="7">
        <f>IFERROR(ROUND(VALUE(Table3[[#This Row],[rating]]), 0), "")</f>
        <v>4</v>
      </c>
      <c r="R69" t="s">
        <v>5104</v>
      </c>
      <c r="S69" t="s">
        <v>5105</v>
      </c>
      <c r="T69" t="s">
        <v>5106</v>
      </c>
      <c r="U69" t="s">
        <v>5107</v>
      </c>
      <c r="V69" t="s">
        <v>5108</v>
      </c>
      <c r="W69" t="s">
        <v>5109</v>
      </c>
      <c r="X69" t="s">
        <v>5110</v>
      </c>
      <c r="Y69" t="s">
        <v>5111</v>
      </c>
      <c r="Z69" s="6">
        <f t="shared" si="7"/>
        <v>118383300</v>
      </c>
      <c r="AA69" s="6">
        <f>IFERROR(VALUE(Table3[[#This Row],[potential revenue]]), 0)</f>
        <v>118383300</v>
      </c>
      <c r="AB69" t="str">
        <f t="shared" si="8"/>
        <v>Yes</v>
      </c>
      <c r="AC69">
        <f t="shared" si="9"/>
        <v>221</v>
      </c>
      <c r="AD69" t="str">
        <f t="shared" si="10"/>
        <v>&gt;₹500</v>
      </c>
      <c r="AE69" t="str">
        <f t="shared" si="11"/>
        <v>61–70%</v>
      </c>
    </row>
    <row r="70" spans="1:31" x14ac:dyDescent="0.35">
      <c r="A70" t="s">
        <v>8537</v>
      </c>
      <c r="B70" t="s">
        <v>39</v>
      </c>
      <c r="C70" t="str">
        <f>PROPER(Table3[[#This Row],[product_name2]])</f>
        <v>Sounce Fast Phone Charging Cable &amp; Data Sync Usb Cable Compatible For Iphone 13, 12,11, X, 8, 7, 6, 5, Ipad Air, Pro, Mini &amp; Ios Devices</v>
      </c>
      <c r="D70" t="s">
        <v>40</v>
      </c>
      <c r="E70" t="s">
        <v>4446</v>
      </c>
      <c r="F70" t="str">
        <f>LEFT(Table3[[#This Row],[category]], FIND("|", Table3[[#This Row],[category]]) - 1)</f>
        <v>Electronics</v>
      </c>
      <c r="G70" t="str">
        <f>MID(Table3[[#This Row],[category]], FIND("|", Table3[[#This Row],[category]]) + 1, FIND("|", Table3[[#This Row],[category]], FIND("|", Table3[[#This Row],[category]]) + 1) - FIND("|", Table3[[#This Row],[category]]) - 1)</f>
        <v>Headphones,Earbuds&amp;Accessories</v>
      </c>
      <c r="H70" t="str">
        <f>RIGHT(Table3[[#This Row],[category]], LEN(Table3[[#This Row],[category]]) - FIND("|", Table3[[#This Row],[category]], FIND("|", Table3[[#This Row],[category]]) + 1))</f>
        <v>Headphones|On-Ear</v>
      </c>
      <c r="I70" s="6">
        <v>849</v>
      </c>
      <c r="J70" s="6">
        <v>2490</v>
      </c>
      <c r="K70" s="1">
        <f t="shared" si="6"/>
        <v>65.903614457831324</v>
      </c>
      <c r="L70" s="3">
        <v>0.66</v>
      </c>
      <c r="M70" s="1">
        <v>4.2</v>
      </c>
      <c r="N70" s="11">
        <v>91188</v>
      </c>
      <c r="O70" s="7">
        <f>IF(ISNUMBER(Table3[[#This Row],[rating]]), Table3[[#This Row],[rating]], "")</f>
        <v>4.2</v>
      </c>
      <c r="P70" s="7">
        <f>Table3[[#This Row],[average rating]] + (Table3[[#This Row],[rating_count]] / 1000)</f>
        <v>95.388000000000005</v>
      </c>
      <c r="Q70" s="7">
        <f>IFERROR(ROUND(VALUE(Table3[[#This Row],[rating]]), 0), "")</f>
        <v>4</v>
      </c>
      <c r="R70" t="s">
        <v>8539</v>
      </c>
      <c r="S70" t="s">
        <v>8540</v>
      </c>
      <c r="T70" t="s">
        <v>8541</v>
      </c>
      <c r="U70" t="s">
        <v>8542</v>
      </c>
      <c r="V70" t="s">
        <v>8543</v>
      </c>
      <c r="W70" t="s">
        <v>8544</v>
      </c>
      <c r="X70" t="s">
        <v>8545</v>
      </c>
      <c r="Y70" t="s">
        <v>8546</v>
      </c>
      <c r="Z70" s="6">
        <f t="shared" si="7"/>
        <v>227058120</v>
      </c>
      <c r="AA70" s="6">
        <f>IFERROR(VALUE(Table3[[#This Row],[potential revenue]]), 0)</f>
        <v>227058120</v>
      </c>
      <c r="AB70" t="str">
        <f t="shared" si="8"/>
        <v>Yes</v>
      </c>
      <c r="AC70">
        <f t="shared" si="9"/>
        <v>220</v>
      </c>
      <c r="AD70" t="str">
        <f t="shared" si="10"/>
        <v>₹200–₹500</v>
      </c>
      <c r="AE70" t="str">
        <f t="shared" si="11"/>
        <v>61–70%</v>
      </c>
    </row>
    <row r="71" spans="1:31" x14ac:dyDescent="0.35">
      <c r="A71" t="s">
        <v>5903</v>
      </c>
      <c r="B71" t="s">
        <v>11838</v>
      </c>
      <c r="C71" t="str">
        <f>PROPER(Table3[[#This Row],[product_name2]])</f>
        <v>Black + Decker Bd Bxir2201In 2200-Watt Cord &amp; Cordless Steam Iron (Green)</v>
      </c>
      <c r="D71" t="s">
        <v>11839</v>
      </c>
      <c r="E71" t="s">
        <v>3082</v>
      </c>
      <c r="F71" t="str">
        <f>LEFT(Table3[[#This Row],[category]], FIND("|", Table3[[#This Row],[category]]) - 1)</f>
        <v>Electronics</v>
      </c>
      <c r="G71" t="str">
        <f>MID(Table3[[#This Row],[category]], FIND("|", Table3[[#This Row],[category]]) + 1, FIND("|", Table3[[#This Row],[category]], FIND("|", Table3[[#This Row],[category]]) + 1) - FIND("|", Table3[[#This Row],[category]]) - 1)</f>
        <v>Headphones,Earbuds&amp;Accessories</v>
      </c>
      <c r="H71" t="str">
        <f>RIGHT(Table3[[#This Row],[category]], LEN(Table3[[#This Row],[category]]) - FIND("|", Table3[[#This Row],[category]], FIND("|", Table3[[#This Row],[category]]) + 1))</f>
        <v>Headphones|In-Ear</v>
      </c>
      <c r="I71" s="6">
        <v>1499</v>
      </c>
      <c r="J71" s="6">
        <v>2999</v>
      </c>
      <c r="K71" s="1">
        <f t="shared" si="6"/>
        <v>50.016672224074689</v>
      </c>
      <c r="L71" s="3">
        <v>0.5</v>
      </c>
      <c r="M71" s="1">
        <v>3.7</v>
      </c>
      <c r="N71" s="11">
        <v>87798</v>
      </c>
      <c r="O71" s="7">
        <f>IF(ISNUMBER(Table3[[#This Row],[rating]]), Table3[[#This Row],[rating]], "")</f>
        <v>3.7</v>
      </c>
      <c r="P71" s="7">
        <f>Table3[[#This Row],[average rating]] + (Table3[[#This Row],[rating_count]] / 1000)</f>
        <v>91.498000000000005</v>
      </c>
      <c r="Q71" s="7">
        <f>IFERROR(ROUND(VALUE(Table3[[#This Row],[rating]]), 0), "")</f>
        <v>4</v>
      </c>
      <c r="R71" t="s">
        <v>5905</v>
      </c>
      <c r="S71" t="s">
        <v>5906</v>
      </c>
      <c r="T71" t="s">
        <v>5907</v>
      </c>
      <c r="U71" t="s">
        <v>5908</v>
      </c>
      <c r="V71" t="s">
        <v>5909</v>
      </c>
      <c r="W71" t="s">
        <v>5910</v>
      </c>
      <c r="X71" t="s">
        <v>5911</v>
      </c>
      <c r="Y71" t="s">
        <v>5912</v>
      </c>
      <c r="Z71" s="6">
        <f t="shared" si="7"/>
        <v>263306202</v>
      </c>
      <c r="AA71" s="6">
        <f>IFERROR(VALUE(Table3[[#This Row],[potential revenue]]), 0)</f>
        <v>263306202</v>
      </c>
      <c r="AB71" t="str">
        <f t="shared" si="8"/>
        <v>Yes</v>
      </c>
      <c r="AC71">
        <f t="shared" si="9"/>
        <v>220</v>
      </c>
      <c r="AD71" t="str">
        <f t="shared" si="10"/>
        <v>&gt;₹500</v>
      </c>
      <c r="AE71" t="str">
        <f t="shared" si="11"/>
        <v>51–60%</v>
      </c>
    </row>
    <row r="72" spans="1:31" x14ac:dyDescent="0.35">
      <c r="A72" t="s">
        <v>3596</v>
      </c>
      <c r="B72" t="s">
        <v>12454</v>
      </c>
      <c r="C72" t="str">
        <f>PROPER(Table3[[#This Row],[product_name2]])</f>
        <v>Ibell Mpk120L Premium Stainless Steel Multi Purpose Kettle/Cooker With Inner Pot 1.2 Litre (Silver)</v>
      </c>
      <c r="D72" t="s">
        <v>12455</v>
      </c>
      <c r="E72" t="s">
        <v>3082</v>
      </c>
      <c r="F72" t="str">
        <f>LEFT(Table3[[#This Row],[category]], FIND("|", Table3[[#This Row],[category]]) - 1)</f>
        <v>Electronics</v>
      </c>
      <c r="G72" t="str">
        <f>MID(Table3[[#This Row],[category]], FIND("|", Table3[[#This Row],[category]]) + 1, FIND("|", Table3[[#This Row],[category]], FIND("|", Table3[[#This Row],[category]]) + 1) - FIND("|", Table3[[#This Row],[category]]) - 1)</f>
        <v>Headphones,Earbuds&amp;Accessories</v>
      </c>
      <c r="H72" t="str">
        <f>RIGHT(Table3[[#This Row],[category]], LEN(Table3[[#This Row],[category]]) - FIND("|", Table3[[#This Row],[category]], FIND("|", Table3[[#This Row],[category]]) + 1))</f>
        <v>Headphones|In-Ear</v>
      </c>
      <c r="I72" s="6">
        <v>599</v>
      </c>
      <c r="J72" s="6">
        <v>1800</v>
      </c>
      <c r="K72" s="1">
        <f t="shared" si="6"/>
        <v>66.722222222222229</v>
      </c>
      <c r="L72" s="3">
        <v>0.67</v>
      </c>
      <c r="M72" s="1">
        <v>3.5</v>
      </c>
      <c r="N72" s="11">
        <v>83996</v>
      </c>
      <c r="O72" s="7">
        <f>IF(ISNUMBER(Table3[[#This Row],[rating]]), Table3[[#This Row],[rating]], "")</f>
        <v>3.5</v>
      </c>
      <c r="P72" s="7">
        <f>Table3[[#This Row],[average rating]] + (Table3[[#This Row],[rating_count]] / 1000)</f>
        <v>87.495999999999995</v>
      </c>
      <c r="Q72" s="7">
        <f>IFERROR(ROUND(VALUE(Table3[[#This Row],[rating]]), 0), "")</f>
        <v>4</v>
      </c>
      <c r="R72" t="s">
        <v>3598</v>
      </c>
      <c r="S72" t="s">
        <v>3599</v>
      </c>
      <c r="T72" t="s">
        <v>3600</v>
      </c>
      <c r="U72" t="s">
        <v>3601</v>
      </c>
      <c r="V72" t="s">
        <v>3602</v>
      </c>
      <c r="W72" t="s">
        <v>3603</v>
      </c>
      <c r="X72" t="s">
        <v>3604</v>
      </c>
      <c r="Y72" t="s">
        <v>3605</v>
      </c>
      <c r="Z72" s="6">
        <f t="shared" si="7"/>
        <v>151192800</v>
      </c>
      <c r="AA72" s="6">
        <f>IFERROR(VALUE(Table3[[#This Row],[potential revenue]]), 0)</f>
        <v>151192800</v>
      </c>
      <c r="AB72" t="str">
        <f t="shared" si="8"/>
        <v>Yes</v>
      </c>
      <c r="AC72">
        <f t="shared" si="9"/>
        <v>220</v>
      </c>
      <c r="AD72" t="str">
        <f t="shared" si="10"/>
        <v>&gt;₹500</v>
      </c>
      <c r="AE72" t="str">
        <f t="shared" si="11"/>
        <v>61–70%</v>
      </c>
    </row>
    <row r="73" spans="1:31" x14ac:dyDescent="0.35">
      <c r="A73" t="s">
        <v>6335</v>
      </c>
      <c r="B73" t="s">
        <v>18</v>
      </c>
      <c r="C73" t="str">
        <f>PROPER(Table3[[#This Row],[product_name2]])</f>
        <v>Wayona Nylon Braided Usb To Lightning Fast Charging And Data Sync Cable Compatible For Iphone 13, 12,11, X, 8, 7, 6, 5, Ipad Air, Pro, Mini (3 Ft Pack Of 1, Grey)</v>
      </c>
      <c r="D73" t="s">
        <v>19</v>
      </c>
      <c r="E73" t="s">
        <v>4857</v>
      </c>
      <c r="F73" t="str">
        <f>LEFT(Table3[[#This Row],[category]], FIND("|", Table3[[#This Row],[category]]) - 1)</f>
        <v>Computers&amp;Accessories</v>
      </c>
      <c r="G73" t="str">
        <f>MID(Table3[[#This Row],[category]], FIND("|", Table3[[#This Row],[category]]) + 1, FIND("|", Table3[[#This Row],[category]], FIND("|", Table3[[#This Row],[category]]) + 1) - FIND("|", Table3[[#This Row],[category]]) - 1)</f>
        <v>ExternalDevices&amp;DataStorage</v>
      </c>
      <c r="H73" t="str">
        <f>RIGHT(Table3[[#This Row],[category]], LEN(Table3[[#This Row],[category]]) - FIND("|", Table3[[#This Row],[category]], FIND("|", Table3[[#This Row],[category]]) + 1))</f>
        <v>PenDrives</v>
      </c>
      <c r="I73" s="6">
        <v>729</v>
      </c>
      <c r="J73" s="6">
        <v>1650</v>
      </c>
      <c r="K73" s="1">
        <f t="shared" si="6"/>
        <v>55.81818181818182</v>
      </c>
      <c r="L73" s="3">
        <v>0.56000000000000005</v>
      </c>
      <c r="M73" s="1">
        <v>4.3</v>
      </c>
      <c r="N73" s="11">
        <v>82356</v>
      </c>
      <c r="O73" s="7">
        <f>IF(ISNUMBER(Table3[[#This Row],[rating]]), Table3[[#This Row],[rating]], "")</f>
        <v>4.3</v>
      </c>
      <c r="P73" s="7">
        <f>Table3[[#This Row],[average rating]] + (Table3[[#This Row],[rating_count]] / 1000)</f>
        <v>86.655999999999992</v>
      </c>
      <c r="Q73" s="7">
        <f>IFERROR(ROUND(VALUE(Table3[[#This Row],[rating]]), 0), "")</f>
        <v>4</v>
      </c>
      <c r="R73" t="s">
        <v>6337</v>
      </c>
      <c r="S73" t="s">
        <v>6338</v>
      </c>
      <c r="T73" t="s">
        <v>6339</v>
      </c>
      <c r="U73" t="s">
        <v>6340</v>
      </c>
      <c r="V73" t="s">
        <v>6341</v>
      </c>
      <c r="W73" t="s">
        <v>6342</v>
      </c>
      <c r="X73" t="s">
        <v>6343</v>
      </c>
      <c r="Y73" t="s">
        <v>6344</v>
      </c>
      <c r="Z73" s="6">
        <f t="shared" si="7"/>
        <v>135887400</v>
      </c>
      <c r="AA73" s="6">
        <f>IFERROR(VALUE(Table3[[#This Row],[potential revenue]]), 0)</f>
        <v>135887400</v>
      </c>
      <c r="AB73" t="str">
        <f t="shared" si="8"/>
        <v>Yes</v>
      </c>
      <c r="AC73">
        <f t="shared" si="9"/>
        <v>219</v>
      </c>
      <c r="AD73" t="str">
        <f t="shared" si="10"/>
        <v>&gt;₹500</v>
      </c>
      <c r="AE73" t="str">
        <f t="shared" si="11"/>
        <v>51–60%</v>
      </c>
    </row>
    <row r="74" spans="1:31" x14ac:dyDescent="0.35">
      <c r="A74" t="s">
        <v>5018</v>
      </c>
      <c r="B74" t="s">
        <v>10011</v>
      </c>
      <c r="C74" t="str">
        <f>PROPER(Table3[[#This Row],[product_name2]])</f>
        <v>Philips Hl1655/00 Hand Blender, White Jar 250W</v>
      </c>
      <c r="D74" t="s">
        <v>10012</v>
      </c>
      <c r="E74" t="s">
        <v>3082</v>
      </c>
      <c r="F74" t="str">
        <f>LEFT(Table3[[#This Row],[category]], FIND("|", Table3[[#This Row],[category]]) - 1)</f>
        <v>Electronics</v>
      </c>
      <c r="G74" t="str">
        <f>MID(Table3[[#This Row],[category]], FIND("|", Table3[[#This Row],[category]]) + 1, FIND("|", Table3[[#This Row],[category]], FIND("|", Table3[[#This Row],[category]]) + 1) - FIND("|", Table3[[#This Row],[category]]) - 1)</f>
        <v>Headphones,Earbuds&amp;Accessories</v>
      </c>
      <c r="H74" t="str">
        <f>RIGHT(Table3[[#This Row],[category]], LEN(Table3[[#This Row],[category]]) - FIND("|", Table3[[#This Row],[category]], FIND("|", Table3[[#This Row],[category]]) + 1))</f>
        <v>Headphones|In-Ear</v>
      </c>
      <c r="I74" s="6">
        <v>329</v>
      </c>
      <c r="J74" s="6">
        <v>999</v>
      </c>
      <c r="K74" s="1">
        <f t="shared" si="6"/>
        <v>67.067067067067072</v>
      </c>
      <c r="L74" s="3">
        <v>0.67</v>
      </c>
      <c r="M74" s="1">
        <v>3.9</v>
      </c>
      <c r="N74" s="11">
        <v>77027</v>
      </c>
      <c r="O74" s="7">
        <f>IF(ISNUMBER(Table3[[#This Row],[rating]]), Table3[[#This Row],[rating]], "")</f>
        <v>3.9</v>
      </c>
      <c r="P74" s="7">
        <f>Table3[[#This Row],[average rating]] + (Table3[[#This Row],[rating_count]] / 1000)</f>
        <v>80.927000000000007</v>
      </c>
      <c r="Q74" s="7">
        <f>IFERROR(ROUND(VALUE(Table3[[#This Row],[rating]]), 0), "")</f>
        <v>4</v>
      </c>
      <c r="R74" t="s">
        <v>5020</v>
      </c>
      <c r="S74" t="s">
        <v>5021</v>
      </c>
      <c r="T74" t="s">
        <v>5022</v>
      </c>
      <c r="U74" t="s">
        <v>5023</v>
      </c>
      <c r="V74" t="s">
        <v>5024</v>
      </c>
      <c r="W74" t="s">
        <v>5025</v>
      </c>
      <c r="X74" t="s">
        <v>5026</v>
      </c>
      <c r="Y74" t="s">
        <v>5027</v>
      </c>
      <c r="Z74" s="6">
        <f t="shared" si="7"/>
        <v>76949973</v>
      </c>
      <c r="AA74" s="6">
        <f>IFERROR(VALUE(Table3[[#This Row],[potential revenue]]), 0)</f>
        <v>76949973</v>
      </c>
      <c r="AB74" t="str">
        <f t="shared" si="8"/>
        <v>Yes</v>
      </c>
      <c r="AC74">
        <f t="shared" si="9"/>
        <v>219</v>
      </c>
      <c r="AD74" t="str">
        <f t="shared" si="10"/>
        <v>&gt;₹500</v>
      </c>
      <c r="AE74" t="str">
        <f t="shared" si="11"/>
        <v>61–70%</v>
      </c>
    </row>
    <row r="75" spans="1:31" x14ac:dyDescent="0.35">
      <c r="A75" t="s">
        <v>7657</v>
      </c>
      <c r="B75" t="s">
        <v>3187</v>
      </c>
      <c r="C75" t="str">
        <f>PROPER(Table3[[#This Row],[product_name2]])</f>
        <v>Noise Colorfit Pulse Grand Smart Watch With 1.69"(4.29Cm) Hd Display, 60 Sports Modes, 150 Watch Faces, Fast Charge, Spo2, Stress, Sleep, Heart Rate Monitoring &amp; Ip68 Waterproof (Jet Black)</v>
      </c>
      <c r="D75" t="s">
        <v>3188</v>
      </c>
      <c r="E75" t="s">
        <v>3082</v>
      </c>
      <c r="F75" t="str">
        <f>LEFT(Table3[[#This Row],[category]], FIND("|", Table3[[#This Row],[category]]) - 1)</f>
        <v>Electronics</v>
      </c>
      <c r="G75" t="str">
        <f>MID(Table3[[#This Row],[category]], FIND("|", Table3[[#This Row],[category]]) + 1, FIND("|", Table3[[#This Row],[category]], FIND("|", Table3[[#This Row],[category]]) + 1) - FIND("|", Table3[[#This Row],[category]]) - 1)</f>
        <v>Headphones,Earbuds&amp;Accessories</v>
      </c>
      <c r="H75" t="str">
        <f>RIGHT(Table3[[#This Row],[category]], LEN(Table3[[#This Row],[category]]) - FIND("|", Table3[[#This Row],[category]], FIND("|", Table3[[#This Row],[category]]) + 1))</f>
        <v>Headphones|In-Ear</v>
      </c>
      <c r="I75" s="6">
        <v>399</v>
      </c>
      <c r="J75" s="6">
        <v>1290</v>
      </c>
      <c r="K75" s="1">
        <f t="shared" si="6"/>
        <v>69.069767441860463</v>
      </c>
      <c r="L75" s="3">
        <v>0.69</v>
      </c>
      <c r="M75" s="1">
        <v>4.2</v>
      </c>
      <c r="N75" s="11">
        <v>76042</v>
      </c>
      <c r="O75" s="7">
        <f>IF(ISNUMBER(Table3[[#This Row],[rating]]), Table3[[#This Row],[rating]], "")</f>
        <v>4.2</v>
      </c>
      <c r="P75" s="7">
        <f>Table3[[#This Row],[average rating]] + (Table3[[#This Row],[rating_count]] / 1000)</f>
        <v>80.242000000000004</v>
      </c>
      <c r="Q75" s="7">
        <f>IFERROR(ROUND(VALUE(Table3[[#This Row],[rating]]), 0), "")</f>
        <v>4</v>
      </c>
      <c r="R75" t="s">
        <v>7659</v>
      </c>
      <c r="S75" t="s">
        <v>7660</v>
      </c>
      <c r="T75" t="s">
        <v>7661</v>
      </c>
      <c r="U75" t="s">
        <v>7662</v>
      </c>
      <c r="V75" t="s">
        <v>7663</v>
      </c>
      <c r="W75" t="s">
        <v>7664</v>
      </c>
      <c r="X75" t="s">
        <v>7665</v>
      </c>
      <c r="Y75" t="s">
        <v>7666</v>
      </c>
      <c r="Z75" s="6">
        <f t="shared" si="7"/>
        <v>98094180</v>
      </c>
      <c r="AA75" s="6">
        <f>IFERROR(VALUE(Table3[[#This Row],[potential revenue]]), 0)</f>
        <v>98094180</v>
      </c>
      <c r="AB75" t="str">
        <f t="shared" si="8"/>
        <v>Yes</v>
      </c>
      <c r="AC75">
        <f t="shared" si="9"/>
        <v>218</v>
      </c>
      <c r="AD75" t="str">
        <f t="shared" si="10"/>
        <v>₹200–₹500</v>
      </c>
      <c r="AE75" t="str">
        <f t="shared" si="11"/>
        <v>61–70%</v>
      </c>
    </row>
    <row r="76" spans="1:31" x14ac:dyDescent="0.35">
      <c r="A76" t="s">
        <v>1886</v>
      </c>
      <c r="B76" t="s">
        <v>362</v>
      </c>
      <c r="C76" t="str">
        <f>PROPER(Table3[[#This Row],[product_name2]])</f>
        <v>Amazonbasics Nylon Braided Usb-C To Lightning Cable, Fast Charging Mfi Certified Smartphone, Iphone Charger (6-Foot, Dark Grey)</v>
      </c>
      <c r="D76" t="s">
        <v>363</v>
      </c>
      <c r="E76" t="s">
        <v>20</v>
      </c>
      <c r="F76" t="str">
        <f>LEFT(Table3[[#This Row],[category]], FIND("|", Table3[[#This Row],[category]]) - 1)</f>
        <v>Computers&amp;Accessories</v>
      </c>
      <c r="G76" t="str">
        <f>MID(Table3[[#This Row],[category]], FIND("|", Table3[[#This Row],[category]]) + 1, FIND("|", Table3[[#This Row],[category]], FIND("|", Table3[[#This Row],[category]]) + 1) - FIND("|", Table3[[#This Row],[category]]) - 1)</f>
        <v>Accessories&amp;Peripherals</v>
      </c>
      <c r="H76" t="str">
        <f>RIGHT(Table3[[#This Row],[category]], LEN(Table3[[#This Row],[category]]) - FIND("|", Table3[[#This Row],[category]], FIND("|", Table3[[#This Row],[category]]) + 1))</f>
        <v>Cables&amp;Accessories|Cables|USBCables</v>
      </c>
      <c r="I76" s="6">
        <v>299</v>
      </c>
      <c r="J76" s="6">
        <v>800</v>
      </c>
      <c r="K76" s="1">
        <f t="shared" si="6"/>
        <v>62.625</v>
      </c>
      <c r="L76" s="3">
        <v>0.63</v>
      </c>
      <c r="M76" s="1">
        <v>4.5</v>
      </c>
      <c r="N76" s="11">
        <v>74977</v>
      </c>
      <c r="O76" s="7">
        <f>IF(ISNUMBER(Table3[[#This Row],[rating]]), Table3[[#This Row],[rating]], "")</f>
        <v>4.5</v>
      </c>
      <c r="P76" s="7">
        <f>Table3[[#This Row],[average rating]] + (Table3[[#This Row],[rating_count]] / 1000)</f>
        <v>79.477000000000004</v>
      </c>
      <c r="Q76" s="7">
        <f>IFERROR(ROUND(VALUE(Table3[[#This Row],[rating]]), 0), "")</f>
        <v>5</v>
      </c>
      <c r="R76" t="s">
        <v>1888</v>
      </c>
      <c r="S76" t="s">
        <v>309</v>
      </c>
      <c r="T76" t="s">
        <v>310</v>
      </c>
      <c r="U76" t="s">
        <v>311</v>
      </c>
      <c r="V76" t="s">
        <v>312</v>
      </c>
      <c r="W76" t="s">
        <v>313</v>
      </c>
      <c r="X76" t="s">
        <v>1889</v>
      </c>
      <c r="Y76" t="s">
        <v>1890</v>
      </c>
      <c r="Z76" s="6">
        <f t="shared" si="7"/>
        <v>59981600</v>
      </c>
      <c r="AA76" s="6">
        <f>IFERROR(VALUE(Table3[[#This Row],[potential revenue]]), 0)</f>
        <v>59981600</v>
      </c>
      <c r="AB76" t="str">
        <f t="shared" si="8"/>
        <v>Yes</v>
      </c>
      <c r="AC76">
        <f t="shared" si="9"/>
        <v>217</v>
      </c>
      <c r="AD76" t="str">
        <f t="shared" si="10"/>
        <v>₹200–₹500</v>
      </c>
      <c r="AE76" t="str">
        <f t="shared" si="11"/>
        <v>61–70%</v>
      </c>
    </row>
    <row r="77" spans="1:31" x14ac:dyDescent="0.35">
      <c r="A77" t="s">
        <v>306</v>
      </c>
      <c r="B77" t="s">
        <v>286</v>
      </c>
      <c r="C77" t="str">
        <f>PROPER(Table3[[#This Row],[product_name2]])</f>
        <v>Duracell Usb C To Lightning Apple Certified (Mfi) Braided Sync &amp; Charge Cable For Iphone, Ipad And Ipod. Fast Charging Lightning Cable, 3.9 Feet (1.2M) - Black</v>
      </c>
      <c r="D77" t="s">
        <v>287</v>
      </c>
      <c r="E77" t="s">
        <v>20</v>
      </c>
      <c r="F77" t="str">
        <f>LEFT(Table3[[#This Row],[category]], FIND("|", Table3[[#This Row],[category]]) - 1)</f>
        <v>Computers&amp;Accessories</v>
      </c>
      <c r="G77" t="str">
        <f>MID(Table3[[#This Row],[category]], FIND("|", Table3[[#This Row],[category]]) + 1, FIND("|", Table3[[#This Row],[category]], FIND("|", Table3[[#This Row],[category]]) + 1) - FIND("|", Table3[[#This Row],[category]]) - 1)</f>
        <v>Accessories&amp;Peripherals</v>
      </c>
      <c r="H77" t="str">
        <f>RIGHT(Table3[[#This Row],[category]], LEN(Table3[[#This Row],[category]]) - FIND("|", Table3[[#This Row],[category]], FIND("|", Table3[[#This Row],[category]]) + 1))</f>
        <v>Cables&amp;Accessories|Cables|USBCables</v>
      </c>
      <c r="I77" s="6">
        <v>199</v>
      </c>
      <c r="J77" s="6">
        <v>750</v>
      </c>
      <c r="K77" s="1">
        <f t="shared" si="6"/>
        <v>73.466666666666669</v>
      </c>
      <c r="L77" s="3">
        <v>0.73</v>
      </c>
      <c r="M77" s="1">
        <v>4.5</v>
      </c>
      <c r="N77" s="11">
        <v>74976</v>
      </c>
      <c r="O77" s="7">
        <f>IF(ISNUMBER(Table3[[#This Row],[rating]]), Table3[[#This Row],[rating]], "")</f>
        <v>4.5</v>
      </c>
      <c r="P77" s="7">
        <f>Table3[[#This Row],[average rating]] + (Table3[[#This Row],[rating_count]] / 1000)</f>
        <v>79.475999999999999</v>
      </c>
      <c r="Q77" s="7">
        <f>IFERROR(ROUND(VALUE(Table3[[#This Row],[rating]]), 0), "")</f>
        <v>5</v>
      </c>
      <c r="R77" t="s">
        <v>308</v>
      </c>
      <c r="S77" t="s">
        <v>309</v>
      </c>
      <c r="T77" t="s">
        <v>310</v>
      </c>
      <c r="U77" t="s">
        <v>311</v>
      </c>
      <c r="V77" t="s">
        <v>312</v>
      </c>
      <c r="W77" t="s">
        <v>313</v>
      </c>
      <c r="X77" t="s">
        <v>314</v>
      </c>
      <c r="Y77" t="s">
        <v>315</v>
      </c>
      <c r="Z77" s="6">
        <f t="shared" si="7"/>
        <v>56232000</v>
      </c>
      <c r="AA77" s="6">
        <f>IFERROR(VALUE(Table3[[#This Row],[potential revenue]]), 0)</f>
        <v>56232000</v>
      </c>
      <c r="AB77" t="str">
        <f t="shared" si="8"/>
        <v>Yes</v>
      </c>
      <c r="AC77">
        <f t="shared" si="9"/>
        <v>217</v>
      </c>
      <c r="AD77" t="str">
        <f t="shared" si="10"/>
        <v>₹200–₹500</v>
      </c>
      <c r="AE77" t="str">
        <f t="shared" si="11"/>
        <v>71–80%</v>
      </c>
    </row>
    <row r="78" spans="1:31" x14ac:dyDescent="0.35">
      <c r="A78" t="s">
        <v>306</v>
      </c>
      <c r="B78" t="s">
        <v>604</v>
      </c>
      <c r="C78" t="str">
        <f>PROPER(Table3[[#This Row],[product_name2]])</f>
        <v>Amazonbasics Usb Type-C To Usb Type-C 2.0 Cable - 3 Feet Laptop (0.9 Meters) - White</v>
      </c>
      <c r="D78" t="s">
        <v>605</v>
      </c>
      <c r="E78" t="s">
        <v>20</v>
      </c>
      <c r="F78" t="str">
        <f>LEFT(Table3[[#This Row],[category]], FIND("|", Table3[[#This Row],[category]]) - 1)</f>
        <v>Computers&amp;Accessories</v>
      </c>
      <c r="G78" t="str">
        <f>MID(Table3[[#This Row],[category]], FIND("|", Table3[[#This Row],[category]]) + 1, FIND("|", Table3[[#This Row],[category]], FIND("|", Table3[[#This Row],[category]]) + 1) - FIND("|", Table3[[#This Row],[category]]) - 1)</f>
        <v>Accessories&amp;Peripherals</v>
      </c>
      <c r="H78" t="str">
        <f>RIGHT(Table3[[#This Row],[category]], LEN(Table3[[#This Row],[category]]) - FIND("|", Table3[[#This Row],[category]], FIND("|", Table3[[#This Row],[category]]) + 1))</f>
        <v>Cables&amp;Accessories|Cables|USBCables</v>
      </c>
      <c r="I78" s="6">
        <v>199</v>
      </c>
      <c r="J78" s="6">
        <v>750</v>
      </c>
      <c r="K78" s="1">
        <f t="shared" si="6"/>
        <v>73.466666666666669</v>
      </c>
      <c r="L78" s="3">
        <v>0.73</v>
      </c>
      <c r="M78" s="1">
        <v>4.5</v>
      </c>
      <c r="N78" s="11">
        <v>74976</v>
      </c>
      <c r="O78" s="7">
        <f>IF(ISNUMBER(Table3[[#This Row],[rating]]), Table3[[#This Row],[rating]], "")</f>
        <v>4.5</v>
      </c>
      <c r="P78" s="7">
        <f>Table3[[#This Row],[average rating]] + (Table3[[#This Row],[rating_count]] / 1000)</f>
        <v>79.475999999999999</v>
      </c>
      <c r="Q78" s="7">
        <f>IFERROR(ROUND(VALUE(Table3[[#This Row],[rating]]), 0), "")</f>
        <v>5</v>
      </c>
      <c r="R78" t="s">
        <v>308</v>
      </c>
      <c r="S78" t="s">
        <v>309</v>
      </c>
      <c r="T78" t="s">
        <v>310</v>
      </c>
      <c r="U78" t="s">
        <v>311</v>
      </c>
      <c r="V78" t="s">
        <v>312</v>
      </c>
      <c r="W78" t="s">
        <v>313</v>
      </c>
      <c r="X78" t="s">
        <v>6690</v>
      </c>
      <c r="Y78" t="s">
        <v>6691</v>
      </c>
      <c r="Z78" s="6">
        <f t="shared" si="7"/>
        <v>56232000</v>
      </c>
      <c r="AA78" s="6">
        <f>IFERROR(VALUE(Table3[[#This Row],[potential revenue]]), 0)</f>
        <v>56232000</v>
      </c>
      <c r="AB78" t="str">
        <f t="shared" si="8"/>
        <v>Yes</v>
      </c>
      <c r="AC78">
        <f t="shared" si="9"/>
        <v>216</v>
      </c>
      <c r="AD78" t="str">
        <f t="shared" si="10"/>
        <v>&lt;₹200</v>
      </c>
      <c r="AE78" t="str">
        <f t="shared" si="11"/>
        <v>71–80%</v>
      </c>
    </row>
    <row r="79" spans="1:31" x14ac:dyDescent="0.35">
      <c r="A79" t="s">
        <v>6598</v>
      </c>
      <c r="B79" t="s">
        <v>1546</v>
      </c>
      <c r="C79" t="str">
        <f>PROPER(Table3[[#This Row],[product_name2]])</f>
        <v>Ambrane 60W / 3A Fast Charging Output Cable With Micro To Usb For Mobile, Neckband, True Wireless Earphone Charging, 480Mbps Data Sync Speed, 1M Length (Acm - Az1, Black)</v>
      </c>
      <c r="D79" t="s">
        <v>1547</v>
      </c>
      <c r="E79" t="s">
        <v>5146</v>
      </c>
      <c r="F79" t="str">
        <f>LEFT(Table3[[#This Row],[category]], FIND("|", Table3[[#This Row],[category]]) - 1)</f>
        <v>Computers&amp;Accessories</v>
      </c>
      <c r="G79" t="str">
        <f>MID(Table3[[#This Row],[category]], FIND("|", Table3[[#This Row],[category]]) + 1, FIND("|", Table3[[#This Row],[category]], FIND("|", Table3[[#This Row],[category]]) + 1) - FIND("|", Table3[[#This Row],[category]]) - 1)</f>
        <v>ExternalDevices&amp;DataStorage</v>
      </c>
      <c r="H79" t="str">
        <f>RIGHT(Table3[[#This Row],[category]], LEN(Table3[[#This Row],[category]]) - FIND("|", Table3[[#This Row],[category]], FIND("|", Table3[[#This Row],[category]]) + 1))</f>
        <v>ExternalHardDisks</v>
      </c>
      <c r="I79" s="6">
        <v>5599</v>
      </c>
      <c r="J79" s="6">
        <v>7350</v>
      </c>
      <c r="K79" s="1">
        <f t="shared" si="6"/>
        <v>23.823129251700681</v>
      </c>
      <c r="L79" s="3">
        <v>0.24</v>
      </c>
      <c r="M79" s="1">
        <v>4.4000000000000004</v>
      </c>
      <c r="N79" s="11">
        <v>73005</v>
      </c>
      <c r="O79" s="7">
        <f>IF(ISNUMBER(Table3[[#This Row],[rating]]), Table3[[#This Row],[rating]], "")</f>
        <v>4.4000000000000004</v>
      </c>
      <c r="P79" s="7">
        <f>Table3[[#This Row],[average rating]] + (Table3[[#This Row],[rating_count]] / 1000)</f>
        <v>77.405000000000001</v>
      </c>
      <c r="Q79" s="7">
        <f>IFERROR(ROUND(VALUE(Table3[[#This Row],[rating]]), 0), "")</f>
        <v>4</v>
      </c>
      <c r="R79" t="s">
        <v>6600</v>
      </c>
      <c r="S79" t="s">
        <v>6601</v>
      </c>
      <c r="T79" t="s">
        <v>6602</v>
      </c>
      <c r="U79" t="s">
        <v>6603</v>
      </c>
      <c r="V79" t="s">
        <v>6604</v>
      </c>
      <c r="W79" t="s">
        <v>6605</v>
      </c>
      <c r="X79" t="s">
        <v>6606</v>
      </c>
      <c r="Y79" t="s">
        <v>6607</v>
      </c>
      <c r="Z79" s="6">
        <f t="shared" si="7"/>
        <v>536586750</v>
      </c>
      <c r="AA79" s="6">
        <f>IFERROR(VALUE(Table3[[#This Row],[potential revenue]]), 0)</f>
        <v>536586750</v>
      </c>
      <c r="AB79" t="str">
        <f t="shared" si="8"/>
        <v>Yes</v>
      </c>
      <c r="AC79">
        <f t="shared" si="9"/>
        <v>216</v>
      </c>
      <c r="AD79" t="str">
        <f t="shared" si="10"/>
        <v>&lt;₹200</v>
      </c>
      <c r="AE79" t="str">
        <f t="shared" si="11"/>
        <v>21–30%</v>
      </c>
    </row>
    <row r="80" spans="1:31" x14ac:dyDescent="0.35">
      <c r="A80" t="s">
        <v>7815</v>
      </c>
      <c r="B80" t="s">
        <v>6972</v>
      </c>
      <c r="C80" t="str">
        <f>PROPER(Table3[[#This Row],[product_name2]])</f>
        <v>Fedus Cat6 Ethernet Cable, 10 Meter High Speed 550Mhz / 10 Gigabit Speed Utp Lan Cable, Network Cable Internet Cable Rj45 Cable Lan Wire, Patch Computer Cord Gigabit Category 6 Wires For Modem, Router</v>
      </c>
      <c r="D80" t="s">
        <v>6973</v>
      </c>
      <c r="E80" t="s">
        <v>3082</v>
      </c>
      <c r="F80" t="str">
        <f>LEFT(Table3[[#This Row],[category]], FIND("|", Table3[[#This Row],[category]]) - 1)</f>
        <v>Electronics</v>
      </c>
      <c r="G80" t="str">
        <f>MID(Table3[[#This Row],[category]], FIND("|", Table3[[#This Row],[category]]) + 1, FIND("|", Table3[[#This Row],[category]], FIND("|", Table3[[#This Row],[category]]) + 1) - FIND("|", Table3[[#This Row],[category]]) - 1)</f>
        <v>Headphones,Earbuds&amp;Accessories</v>
      </c>
      <c r="H80" t="str">
        <f>RIGHT(Table3[[#This Row],[category]], LEN(Table3[[#This Row],[category]]) - FIND("|", Table3[[#This Row],[category]], FIND("|", Table3[[#This Row],[category]]) + 1))</f>
        <v>Headphones|In-Ear</v>
      </c>
      <c r="I80" s="6">
        <v>1679</v>
      </c>
      <c r="J80" s="6">
        <v>1999</v>
      </c>
      <c r="K80" s="1">
        <f t="shared" si="6"/>
        <v>16.008004002001002</v>
      </c>
      <c r="L80" s="3">
        <v>0.16</v>
      </c>
      <c r="M80" s="1">
        <v>4.0999999999999996</v>
      </c>
      <c r="N80" s="11">
        <v>72563</v>
      </c>
      <c r="O80" s="7">
        <f>IF(ISNUMBER(Table3[[#This Row],[rating]]), Table3[[#This Row],[rating]], "")</f>
        <v>4.0999999999999996</v>
      </c>
      <c r="P80" s="7">
        <f>Table3[[#This Row],[average rating]] + (Table3[[#This Row],[rating_count]] / 1000)</f>
        <v>76.662999999999997</v>
      </c>
      <c r="Q80" s="7">
        <f>IFERROR(ROUND(VALUE(Table3[[#This Row],[rating]]), 0), "")</f>
        <v>4</v>
      </c>
      <c r="R80" t="s">
        <v>7817</v>
      </c>
      <c r="S80" t="s">
        <v>7818</v>
      </c>
      <c r="T80" t="s">
        <v>7819</v>
      </c>
      <c r="U80" t="s">
        <v>7820</v>
      </c>
      <c r="V80" t="s">
        <v>7821</v>
      </c>
      <c r="W80" t="s">
        <v>7822</v>
      </c>
      <c r="X80" t="s">
        <v>7823</v>
      </c>
      <c r="Y80" t="s">
        <v>7824</v>
      </c>
      <c r="Z80" s="6">
        <f t="shared" si="7"/>
        <v>145053437</v>
      </c>
      <c r="AA80" s="6">
        <f>IFERROR(VALUE(Table3[[#This Row],[potential revenue]]), 0)</f>
        <v>145053437</v>
      </c>
      <c r="AB80" t="str">
        <f t="shared" si="8"/>
        <v>No</v>
      </c>
      <c r="AC80">
        <f t="shared" si="9"/>
        <v>215</v>
      </c>
      <c r="AD80" t="str">
        <f t="shared" si="10"/>
        <v>&gt;₹500</v>
      </c>
      <c r="AE80" t="str">
        <f t="shared" si="11"/>
        <v>11–20%</v>
      </c>
    </row>
    <row r="81" spans="1:31" x14ac:dyDescent="0.35">
      <c r="A81" t="s">
        <v>6546</v>
      </c>
      <c r="B81" t="s">
        <v>1512</v>
      </c>
      <c r="C81" t="str">
        <f>PROPER(Table3[[#This Row],[product_name2]])</f>
        <v>Acer 80 Cm (32 Inches) S Series Hd Ready Android Smart Led Tv Ar32Ar2841Hdsb (Black)</v>
      </c>
      <c r="D81" t="s">
        <v>1513</v>
      </c>
      <c r="E81" t="s">
        <v>6548</v>
      </c>
      <c r="F81" t="str">
        <f>LEFT(Table3[[#This Row],[category]], FIND("|", Table3[[#This Row],[category]]) - 1)</f>
        <v>Electronics</v>
      </c>
      <c r="G81" t="str">
        <f>MID(Table3[[#This Row],[category]], FIND("|", Table3[[#This Row],[category]]) + 1, FIND("|", Table3[[#This Row],[category]], FIND("|", Table3[[#This Row],[category]]) + 1) - FIND("|", Table3[[#This Row],[category]]) - 1)</f>
        <v>Accessories</v>
      </c>
      <c r="H81" t="str">
        <f>RIGHT(Table3[[#This Row],[category]], LEN(Table3[[#This Row],[category]]) - FIND("|", Table3[[#This Row],[category]], FIND("|", Table3[[#This Row],[category]]) + 1))</f>
        <v>MemoryCards|SecureDigitalCards</v>
      </c>
      <c r="I81" s="6">
        <v>449</v>
      </c>
      <c r="J81" s="6">
        <v>800</v>
      </c>
      <c r="K81" s="1">
        <f t="shared" si="6"/>
        <v>43.875</v>
      </c>
      <c r="L81" s="3">
        <v>0.44</v>
      </c>
      <c r="M81" s="1">
        <v>4.4000000000000004</v>
      </c>
      <c r="N81" s="11">
        <v>69585</v>
      </c>
      <c r="O81" s="7">
        <f>IF(ISNUMBER(Table3[[#This Row],[rating]]), Table3[[#This Row],[rating]], "")</f>
        <v>4.4000000000000004</v>
      </c>
      <c r="P81" s="7">
        <f>Table3[[#This Row],[average rating]] + (Table3[[#This Row],[rating_count]] / 1000)</f>
        <v>73.984999999999999</v>
      </c>
      <c r="Q81" s="7">
        <f>IFERROR(ROUND(VALUE(Table3[[#This Row],[rating]]), 0), "")</f>
        <v>4</v>
      </c>
      <c r="R81" t="s">
        <v>6549</v>
      </c>
      <c r="S81" t="s">
        <v>6550</v>
      </c>
      <c r="T81" t="s">
        <v>6551</v>
      </c>
      <c r="U81" t="s">
        <v>6552</v>
      </c>
      <c r="V81" t="s">
        <v>6553</v>
      </c>
      <c r="W81" t="s">
        <v>6554</v>
      </c>
      <c r="X81" t="s">
        <v>6555</v>
      </c>
      <c r="Y81" t="s">
        <v>6556</v>
      </c>
      <c r="Z81" s="6">
        <f t="shared" si="7"/>
        <v>55668000</v>
      </c>
      <c r="AA81" s="6">
        <f>IFERROR(VALUE(Table3[[#This Row],[potential revenue]]), 0)</f>
        <v>55668000</v>
      </c>
      <c r="AB81" t="str">
        <f t="shared" si="8"/>
        <v>No</v>
      </c>
      <c r="AC81">
        <f t="shared" si="9"/>
        <v>214</v>
      </c>
      <c r="AD81" t="str">
        <f t="shared" si="10"/>
        <v>&gt;₹500</v>
      </c>
      <c r="AE81" t="str">
        <f t="shared" si="11"/>
        <v>41–50%</v>
      </c>
    </row>
    <row r="82" spans="1:31" x14ac:dyDescent="0.35">
      <c r="A82" t="s">
        <v>1180</v>
      </c>
      <c r="B82" t="s">
        <v>1020</v>
      </c>
      <c r="C82" t="str">
        <f>PROPER(Table3[[#This Row],[product_name2]])</f>
        <v>Boat Laptop, Smartphone Type-C A400 Male Data Cable (Carbon Black)</v>
      </c>
      <c r="D82" t="s">
        <v>1021</v>
      </c>
      <c r="E82" t="s">
        <v>1182</v>
      </c>
      <c r="F82" t="str">
        <f>LEFT(Table3[[#This Row],[category]], FIND("|", Table3[[#This Row],[category]]) - 1)</f>
        <v>Electronics</v>
      </c>
      <c r="G82" t="str">
        <f>MID(Table3[[#This Row],[category]], FIND("|", Table3[[#This Row],[category]]) + 1, FIND("|", Table3[[#This Row],[category]], FIND("|", Table3[[#This Row],[category]]) + 1) - FIND("|", Table3[[#This Row],[category]]) - 1)</f>
        <v>HomeTheater,TV&amp;Video</v>
      </c>
      <c r="H82" t="str">
        <f>RIGHT(Table3[[#This Row],[category]], LEN(Table3[[#This Row],[category]]) - FIND("|", Table3[[#This Row],[category]], FIND("|", Table3[[#This Row],[category]]) + 1))</f>
        <v>Accessories|Cables|RCACables</v>
      </c>
      <c r="I82" s="6">
        <v>489</v>
      </c>
      <c r="J82" s="6">
        <v>1200</v>
      </c>
      <c r="K82" s="1">
        <f t="shared" si="6"/>
        <v>59.25</v>
      </c>
      <c r="L82" s="3">
        <v>0.59</v>
      </c>
      <c r="M82" s="1">
        <v>4.4000000000000004</v>
      </c>
      <c r="N82" s="11">
        <v>69538</v>
      </c>
      <c r="O82" s="7">
        <f>IF(ISNUMBER(Table3[[#This Row],[rating]]), Table3[[#This Row],[rating]], "")</f>
        <v>4.4000000000000004</v>
      </c>
      <c r="P82" s="7">
        <f>Table3[[#This Row],[average rating]] + (Table3[[#This Row],[rating_count]] / 1000)</f>
        <v>73.938000000000002</v>
      </c>
      <c r="Q82" s="7">
        <f>IFERROR(ROUND(VALUE(Table3[[#This Row],[rating]]), 0), "")</f>
        <v>4</v>
      </c>
      <c r="R82" t="s">
        <v>1183</v>
      </c>
      <c r="S82" t="s">
        <v>1184</v>
      </c>
      <c r="T82" t="s">
        <v>1185</v>
      </c>
      <c r="U82" t="s">
        <v>1186</v>
      </c>
      <c r="V82" t="s">
        <v>1187</v>
      </c>
      <c r="W82" t="s">
        <v>1188</v>
      </c>
      <c r="X82" t="s">
        <v>1189</v>
      </c>
      <c r="Y82" t="s">
        <v>1190</v>
      </c>
      <c r="Z82" s="6">
        <f t="shared" si="7"/>
        <v>83445600</v>
      </c>
      <c r="AA82" s="6">
        <f>IFERROR(VALUE(Table3[[#This Row],[potential revenue]]), 0)</f>
        <v>83445600</v>
      </c>
      <c r="AB82" t="str">
        <f t="shared" si="8"/>
        <v>No</v>
      </c>
      <c r="AC82">
        <f t="shared" si="9"/>
        <v>214</v>
      </c>
      <c r="AD82" t="str">
        <f t="shared" si="10"/>
        <v>₹200–₹500</v>
      </c>
      <c r="AE82" t="str">
        <f t="shared" si="11"/>
        <v>51–60%</v>
      </c>
    </row>
    <row r="83" spans="1:31" x14ac:dyDescent="0.35">
      <c r="A83" t="s">
        <v>3437</v>
      </c>
      <c r="B83" t="s">
        <v>4502</v>
      </c>
      <c r="C83" t="str">
        <f>PROPER(Table3[[#This Row],[product_name2]])</f>
        <v>Samsung Galaxy M53 5G (Deep Ocean Blue, 6Gb, 128Gb Storage) | 108Mp | Samoled+ 120Hz | 12Gb Ram With Ram Plus | Travel Adapter To Be Purchased Separately</v>
      </c>
      <c r="D83" t="s">
        <v>4503</v>
      </c>
      <c r="E83" t="s">
        <v>2964</v>
      </c>
      <c r="F83" t="str">
        <f>LEFT(Table3[[#This Row],[category]], FIND("|", Table3[[#This Row],[category]]) - 1)</f>
        <v>Electronics</v>
      </c>
      <c r="G83" t="str">
        <f>MID(Table3[[#This Row],[category]], FIND("|", Table3[[#This Row],[category]]) + 1, FIND("|", Table3[[#This Row],[category]], FIND("|", Table3[[#This Row],[category]]) + 1) - FIND("|", Table3[[#This Row],[category]]) - 1)</f>
        <v>WearableTechnology</v>
      </c>
      <c r="H83" t="str">
        <f>RIGHT(Table3[[#This Row],[category]], LEN(Table3[[#This Row],[category]]) - FIND("|", Table3[[#This Row],[category]], FIND("|", Table3[[#This Row],[category]]) + 1))</f>
        <v>SmartWatches</v>
      </c>
      <c r="I83" s="6">
        <v>2299</v>
      </c>
      <c r="J83" s="6">
        <v>7990</v>
      </c>
      <c r="K83" s="1">
        <f t="shared" si="6"/>
        <v>71.226533166458069</v>
      </c>
      <c r="L83" s="3">
        <v>0.71</v>
      </c>
      <c r="M83" s="1">
        <v>4.2</v>
      </c>
      <c r="N83" s="11">
        <v>69622</v>
      </c>
      <c r="O83" s="7">
        <f>IF(ISNUMBER(Table3[[#This Row],[rating]]), Table3[[#This Row],[rating]], "")</f>
        <v>4.2</v>
      </c>
      <c r="P83" s="7">
        <f>Table3[[#This Row],[average rating]] + (Table3[[#This Row],[rating_count]] / 1000)</f>
        <v>73.822000000000003</v>
      </c>
      <c r="Q83" s="7">
        <f>IFERROR(ROUND(VALUE(Table3[[#This Row],[rating]]), 0), "")</f>
        <v>4</v>
      </c>
      <c r="R83" t="s">
        <v>3439</v>
      </c>
      <c r="S83" t="s">
        <v>3440</v>
      </c>
      <c r="T83" t="s">
        <v>3441</v>
      </c>
      <c r="U83" t="s">
        <v>3442</v>
      </c>
      <c r="V83" t="s">
        <v>3443</v>
      </c>
      <c r="W83" t="s">
        <v>3444</v>
      </c>
      <c r="X83" t="s">
        <v>3445</v>
      </c>
      <c r="Y83" t="s">
        <v>3446</v>
      </c>
      <c r="Z83" s="6">
        <f t="shared" si="7"/>
        <v>556279780</v>
      </c>
      <c r="AA83" s="6">
        <f>IFERROR(VALUE(Table3[[#This Row],[potential revenue]]), 0)</f>
        <v>556279780</v>
      </c>
      <c r="AB83" t="str">
        <f t="shared" si="8"/>
        <v>Yes</v>
      </c>
      <c r="AC83">
        <f t="shared" si="9"/>
        <v>215</v>
      </c>
      <c r="AD83" t="str">
        <f t="shared" si="10"/>
        <v>₹200–₹500</v>
      </c>
      <c r="AE83" t="str">
        <f t="shared" si="11"/>
        <v>71–80%</v>
      </c>
    </row>
    <row r="84" spans="1:31" x14ac:dyDescent="0.35">
      <c r="A84" t="s">
        <v>3437</v>
      </c>
      <c r="B84" t="s">
        <v>4743</v>
      </c>
      <c r="C84" t="str">
        <f>PROPER(Table3[[#This Row],[product_name2]])</f>
        <v>Noise Colorfit Pulse Grand Smart Watch With 1.69"(4.29Cm) Hd Display, 60 Sports Modes, 150 Watch Faces, Fast Charge, Spo2, Stress, Sleep, Heart Rate Monitoring &amp; Ip68 Waterproof (Electric Blue)</v>
      </c>
      <c r="D84" t="s">
        <v>4744</v>
      </c>
      <c r="E84" t="s">
        <v>2964</v>
      </c>
      <c r="F84" t="str">
        <f>LEFT(Table3[[#This Row],[category]], FIND("|", Table3[[#This Row],[category]]) - 1)</f>
        <v>Electronics</v>
      </c>
      <c r="G84" t="str">
        <f>MID(Table3[[#This Row],[category]], FIND("|", Table3[[#This Row],[category]]) + 1, FIND("|", Table3[[#This Row],[category]], FIND("|", Table3[[#This Row],[category]]) + 1) - FIND("|", Table3[[#This Row],[category]]) - 1)</f>
        <v>WearableTechnology</v>
      </c>
      <c r="H84" t="str">
        <f>RIGHT(Table3[[#This Row],[category]], LEN(Table3[[#This Row],[category]]) - FIND("|", Table3[[#This Row],[category]], FIND("|", Table3[[#This Row],[category]]) + 1))</f>
        <v>SmartWatches</v>
      </c>
      <c r="I84" s="6">
        <v>2299</v>
      </c>
      <c r="J84" s="6">
        <v>7990</v>
      </c>
      <c r="K84" s="1">
        <f t="shared" si="6"/>
        <v>71.226533166458069</v>
      </c>
      <c r="L84" s="3">
        <v>0.71</v>
      </c>
      <c r="M84" s="1">
        <v>4.2</v>
      </c>
      <c r="N84" s="11">
        <v>69619</v>
      </c>
      <c r="O84" s="7">
        <f>IF(ISNUMBER(Table3[[#This Row],[rating]]), Table3[[#This Row],[rating]], "")</f>
        <v>4.2</v>
      </c>
      <c r="P84" s="7">
        <f>Table3[[#This Row],[average rating]] + (Table3[[#This Row],[rating_count]] / 1000)</f>
        <v>73.819000000000003</v>
      </c>
      <c r="Q84" s="7">
        <f>IFERROR(ROUND(VALUE(Table3[[#This Row],[rating]]), 0), "")</f>
        <v>4</v>
      </c>
      <c r="R84" t="s">
        <v>3439</v>
      </c>
      <c r="S84" t="s">
        <v>3440</v>
      </c>
      <c r="T84" t="s">
        <v>3441</v>
      </c>
      <c r="U84" t="s">
        <v>3442</v>
      </c>
      <c r="V84" t="s">
        <v>3443</v>
      </c>
      <c r="W84" t="s">
        <v>3444</v>
      </c>
      <c r="X84" t="s">
        <v>5221</v>
      </c>
      <c r="Y84" t="s">
        <v>5222</v>
      </c>
      <c r="Z84" s="6">
        <f t="shared" si="7"/>
        <v>556255810</v>
      </c>
      <c r="AA84" s="6">
        <f>IFERROR(VALUE(Table3[[#This Row],[potential revenue]]), 0)</f>
        <v>556255810</v>
      </c>
      <c r="AB84" t="str">
        <f t="shared" si="8"/>
        <v>Yes</v>
      </c>
      <c r="AC84">
        <f t="shared" si="9"/>
        <v>216</v>
      </c>
      <c r="AD84" t="str">
        <f t="shared" si="10"/>
        <v>&gt;₹500</v>
      </c>
      <c r="AE84" t="str">
        <f t="shared" si="11"/>
        <v>71–80%</v>
      </c>
    </row>
    <row r="85" spans="1:31" x14ac:dyDescent="0.35">
      <c r="A85" t="s">
        <v>6253</v>
      </c>
      <c r="B85" t="s">
        <v>3246</v>
      </c>
      <c r="C85" t="str">
        <f>PROPER(Table3[[#This Row],[product_name2]])</f>
        <v>Samsung Galaxy M33 5G (Emerald Brown, 6Gb, 128Gb Storage) | 6000Mah Battery | Upto 12Gb Ram With Ram Plus | Travel Adapter To Be Purchased Separately</v>
      </c>
      <c r="D85" t="s">
        <v>3247</v>
      </c>
      <c r="E85" t="s">
        <v>5471</v>
      </c>
      <c r="F85" t="str">
        <f>LEFT(Table3[[#This Row],[category]], FIND("|", Table3[[#This Row],[category]]) - 1)</f>
        <v>Computers&amp;Accessories</v>
      </c>
      <c r="G85" t="str">
        <f>MID(Table3[[#This Row],[category]], FIND("|", Table3[[#This Row],[category]]) + 1, FIND("|", Table3[[#This Row],[category]], FIND("|", Table3[[#This Row],[category]]) + 1) - FIND("|", Table3[[#This Row],[category]]) - 1)</f>
        <v>NetworkingDevices</v>
      </c>
      <c r="H85" t="str">
        <f>RIGHT(Table3[[#This Row],[category]], LEN(Table3[[#This Row],[category]]) - FIND("|", Table3[[#This Row],[category]], FIND("|", Table3[[#This Row],[category]]) + 1))</f>
        <v>Routers</v>
      </c>
      <c r="I85" s="6">
        <v>1529</v>
      </c>
      <c r="J85" s="6">
        <v>2399</v>
      </c>
      <c r="K85" s="1">
        <f t="shared" si="6"/>
        <v>36.265110462692789</v>
      </c>
      <c r="L85" s="3">
        <v>0.36</v>
      </c>
      <c r="M85" s="1">
        <v>4.3</v>
      </c>
      <c r="N85" s="11">
        <v>68409</v>
      </c>
      <c r="O85" s="7">
        <f>IF(ISNUMBER(Table3[[#This Row],[rating]]), Table3[[#This Row],[rating]], "")</f>
        <v>4.3</v>
      </c>
      <c r="P85" s="7">
        <f>Table3[[#This Row],[average rating]] + (Table3[[#This Row],[rating_count]] / 1000)</f>
        <v>72.709000000000003</v>
      </c>
      <c r="Q85" s="7">
        <f>IFERROR(ROUND(VALUE(Table3[[#This Row],[rating]]), 0), "")</f>
        <v>4</v>
      </c>
      <c r="R85" t="s">
        <v>6255</v>
      </c>
      <c r="S85" t="s">
        <v>6256</v>
      </c>
      <c r="T85" t="s">
        <v>6257</v>
      </c>
      <c r="U85" t="s">
        <v>6258</v>
      </c>
      <c r="V85" t="s">
        <v>6259</v>
      </c>
      <c r="W85" t="s">
        <v>6260</v>
      </c>
      <c r="X85" t="s">
        <v>6261</v>
      </c>
      <c r="Y85" t="s">
        <v>6262</v>
      </c>
      <c r="Z85" s="6">
        <f t="shared" si="7"/>
        <v>164113191</v>
      </c>
      <c r="AA85" s="6">
        <f>IFERROR(VALUE(Table3[[#This Row],[potential revenue]]), 0)</f>
        <v>164113191</v>
      </c>
      <c r="AB85" t="str">
        <f t="shared" si="8"/>
        <v>Yes</v>
      </c>
      <c r="AC85">
        <f t="shared" si="9"/>
        <v>215</v>
      </c>
      <c r="AD85" t="str">
        <f t="shared" si="10"/>
        <v>&gt;₹500</v>
      </c>
      <c r="AE85" t="str">
        <f t="shared" si="11"/>
        <v>31–40%</v>
      </c>
    </row>
    <row r="86" spans="1:31" x14ac:dyDescent="0.35">
      <c r="A86" t="s">
        <v>5056</v>
      </c>
      <c r="B86" t="s">
        <v>4827</v>
      </c>
      <c r="C86" t="str">
        <f>PROPER(Table3[[#This Row],[product_name2]])</f>
        <v>Kingone Wireless Charging Pencil (2Nd Generation) For Ipad With Magnetic And Tilt Sensitive, Palm Rejection, Compatible With Apple Ipad Pro 11 Inch 1/2/3/4, Ipad Pro 12.9 Inch 3/4/5/6, Ipad Air 4/5, Mini6</v>
      </c>
      <c r="D86" t="s">
        <v>4828</v>
      </c>
      <c r="E86" t="s">
        <v>5058</v>
      </c>
      <c r="F86" t="str">
        <f>LEFT(Table3[[#This Row],[category]], FIND("|", Table3[[#This Row],[category]]) - 1)</f>
        <v>MusicalInstruments</v>
      </c>
      <c r="G86" t="str">
        <f>MID(Table3[[#This Row],[category]], FIND("|", Table3[[#This Row],[category]]) + 1, FIND("|", Table3[[#This Row],[category]], FIND("|", Table3[[#This Row],[category]]) + 1) - FIND("|", Table3[[#This Row],[category]]) - 1)</f>
        <v>Microphones</v>
      </c>
      <c r="H86" t="str">
        <f>RIGHT(Table3[[#This Row],[category]], LEN(Table3[[#This Row],[category]]) - FIND("|", Table3[[#This Row],[category]], FIND("|", Table3[[#This Row],[category]]) + 1))</f>
        <v>Condenser</v>
      </c>
      <c r="I86" s="6">
        <v>798</v>
      </c>
      <c r="J86" s="6">
        <v>1995</v>
      </c>
      <c r="K86" s="1">
        <f t="shared" si="6"/>
        <v>60</v>
      </c>
      <c r="L86" s="3">
        <v>0.6</v>
      </c>
      <c r="M86" s="1">
        <v>4</v>
      </c>
      <c r="N86" s="11">
        <v>68664</v>
      </c>
      <c r="O86" s="7">
        <f>IF(ISNUMBER(Table3[[#This Row],[rating]]), Table3[[#This Row],[rating]], "")</f>
        <v>4</v>
      </c>
      <c r="P86" s="7">
        <f>Table3[[#This Row],[average rating]] + (Table3[[#This Row],[rating_count]] / 1000)</f>
        <v>72.664000000000001</v>
      </c>
      <c r="Q86" s="7">
        <f>IFERROR(ROUND(VALUE(Table3[[#This Row],[rating]]), 0), "")</f>
        <v>4</v>
      </c>
      <c r="R86" t="s">
        <v>5059</v>
      </c>
      <c r="S86" t="s">
        <v>5060</v>
      </c>
      <c r="T86" t="s">
        <v>5061</v>
      </c>
      <c r="U86" t="s">
        <v>5062</v>
      </c>
      <c r="V86" t="s">
        <v>5063</v>
      </c>
      <c r="W86" t="s">
        <v>5064</v>
      </c>
      <c r="X86" t="s">
        <v>5065</v>
      </c>
      <c r="Y86" t="s">
        <v>5066</v>
      </c>
      <c r="Z86" s="6">
        <f t="shared" si="7"/>
        <v>136984680</v>
      </c>
      <c r="AA86" s="6">
        <f>IFERROR(VALUE(Table3[[#This Row],[potential revenue]]), 0)</f>
        <v>136984680</v>
      </c>
      <c r="AB86" t="str">
        <f t="shared" si="8"/>
        <v>No</v>
      </c>
      <c r="AC86">
        <f t="shared" si="9"/>
        <v>215</v>
      </c>
      <c r="AD86" t="str">
        <f t="shared" si="10"/>
        <v>&gt;₹500</v>
      </c>
      <c r="AE86" t="str">
        <f t="shared" si="11"/>
        <v>51–60%</v>
      </c>
    </row>
    <row r="87" spans="1:31" x14ac:dyDescent="0.35">
      <c r="A87" t="s">
        <v>3805</v>
      </c>
      <c r="B87" t="s">
        <v>8626</v>
      </c>
      <c r="C87" t="str">
        <f>PROPER(Table3[[#This Row],[product_name2]])</f>
        <v>Beatxp Kitchen Scale Multipurpose Portable Electronic Digital Weighing Scale | Weight Machine With Back Light Lcd Display | White |10 Kg | 2 Year Warranty |</v>
      </c>
      <c r="D87" t="s">
        <v>8627</v>
      </c>
      <c r="E87" t="s">
        <v>2964</v>
      </c>
      <c r="F87" t="str">
        <f>LEFT(Table3[[#This Row],[category]], FIND("|", Table3[[#This Row],[category]]) - 1)</f>
        <v>Electronics</v>
      </c>
      <c r="G87" t="str">
        <f>MID(Table3[[#This Row],[category]], FIND("|", Table3[[#This Row],[category]]) + 1, FIND("|", Table3[[#This Row],[category]], FIND("|", Table3[[#This Row],[category]]) + 1) - FIND("|", Table3[[#This Row],[category]]) - 1)</f>
        <v>WearableTechnology</v>
      </c>
      <c r="H87" t="str">
        <f>RIGHT(Table3[[#This Row],[category]], LEN(Table3[[#This Row],[category]]) - FIND("|", Table3[[#This Row],[category]], FIND("|", Table3[[#This Row],[category]]) + 1))</f>
        <v>SmartWatches</v>
      </c>
      <c r="I87" s="6">
        <v>1599</v>
      </c>
      <c r="J87" s="6">
        <v>4999</v>
      </c>
      <c r="K87" s="1">
        <f t="shared" si="6"/>
        <v>68.013602720544114</v>
      </c>
      <c r="L87" s="3">
        <v>0.68</v>
      </c>
      <c r="M87" s="1">
        <v>4</v>
      </c>
      <c r="N87" s="11">
        <v>67951</v>
      </c>
      <c r="O87" s="7">
        <f>IF(ISNUMBER(Table3[[#This Row],[rating]]), Table3[[#This Row],[rating]], "")</f>
        <v>4</v>
      </c>
      <c r="P87" s="7">
        <f>Table3[[#This Row],[average rating]] + (Table3[[#This Row],[rating_count]] / 1000)</f>
        <v>71.950999999999993</v>
      </c>
      <c r="Q87" s="7">
        <f>IFERROR(ROUND(VALUE(Table3[[#This Row],[rating]]), 0), "")</f>
        <v>4</v>
      </c>
      <c r="R87" t="s">
        <v>3807</v>
      </c>
      <c r="S87" t="s">
        <v>5720</v>
      </c>
      <c r="T87" t="s">
        <v>5721</v>
      </c>
      <c r="U87" t="s">
        <v>5722</v>
      </c>
      <c r="V87" t="s">
        <v>5723</v>
      </c>
      <c r="W87" t="s">
        <v>5724</v>
      </c>
      <c r="X87" t="s">
        <v>5725</v>
      </c>
      <c r="Y87" t="s">
        <v>5726</v>
      </c>
      <c r="Z87" s="6">
        <f t="shared" si="7"/>
        <v>339687049</v>
      </c>
      <c r="AA87" s="6">
        <f>IFERROR(VALUE(Table3[[#This Row],[potential revenue]]), 0)</f>
        <v>339687049</v>
      </c>
      <c r="AB87" t="str">
        <f t="shared" si="8"/>
        <v>Yes</v>
      </c>
      <c r="AC87">
        <f t="shared" si="9"/>
        <v>215</v>
      </c>
      <c r="AD87" t="str">
        <f t="shared" si="10"/>
        <v>&gt;₹500</v>
      </c>
      <c r="AE87" t="str">
        <f t="shared" si="11"/>
        <v>61–70%</v>
      </c>
    </row>
    <row r="88" spans="1:31" x14ac:dyDescent="0.35">
      <c r="A88" t="s">
        <v>3805</v>
      </c>
      <c r="B88" t="s">
        <v>8360</v>
      </c>
      <c r="C88" t="str">
        <f>PROPER(Table3[[#This Row],[product_name2]])</f>
        <v>Hp K500F Backlit Membrane Wired Gaming Keyboard With Mixed Color Lighting, Metal Panel With Logo Lighting, 26 Anti-Ghosting Keys, And Windows Lock Key / 3 Years Warranty(7Zz97Aa)</v>
      </c>
      <c r="D88" t="s">
        <v>8361</v>
      </c>
      <c r="E88" t="s">
        <v>2964</v>
      </c>
      <c r="F88" t="str">
        <f>LEFT(Table3[[#This Row],[category]], FIND("|", Table3[[#This Row],[category]]) - 1)</f>
        <v>Electronics</v>
      </c>
      <c r="G88" t="str">
        <f>MID(Table3[[#This Row],[category]], FIND("|", Table3[[#This Row],[category]]) + 1, FIND("|", Table3[[#This Row],[category]], FIND("|", Table3[[#This Row],[category]]) + 1) - FIND("|", Table3[[#This Row],[category]]) - 1)</f>
        <v>WearableTechnology</v>
      </c>
      <c r="H88" t="str">
        <f>RIGHT(Table3[[#This Row],[category]], LEN(Table3[[#This Row],[category]]) - FIND("|", Table3[[#This Row],[category]], FIND("|", Table3[[#This Row],[category]]) + 1))</f>
        <v>SmartWatches</v>
      </c>
      <c r="I88" s="6">
        <v>1599</v>
      </c>
      <c r="J88" s="6">
        <v>4999</v>
      </c>
      <c r="K88" s="1">
        <f t="shared" si="6"/>
        <v>68.013602720544114</v>
      </c>
      <c r="L88" s="3">
        <v>0.68</v>
      </c>
      <c r="M88" s="1">
        <v>4</v>
      </c>
      <c r="N88" s="11">
        <v>67950</v>
      </c>
      <c r="O88" s="7">
        <f>IF(ISNUMBER(Table3[[#This Row],[rating]]), Table3[[#This Row],[rating]], "")</f>
        <v>4</v>
      </c>
      <c r="P88" s="7">
        <f>Table3[[#This Row],[average rating]] + (Table3[[#This Row],[rating_count]] / 1000)</f>
        <v>71.95</v>
      </c>
      <c r="Q88" s="7">
        <f>IFERROR(ROUND(VALUE(Table3[[#This Row],[rating]]), 0), "")</f>
        <v>4</v>
      </c>
      <c r="R88" t="s">
        <v>3807</v>
      </c>
      <c r="S88" t="s">
        <v>3808</v>
      </c>
      <c r="T88" t="s">
        <v>3809</v>
      </c>
      <c r="U88" t="s">
        <v>3810</v>
      </c>
      <c r="V88" t="s">
        <v>3811</v>
      </c>
      <c r="W88" t="s">
        <v>3812</v>
      </c>
      <c r="X88" t="s">
        <v>3813</v>
      </c>
      <c r="Y88" t="s">
        <v>3814</v>
      </c>
      <c r="Z88" s="6">
        <f t="shared" si="7"/>
        <v>339682050</v>
      </c>
      <c r="AA88" s="6">
        <f>IFERROR(VALUE(Table3[[#This Row],[potential revenue]]), 0)</f>
        <v>339682050</v>
      </c>
      <c r="AB88" t="str">
        <f t="shared" si="8"/>
        <v>Yes</v>
      </c>
      <c r="AC88">
        <f t="shared" si="9"/>
        <v>215</v>
      </c>
      <c r="AD88" t="str">
        <f t="shared" si="10"/>
        <v>&gt;₹500</v>
      </c>
      <c r="AE88" t="str">
        <f t="shared" si="11"/>
        <v>61–70%</v>
      </c>
    </row>
    <row r="89" spans="1:31" x14ac:dyDescent="0.35">
      <c r="A89" t="s">
        <v>3038</v>
      </c>
      <c r="B89" t="s">
        <v>1340</v>
      </c>
      <c r="C89" t="str">
        <f>PROPER(Table3[[#This Row],[product_name2]])</f>
        <v>Bluerigger Digital Optical Audio Toslink Cable (3.3 Feet / 1 Meter) With 8 Channel (7.1) Audio Support (For Home Theatre, Xbox, Playstation Etc.)</v>
      </c>
      <c r="D89" t="s">
        <v>1341</v>
      </c>
      <c r="E89" t="s">
        <v>3040</v>
      </c>
      <c r="F89" t="str">
        <f>LEFT(Table3[[#This Row],[category]], FIND("|", Table3[[#This Row],[category]]) - 1)</f>
        <v>Electronics</v>
      </c>
      <c r="G89" t="str">
        <f>MID(Table3[[#This Row],[category]], FIND("|", Table3[[#This Row],[category]]) + 1, FIND("|", Table3[[#This Row],[category]], FIND("|", Table3[[#This Row],[category]]) + 1) - FIND("|", Table3[[#This Row],[category]]) - 1)</f>
        <v>Accessories</v>
      </c>
      <c r="H89" t="str">
        <f>RIGHT(Table3[[#This Row],[category]], LEN(Table3[[#This Row],[category]]) - FIND("|", Table3[[#This Row],[category]], FIND("|", Table3[[#This Row],[category]]) + 1))</f>
        <v>MemoryCards|MicroSD</v>
      </c>
      <c r="I89" s="6">
        <v>569</v>
      </c>
      <c r="J89" s="6">
        <v>1000</v>
      </c>
      <c r="K89" s="1">
        <f t="shared" si="6"/>
        <v>43.1</v>
      </c>
      <c r="L89" s="3">
        <v>0.43</v>
      </c>
      <c r="M89" s="1">
        <v>4.4000000000000004</v>
      </c>
      <c r="N89" s="11">
        <v>67262</v>
      </c>
      <c r="O89" s="7">
        <f>IF(ISNUMBER(Table3[[#This Row],[rating]]), Table3[[#This Row],[rating]], "")</f>
        <v>4.4000000000000004</v>
      </c>
      <c r="P89" s="7">
        <f>Table3[[#This Row],[average rating]] + (Table3[[#This Row],[rating_count]] / 1000)</f>
        <v>71.662000000000006</v>
      </c>
      <c r="Q89" s="7">
        <f>IFERROR(ROUND(VALUE(Table3[[#This Row],[rating]]), 0), "")</f>
        <v>4</v>
      </c>
      <c r="R89" t="s">
        <v>3041</v>
      </c>
      <c r="S89" t="s">
        <v>3042</v>
      </c>
      <c r="T89" t="s">
        <v>3043</v>
      </c>
      <c r="U89" t="s">
        <v>3044</v>
      </c>
      <c r="V89" t="s">
        <v>3045</v>
      </c>
      <c r="W89" t="s">
        <v>3046</v>
      </c>
      <c r="X89" t="s">
        <v>4909</v>
      </c>
      <c r="Y89" t="s">
        <v>4910</v>
      </c>
      <c r="Z89" s="6">
        <f t="shared" si="7"/>
        <v>67262000</v>
      </c>
      <c r="AA89" s="6">
        <f>IFERROR(VALUE(Table3[[#This Row],[potential revenue]]), 0)</f>
        <v>67262000</v>
      </c>
      <c r="AB89" t="str">
        <f t="shared" si="8"/>
        <v>Yes</v>
      </c>
      <c r="AC89">
        <f t="shared" si="9"/>
        <v>215</v>
      </c>
      <c r="AD89" t="str">
        <f t="shared" si="10"/>
        <v>&gt;₹500</v>
      </c>
      <c r="AE89" t="str">
        <f t="shared" si="11"/>
        <v>41–50%</v>
      </c>
    </row>
    <row r="90" spans="1:31" x14ac:dyDescent="0.35">
      <c r="A90" t="s">
        <v>4224</v>
      </c>
      <c r="B90" t="s">
        <v>1281</v>
      </c>
      <c r="C90" t="str">
        <f>PROPER(Table3[[#This Row],[product_name2]])</f>
        <v>Tp-Link Ac1300 Archer T3U Plus High Gain Usb 3.0 Wi-Fi Dongle, Wireless Dual Band Mu-Mimo Wifi Adapter With High Gain Antenna, Supports Windows 11/10/8.1/8/7/Xp/Macos</v>
      </c>
      <c r="D90" t="s">
        <v>1282</v>
      </c>
      <c r="E90" t="s">
        <v>3040</v>
      </c>
      <c r="F90" t="str">
        <f>LEFT(Table3[[#This Row],[category]], FIND("|", Table3[[#This Row],[category]]) - 1)</f>
        <v>Electronics</v>
      </c>
      <c r="G90" t="str">
        <f>MID(Table3[[#This Row],[category]], FIND("|", Table3[[#This Row],[category]]) + 1, FIND("|", Table3[[#This Row],[category]], FIND("|", Table3[[#This Row],[category]]) + 1) - FIND("|", Table3[[#This Row],[category]]) - 1)</f>
        <v>Accessories</v>
      </c>
      <c r="H90" t="str">
        <f>RIGHT(Table3[[#This Row],[category]], LEN(Table3[[#This Row],[category]]) - FIND("|", Table3[[#This Row],[category]], FIND("|", Table3[[#This Row],[category]]) + 1))</f>
        <v>MemoryCards|MicroSD</v>
      </c>
      <c r="I90" s="6">
        <v>1989</v>
      </c>
      <c r="J90" s="6">
        <v>3500</v>
      </c>
      <c r="K90" s="1">
        <f t="shared" si="6"/>
        <v>43.171428571428571</v>
      </c>
      <c r="L90" s="3">
        <v>0.43</v>
      </c>
      <c r="M90" s="1">
        <v>4.4000000000000004</v>
      </c>
      <c r="N90" s="11">
        <v>67260</v>
      </c>
      <c r="O90" s="7">
        <f>IF(ISNUMBER(Table3[[#This Row],[rating]]), Table3[[#This Row],[rating]], "")</f>
        <v>4.4000000000000004</v>
      </c>
      <c r="P90" s="7">
        <f>Table3[[#This Row],[average rating]] + (Table3[[#This Row],[rating_count]] / 1000)</f>
        <v>71.660000000000011</v>
      </c>
      <c r="Q90" s="7">
        <f>IFERROR(ROUND(VALUE(Table3[[#This Row],[rating]]), 0), "")</f>
        <v>4</v>
      </c>
      <c r="R90" t="s">
        <v>4226</v>
      </c>
      <c r="S90" t="s">
        <v>3042</v>
      </c>
      <c r="T90" t="s">
        <v>3043</v>
      </c>
      <c r="U90" t="s">
        <v>3044</v>
      </c>
      <c r="V90" t="s">
        <v>3045</v>
      </c>
      <c r="W90" t="s">
        <v>3046</v>
      </c>
      <c r="X90" t="s">
        <v>4227</v>
      </c>
      <c r="Y90" t="s">
        <v>4228</v>
      </c>
      <c r="Z90" s="6">
        <f t="shared" si="7"/>
        <v>235410000</v>
      </c>
      <c r="AA90" s="6">
        <f>IFERROR(VALUE(Table3[[#This Row],[potential revenue]]), 0)</f>
        <v>235410000</v>
      </c>
      <c r="AB90" t="str">
        <f t="shared" si="8"/>
        <v>No</v>
      </c>
      <c r="AC90">
        <f t="shared" si="9"/>
        <v>214</v>
      </c>
      <c r="AD90" t="str">
        <f t="shared" si="10"/>
        <v>&gt;₹500</v>
      </c>
      <c r="AE90" t="str">
        <f t="shared" si="11"/>
        <v>41–50%</v>
      </c>
    </row>
    <row r="91" spans="1:31" x14ac:dyDescent="0.35">
      <c r="A91" t="s">
        <v>4455</v>
      </c>
      <c r="B91" t="s">
        <v>1296</v>
      </c>
      <c r="C91" t="str">
        <f>PROPER(Table3[[#This Row],[product_name2]])</f>
        <v>Tp-Link Nano Usb Wifi Dongle 150Mbps High Gain Wireless Network Wi-Fi Adapter For Pc Desktop And Laptops, Supports Windows 10/8.1/8/7/Xp, Linux, Mac Os X (Tl-Wn722N)</v>
      </c>
      <c r="D91" t="s">
        <v>1297</v>
      </c>
      <c r="E91" t="s">
        <v>3040</v>
      </c>
      <c r="F91" t="str">
        <f>LEFT(Table3[[#This Row],[category]], FIND("|", Table3[[#This Row],[category]]) - 1)</f>
        <v>Electronics</v>
      </c>
      <c r="G91" t="str">
        <f>MID(Table3[[#This Row],[category]], FIND("|", Table3[[#This Row],[category]]) + 1, FIND("|", Table3[[#This Row],[category]], FIND("|", Table3[[#This Row],[category]]) + 1) - FIND("|", Table3[[#This Row],[category]]) - 1)</f>
        <v>Accessories</v>
      </c>
      <c r="H91" t="str">
        <f>RIGHT(Table3[[#This Row],[category]], LEN(Table3[[#This Row],[category]]) - FIND("|", Table3[[#This Row],[category]], FIND("|", Table3[[#This Row],[category]]) + 1))</f>
        <v>MemoryCards|MicroSD</v>
      </c>
      <c r="I91" s="6">
        <v>649</v>
      </c>
      <c r="J91" s="6">
        <v>2400</v>
      </c>
      <c r="K91" s="1">
        <f t="shared" si="6"/>
        <v>72.958333333333343</v>
      </c>
      <c r="L91" s="3">
        <v>0.73</v>
      </c>
      <c r="M91" s="1">
        <v>4.4000000000000004</v>
      </c>
      <c r="N91" s="11">
        <v>67260</v>
      </c>
      <c r="O91" s="7">
        <f>IF(ISNUMBER(Table3[[#This Row],[rating]]), Table3[[#This Row],[rating]], "")</f>
        <v>4.4000000000000004</v>
      </c>
      <c r="P91" s="7">
        <f>Table3[[#This Row],[average rating]] + (Table3[[#This Row],[rating_count]] / 1000)</f>
        <v>71.660000000000011</v>
      </c>
      <c r="Q91" s="7">
        <f>IFERROR(ROUND(VALUE(Table3[[#This Row],[rating]]), 0), "")</f>
        <v>4</v>
      </c>
      <c r="R91" t="s">
        <v>4457</v>
      </c>
      <c r="S91" t="s">
        <v>3042</v>
      </c>
      <c r="T91" t="s">
        <v>3043</v>
      </c>
      <c r="U91" t="s">
        <v>3044</v>
      </c>
      <c r="V91" t="s">
        <v>3045</v>
      </c>
      <c r="W91" t="s">
        <v>3046</v>
      </c>
      <c r="X91" t="s">
        <v>3047</v>
      </c>
      <c r="Y91" t="s">
        <v>4458</v>
      </c>
      <c r="Z91" s="6">
        <f t="shared" si="7"/>
        <v>161424000</v>
      </c>
      <c r="AA91" s="6">
        <f>IFERROR(VALUE(Table3[[#This Row],[potential revenue]]), 0)</f>
        <v>161424000</v>
      </c>
      <c r="AB91" t="str">
        <f t="shared" si="8"/>
        <v>No</v>
      </c>
      <c r="AC91">
        <f t="shared" si="9"/>
        <v>214</v>
      </c>
      <c r="AD91" t="str">
        <f t="shared" si="10"/>
        <v>&gt;₹500</v>
      </c>
      <c r="AE91" t="str">
        <f t="shared" si="11"/>
        <v>71–80%</v>
      </c>
    </row>
    <row r="92" spans="1:31" x14ac:dyDescent="0.35">
      <c r="A92" t="s">
        <v>3038</v>
      </c>
      <c r="B92" t="s">
        <v>1195</v>
      </c>
      <c r="C92" t="str">
        <f>PROPER(Table3[[#This Row],[product_name2]])</f>
        <v>Wayona Usb Type C 65W 6Ft/2M Long Fast Charging Cable Compatible For Samsung S22 S20 Fe S21 Ultra A33 A53 A01 A73 A70 A51 M33 M53 M51 M31(2M, Black)</v>
      </c>
      <c r="D92" t="s">
        <v>1196</v>
      </c>
      <c r="E92" t="s">
        <v>3040</v>
      </c>
      <c r="F92" t="str">
        <f>LEFT(Table3[[#This Row],[category]], FIND("|", Table3[[#This Row],[category]]) - 1)</f>
        <v>Electronics</v>
      </c>
      <c r="G92" t="str">
        <f>MID(Table3[[#This Row],[category]], FIND("|", Table3[[#This Row],[category]]) + 1, FIND("|", Table3[[#This Row],[category]], FIND("|", Table3[[#This Row],[category]]) + 1) - FIND("|", Table3[[#This Row],[category]]) - 1)</f>
        <v>Accessories</v>
      </c>
      <c r="H92" t="str">
        <f>RIGHT(Table3[[#This Row],[category]], LEN(Table3[[#This Row],[category]]) - FIND("|", Table3[[#This Row],[category]], FIND("|", Table3[[#This Row],[category]]) + 1))</f>
        <v>MemoryCards|MicroSD</v>
      </c>
      <c r="I92" s="6">
        <v>569</v>
      </c>
      <c r="J92" s="6">
        <v>1000</v>
      </c>
      <c r="K92" s="1">
        <f t="shared" si="6"/>
        <v>43.1</v>
      </c>
      <c r="L92" s="3">
        <v>0.43</v>
      </c>
      <c r="M92" s="1">
        <v>4.4000000000000004</v>
      </c>
      <c r="N92" s="11">
        <v>67259</v>
      </c>
      <c r="O92" s="7">
        <f>IF(ISNUMBER(Table3[[#This Row],[rating]]), Table3[[#This Row],[rating]], "")</f>
        <v>4.4000000000000004</v>
      </c>
      <c r="P92" s="7">
        <f>Table3[[#This Row],[average rating]] + (Table3[[#This Row],[rating_count]] / 1000)</f>
        <v>71.659000000000006</v>
      </c>
      <c r="Q92" s="7">
        <f>IFERROR(ROUND(VALUE(Table3[[#This Row],[rating]]), 0), "")</f>
        <v>4</v>
      </c>
      <c r="R92" t="s">
        <v>3041</v>
      </c>
      <c r="S92" t="s">
        <v>3042</v>
      </c>
      <c r="T92" t="s">
        <v>3043</v>
      </c>
      <c r="U92" t="s">
        <v>3044</v>
      </c>
      <c r="V92" t="s">
        <v>3045</v>
      </c>
      <c r="W92" t="s">
        <v>3046</v>
      </c>
      <c r="X92" t="s">
        <v>3047</v>
      </c>
      <c r="Y92" t="s">
        <v>3048</v>
      </c>
      <c r="Z92" s="6">
        <f t="shared" si="7"/>
        <v>67259000</v>
      </c>
      <c r="AA92" s="6">
        <f>IFERROR(VALUE(Table3[[#This Row],[potential revenue]]), 0)</f>
        <v>67259000</v>
      </c>
      <c r="AB92" t="str">
        <f t="shared" si="8"/>
        <v>Yes</v>
      </c>
      <c r="AC92">
        <f t="shared" si="9"/>
        <v>215</v>
      </c>
      <c r="AD92" t="str">
        <f t="shared" si="10"/>
        <v>&gt;₹500</v>
      </c>
      <c r="AE92" t="str">
        <f t="shared" si="11"/>
        <v>41–50%</v>
      </c>
    </row>
    <row r="93" spans="1:31" x14ac:dyDescent="0.35">
      <c r="A93" t="s">
        <v>3142</v>
      </c>
      <c r="B93" t="s">
        <v>1200</v>
      </c>
      <c r="C93" t="str">
        <f>PROPER(Table3[[#This Row],[product_name2]])</f>
        <v>Saifsmart Outlet Wall Mount Hanger Holder For Dot 3Rd Gen, Compact Bracket Case Plug And Built-In Cable Management For Kitchen Bathroom, Bedroom (Black)</v>
      </c>
      <c r="D93" t="s">
        <v>1201</v>
      </c>
      <c r="E93" t="s">
        <v>3040</v>
      </c>
      <c r="F93" t="str">
        <f>LEFT(Table3[[#This Row],[category]], FIND("|", Table3[[#This Row],[category]]) - 1)</f>
        <v>Electronics</v>
      </c>
      <c r="G93" t="str">
        <f>MID(Table3[[#This Row],[category]], FIND("|", Table3[[#This Row],[category]]) + 1, FIND("|", Table3[[#This Row],[category]], FIND("|", Table3[[#This Row],[category]]) + 1) - FIND("|", Table3[[#This Row],[category]]) - 1)</f>
        <v>Accessories</v>
      </c>
      <c r="H93" t="str">
        <f>RIGHT(Table3[[#This Row],[category]], LEN(Table3[[#This Row],[category]]) - FIND("|", Table3[[#This Row],[category]], FIND("|", Table3[[#This Row],[category]]) + 1))</f>
        <v>MemoryCards|MicroSD</v>
      </c>
      <c r="I93" s="6">
        <v>959</v>
      </c>
      <c r="J93" s="6">
        <v>1800</v>
      </c>
      <c r="K93" s="1">
        <f t="shared" si="6"/>
        <v>46.722222222222221</v>
      </c>
      <c r="L93" s="3">
        <v>0.47</v>
      </c>
      <c r="M93" s="1">
        <v>4.4000000000000004</v>
      </c>
      <c r="N93" s="11">
        <v>67259</v>
      </c>
      <c r="O93" s="7">
        <f>IF(ISNUMBER(Table3[[#This Row],[rating]]), Table3[[#This Row],[rating]], "")</f>
        <v>4.4000000000000004</v>
      </c>
      <c r="P93" s="7">
        <f>Table3[[#This Row],[average rating]] + (Table3[[#This Row],[rating_count]] / 1000)</f>
        <v>71.659000000000006</v>
      </c>
      <c r="Q93" s="7">
        <f>IFERROR(ROUND(VALUE(Table3[[#This Row],[rating]]), 0), "")</f>
        <v>4</v>
      </c>
      <c r="R93" t="s">
        <v>3041</v>
      </c>
      <c r="S93" t="s">
        <v>3042</v>
      </c>
      <c r="T93" t="s">
        <v>3043</v>
      </c>
      <c r="U93" t="s">
        <v>3044</v>
      </c>
      <c r="V93" t="s">
        <v>3045</v>
      </c>
      <c r="W93" t="s">
        <v>3046</v>
      </c>
      <c r="X93" t="s">
        <v>3144</v>
      </c>
      <c r="Y93" t="s">
        <v>3145</v>
      </c>
      <c r="Z93" s="6">
        <f t="shared" si="7"/>
        <v>121066200</v>
      </c>
      <c r="AA93" s="6">
        <f>IFERROR(VALUE(Table3[[#This Row],[potential revenue]]), 0)</f>
        <v>121066200</v>
      </c>
      <c r="AB93" t="str">
        <f t="shared" si="8"/>
        <v>No</v>
      </c>
      <c r="AC93">
        <f t="shared" si="9"/>
        <v>216</v>
      </c>
      <c r="AD93" t="str">
        <f t="shared" si="10"/>
        <v>&gt;₹500</v>
      </c>
      <c r="AE93" t="str">
        <f t="shared" si="11"/>
        <v>41–50%</v>
      </c>
    </row>
    <row r="94" spans="1:31" x14ac:dyDescent="0.35">
      <c r="A94" t="s">
        <v>3217</v>
      </c>
      <c r="B94" t="s">
        <v>1221</v>
      </c>
      <c r="C94" t="str">
        <f>PROPER(Table3[[#This Row],[product_name2]])</f>
        <v>Amazonbasics New Release Abs Usb-A To Lightning Cable Cord, Fast Charging Mfi Certified Charger For Apple Iphone, Ipad Tablet (3-Ft, White)</v>
      </c>
      <c r="D94" t="s">
        <v>1222</v>
      </c>
      <c r="E94" t="s">
        <v>3040</v>
      </c>
      <c r="F94" t="str">
        <f>LEFT(Table3[[#This Row],[category]], FIND("|", Table3[[#This Row],[category]]) - 1)</f>
        <v>Electronics</v>
      </c>
      <c r="G94" t="str">
        <f>MID(Table3[[#This Row],[category]], FIND("|", Table3[[#This Row],[category]]) + 1, FIND("|", Table3[[#This Row],[category]], FIND("|", Table3[[#This Row],[category]]) + 1) - FIND("|", Table3[[#This Row],[category]]) - 1)</f>
        <v>Accessories</v>
      </c>
      <c r="H94" t="str">
        <f>RIGHT(Table3[[#This Row],[category]], LEN(Table3[[#This Row],[category]]) - FIND("|", Table3[[#This Row],[category]], FIND("|", Table3[[#This Row],[category]]) + 1))</f>
        <v>MemoryCards|MicroSD</v>
      </c>
      <c r="I94" s="6">
        <v>369</v>
      </c>
      <c r="J94" s="6">
        <v>700</v>
      </c>
      <c r="K94" s="1">
        <f t="shared" si="6"/>
        <v>47.285714285714285</v>
      </c>
      <c r="L94" s="3">
        <v>0.47</v>
      </c>
      <c r="M94" s="1">
        <v>4.4000000000000004</v>
      </c>
      <c r="N94" s="11">
        <v>67259</v>
      </c>
      <c r="O94" s="7">
        <f>IF(ISNUMBER(Table3[[#This Row],[rating]]), Table3[[#This Row],[rating]], "")</f>
        <v>4.4000000000000004</v>
      </c>
      <c r="P94" s="7">
        <f>Table3[[#This Row],[average rating]] + (Table3[[#This Row],[rating_count]] / 1000)</f>
        <v>71.659000000000006</v>
      </c>
      <c r="Q94" s="7">
        <f>IFERROR(ROUND(VALUE(Table3[[#This Row],[rating]]), 0), "")</f>
        <v>4</v>
      </c>
      <c r="R94" t="s">
        <v>3219</v>
      </c>
      <c r="S94" t="s">
        <v>3042</v>
      </c>
      <c r="T94" t="s">
        <v>3043</v>
      </c>
      <c r="U94" t="s">
        <v>3044</v>
      </c>
      <c r="V94" t="s">
        <v>3045</v>
      </c>
      <c r="W94" t="s">
        <v>3046</v>
      </c>
      <c r="X94" t="s">
        <v>3220</v>
      </c>
      <c r="Y94" t="s">
        <v>3221</v>
      </c>
      <c r="Z94" s="6">
        <f t="shared" si="7"/>
        <v>47081300</v>
      </c>
      <c r="AA94" s="6">
        <f>IFERROR(VALUE(Table3[[#This Row],[potential revenue]]), 0)</f>
        <v>47081300</v>
      </c>
      <c r="AB94" t="str">
        <f t="shared" si="8"/>
        <v>No</v>
      </c>
      <c r="AC94">
        <f t="shared" si="9"/>
        <v>215</v>
      </c>
      <c r="AD94" t="str">
        <f t="shared" si="10"/>
        <v>&gt;₹500</v>
      </c>
      <c r="AE94" t="str">
        <f t="shared" si="11"/>
        <v>41–50%</v>
      </c>
    </row>
    <row r="95" spans="1:31" x14ac:dyDescent="0.35">
      <c r="A95" t="s">
        <v>5880</v>
      </c>
      <c r="B95" t="s">
        <v>10090</v>
      </c>
      <c r="C95" t="str">
        <f>PROPER(Table3[[#This Row],[product_name2]])</f>
        <v>Kent 16026 Electric Kettle Stainless Steel 1.8 L | 1500W | Superfast Boiling | Auto Shut-Off | Boil Dry Protection | 360¬∞ Rotating Base | Water Level Indicator</v>
      </c>
      <c r="D95" t="s">
        <v>10091</v>
      </c>
      <c r="E95" t="s">
        <v>5544</v>
      </c>
      <c r="F95" t="str">
        <f>LEFT(Table3[[#This Row],[category]], FIND("|", Table3[[#This Row],[category]]) - 1)</f>
        <v>Electronics</v>
      </c>
      <c r="G95" t="str">
        <f>MID(Table3[[#This Row],[category]], FIND("|", Table3[[#This Row],[category]]) + 1, FIND("|", Table3[[#This Row],[category]], FIND("|", Table3[[#This Row],[category]]) + 1) - FIND("|", Table3[[#This Row],[category]]) - 1)</f>
        <v>HomeAudio</v>
      </c>
      <c r="H95" t="str">
        <f>RIGHT(Table3[[#This Row],[category]], LEN(Table3[[#This Row],[category]]) - FIND("|", Table3[[#This Row],[category]], FIND("|", Table3[[#This Row],[category]]) + 1))</f>
        <v>Speakers|BluetoothSpeakers</v>
      </c>
      <c r="I95" s="6">
        <v>549</v>
      </c>
      <c r="J95" s="6">
        <v>999</v>
      </c>
      <c r="K95" s="1">
        <f t="shared" si="6"/>
        <v>45.045045045045043</v>
      </c>
      <c r="L95" s="3">
        <v>0.45</v>
      </c>
      <c r="M95" s="1">
        <v>3.9</v>
      </c>
      <c r="N95" s="11">
        <v>64705</v>
      </c>
      <c r="O95" s="7">
        <f>IF(ISNUMBER(Table3[[#This Row],[rating]]), Table3[[#This Row],[rating]], "")</f>
        <v>3.9</v>
      </c>
      <c r="P95" s="7">
        <f>Table3[[#This Row],[average rating]] + (Table3[[#This Row],[rating_count]] / 1000)</f>
        <v>68.605000000000004</v>
      </c>
      <c r="Q95" s="7">
        <f>IFERROR(ROUND(VALUE(Table3[[#This Row],[rating]]), 0), "")</f>
        <v>4</v>
      </c>
      <c r="R95" t="s">
        <v>5882</v>
      </c>
      <c r="S95" t="s">
        <v>5883</v>
      </c>
      <c r="T95" t="s">
        <v>5884</v>
      </c>
      <c r="U95" t="s">
        <v>5885</v>
      </c>
      <c r="V95" t="s">
        <v>5886</v>
      </c>
      <c r="W95" t="s">
        <v>5887</v>
      </c>
      <c r="X95" t="s">
        <v>5888</v>
      </c>
      <c r="Y95" t="s">
        <v>5889</v>
      </c>
      <c r="Z95" s="6">
        <f t="shared" si="7"/>
        <v>64640295</v>
      </c>
      <c r="AA95" s="6">
        <f>IFERROR(VALUE(Table3[[#This Row],[potential revenue]]), 0)</f>
        <v>64640295</v>
      </c>
      <c r="AB95" t="str">
        <f t="shared" si="8"/>
        <v>No</v>
      </c>
      <c r="AC95">
        <f t="shared" si="9"/>
        <v>215</v>
      </c>
      <c r="AD95" t="str">
        <f t="shared" si="10"/>
        <v>₹200–₹500</v>
      </c>
      <c r="AE95" t="str">
        <f t="shared" si="11"/>
        <v>41–50%</v>
      </c>
    </row>
    <row r="96" spans="1:31" x14ac:dyDescent="0.35">
      <c r="A96" t="s">
        <v>4984</v>
      </c>
      <c r="B96" t="s">
        <v>4690</v>
      </c>
      <c r="C96" t="str">
        <f>PROPER(Table3[[#This Row],[product_name2]])</f>
        <v>Flix Usb Charger,Flix (Beetel) Bolt 2.4 Dual Poart,5V/2.4A/12W Usb Wall Charger Fast Charging,Adapter For Android/Iphone 11/Xs/Xs Max/Xr/X/8/7/6/Plus,Ipad Pro/Air 2/Mini 3/4,Samsung S4/S5 &amp; More-Black</v>
      </c>
      <c r="D96" t="s">
        <v>4691</v>
      </c>
      <c r="E96" t="s">
        <v>4857</v>
      </c>
      <c r="F96" t="str">
        <f>LEFT(Table3[[#This Row],[category]], FIND("|", Table3[[#This Row],[category]]) - 1)</f>
        <v>Computers&amp;Accessories</v>
      </c>
      <c r="G96" t="str">
        <f>MID(Table3[[#This Row],[category]], FIND("|", Table3[[#This Row],[category]]) + 1, FIND("|", Table3[[#This Row],[category]], FIND("|", Table3[[#This Row],[category]]) + 1) - FIND("|", Table3[[#This Row],[category]]) - 1)</f>
        <v>ExternalDevices&amp;DataStorage</v>
      </c>
      <c r="H96" t="str">
        <f>RIGHT(Table3[[#This Row],[category]], LEN(Table3[[#This Row],[category]]) - FIND("|", Table3[[#This Row],[category]], FIND("|", Table3[[#This Row],[category]]) + 1))</f>
        <v>PenDrives</v>
      </c>
      <c r="I96" s="6">
        <v>475</v>
      </c>
      <c r="J96" s="6">
        <v>1500</v>
      </c>
      <c r="K96" s="1">
        <f t="shared" si="6"/>
        <v>68.333333333333329</v>
      </c>
      <c r="L96" s="3">
        <v>0.68</v>
      </c>
      <c r="M96" s="1">
        <v>4.2</v>
      </c>
      <c r="N96" s="11">
        <v>64273</v>
      </c>
      <c r="O96" s="7">
        <f>IF(ISNUMBER(Table3[[#This Row],[rating]]), Table3[[#This Row],[rating]], "")</f>
        <v>4.2</v>
      </c>
      <c r="P96" s="7">
        <f>Table3[[#This Row],[average rating]] + (Table3[[#This Row],[rating_count]] / 1000)</f>
        <v>68.472999999999999</v>
      </c>
      <c r="Q96" s="7">
        <f>IFERROR(ROUND(VALUE(Table3[[#This Row],[rating]]), 0), "")</f>
        <v>4</v>
      </c>
      <c r="R96" t="s">
        <v>4986</v>
      </c>
      <c r="S96" t="s">
        <v>4987</v>
      </c>
      <c r="T96" t="s">
        <v>4988</v>
      </c>
      <c r="U96" t="s">
        <v>4989</v>
      </c>
      <c r="V96" t="s">
        <v>4990</v>
      </c>
      <c r="W96" t="s">
        <v>4991</v>
      </c>
      <c r="X96" t="s">
        <v>4992</v>
      </c>
      <c r="Y96" t="s">
        <v>4993</v>
      </c>
      <c r="Z96" s="6">
        <f t="shared" si="7"/>
        <v>96409500</v>
      </c>
      <c r="AA96" s="6">
        <f>IFERROR(VALUE(Table3[[#This Row],[potential revenue]]), 0)</f>
        <v>96409500</v>
      </c>
      <c r="AB96" t="str">
        <f t="shared" si="8"/>
        <v>No</v>
      </c>
      <c r="AC96">
        <f t="shared" si="9"/>
        <v>216</v>
      </c>
      <c r="AD96" t="str">
        <f t="shared" si="10"/>
        <v>&gt;₹500</v>
      </c>
      <c r="AE96" t="str">
        <f t="shared" si="11"/>
        <v>61–70%</v>
      </c>
    </row>
    <row r="97" spans="1:31" x14ac:dyDescent="0.35">
      <c r="A97" t="s">
        <v>6015</v>
      </c>
      <c r="B97" t="s">
        <v>3207</v>
      </c>
      <c r="C97" t="str">
        <f>PROPER(Table3[[#This Row],[product_name2]])</f>
        <v>Samsung Galaxy M33 5G (Mystique Green, 8Gb, 128Gb Storage) | 6000Mah Battery | Upto 16Gb Ram With Ram Plus | Travel Adapter To Be Purchased Separately</v>
      </c>
      <c r="D97" t="s">
        <v>3208</v>
      </c>
      <c r="E97" t="s">
        <v>5544</v>
      </c>
      <c r="F97" t="str">
        <f>LEFT(Table3[[#This Row],[category]], FIND("|", Table3[[#This Row],[category]]) - 1)</f>
        <v>Electronics</v>
      </c>
      <c r="G97" t="str">
        <f>MID(Table3[[#This Row],[category]], FIND("|", Table3[[#This Row],[category]]) + 1, FIND("|", Table3[[#This Row],[category]], FIND("|", Table3[[#This Row],[category]]) + 1) - FIND("|", Table3[[#This Row],[category]]) - 1)</f>
        <v>HomeAudio</v>
      </c>
      <c r="H97" t="str">
        <f>RIGHT(Table3[[#This Row],[category]], LEN(Table3[[#This Row],[category]]) - FIND("|", Table3[[#This Row],[category]], FIND("|", Table3[[#This Row],[category]]) + 1))</f>
        <v>Speakers|BluetoothSpeakers</v>
      </c>
      <c r="I97" s="6">
        <v>1999</v>
      </c>
      <c r="J97" s="6">
        <v>2999</v>
      </c>
      <c r="K97" s="1">
        <f t="shared" si="6"/>
        <v>33.344448149383126</v>
      </c>
      <c r="L97" s="3">
        <v>0.33</v>
      </c>
      <c r="M97" s="1">
        <v>4.3</v>
      </c>
      <c r="N97" s="11">
        <v>63899</v>
      </c>
      <c r="O97" s="7">
        <f>IF(ISNUMBER(Table3[[#This Row],[rating]]), Table3[[#This Row],[rating]], "")</f>
        <v>4.3</v>
      </c>
      <c r="P97" s="7">
        <f>Table3[[#This Row],[average rating]] + (Table3[[#This Row],[rating_count]] / 1000)</f>
        <v>68.198999999999998</v>
      </c>
      <c r="Q97" s="7">
        <f>IFERROR(ROUND(VALUE(Table3[[#This Row],[rating]]), 0), "")</f>
        <v>4</v>
      </c>
      <c r="R97" t="s">
        <v>6017</v>
      </c>
      <c r="S97" t="s">
        <v>6018</v>
      </c>
      <c r="T97" t="s">
        <v>6019</v>
      </c>
      <c r="U97" t="s">
        <v>6020</v>
      </c>
      <c r="V97" t="s">
        <v>6021</v>
      </c>
      <c r="W97" t="s">
        <v>6022</v>
      </c>
      <c r="X97" t="s">
        <v>6023</v>
      </c>
      <c r="Y97" t="s">
        <v>6024</v>
      </c>
      <c r="Z97" s="6">
        <f t="shared" si="7"/>
        <v>191633101</v>
      </c>
      <c r="AA97" s="6">
        <f>IFERROR(VALUE(Table3[[#This Row],[potential revenue]]), 0)</f>
        <v>191633101</v>
      </c>
      <c r="AB97" t="str">
        <f t="shared" si="8"/>
        <v>Yes</v>
      </c>
      <c r="AC97">
        <f t="shared" si="9"/>
        <v>216</v>
      </c>
      <c r="AD97" t="str">
        <f t="shared" si="10"/>
        <v>₹200–₹500</v>
      </c>
      <c r="AE97" t="str">
        <f t="shared" si="11"/>
        <v>31–40%</v>
      </c>
    </row>
    <row r="98" spans="1:31" x14ac:dyDescent="0.35">
      <c r="A98" t="s">
        <v>8678</v>
      </c>
      <c r="B98" t="s">
        <v>10324</v>
      </c>
      <c r="C98" t="str">
        <f>PROPER(Table3[[#This Row],[product_name2]])</f>
        <v>Usha Steam Pro Si 3713, 1300 W Steam Iron, Powerful Steam Output Up To 18 G/Min, Non-Stick Soleplate (White &amp; Blue)</v>
      </c>
      <c r="D98" t="s">
        <v>10325</v>
      </c>
      <c r="E98" t="s">
        <v>8584</v>
      </c>
      <c r="F98" t="str">
        <f>LEFT(Table3[[#This Row],[category]], FIND("|", Table3[[#This Row],[category]]) - 1)</f>
        <v>Home&amp;Kitchen</v>
      </c>
      <c r="G98" t="str">
        <f>MID(Table3[[#This Row],[category]], FIND("|", Table3[[#This Row],[category]]) + 1, FIND("|", Table3[[#This Row],[category]], FIND("|", Table3[[#This Row],[category]]) + 1) - FIND("|", Table3[[#This Row],[category]]) - 1)</f>
        <v>Kitchen&amp;HomeAppliances</v>
      </c>
      <c r="H98" t="str">
        <f>RIGHT(Table3[[#This Row],[category]], LEN(Table3[[#This Row],[category]]) - FIND("|", Table3[[#This Row],[category]], FIND("|", Table3[[#This Row],[category]]) + 1))</f>
        <v>SmallKitchenAppliances|Kettles&amp;HotWaterDispensers|ElectricKettles</v>
      </c>
      <c r="I98" s="6">
        <v>749</v>
      </c>
      <c r="J98" s="6">
        <v>1445</v>
      </c>
      <c r="K98" s="1">
        <f t="shared" si="6"/>
        <v>48.166089965397923</v>
      </c>
      <c r="L98" s="3">
        <v>0.48</v>
      </c>
      <c r="M98" s="1">
        <v>3.9</v>
      </c>
      <c r="N98" s="11">
        <v>63350</v>
      </c>
      <c r="O98" s="7">
        <f>IF(ISNUMBER(Table3[[#This Row],[rating]]), Table3[[#This Row],[rating]], "")</f>
        <v>3.9</v>
      </c>
      <c r="P98" s="7">
        <f>Table3[[#This Row],[average rating]] + (Table3[[#This Row],[rating_count]] / 1000)</f>
        <v>67.25</v>
      </c>
      <c r="Q98" s="7">
        <f>IFERROR(ROUND(VALUE(Table3[[#This Row],[rating]]), 0), "")</f>
        <v>4</v>
      </c>
      <c r="R98" t="s">
        <v>8680</v>
      </c>
      <c r="S98" t="s">
        <v>8681</v>
      </c>
      <c r="T98" t="s">
        <v>8682</v>
      </c>
      <c r="U98" t="s">
        <v>8683</v>
      </c>
      <c r="V98" t="s">
        <v>8684</v>
      </c>
      <c r="W98" t="s">
        <v>8685</v>
      </c>
      <c r="X98" t="s">
        <v>8686</v>
      </c>
      <c r="Y98" t="s">
        <v>8687</v>
      </c>
      <c r="Z98" s="6">
        <f t="shared" si="7"/>
        <v>91540750</v>
      </c>
      <c r="AA98" s="6">
        <f>IFERROR(VALUE(Table3[[#This Row],[potential revenue]]), 0)</f>
        <v>91540750</v>
      </c>
      <c r="AB98" t="str">
        <f t="shared" si="8"/>
        <v>No</v>
      </c>
      <c r="AC98">
        <f t="shared" si="9"/>
        <v>217</v>
      </c>
      <c r="AD98" t="str">
        <f t="shared" si="10"/>
        <v>&gt;₹500</v>
      </c>
      <c r="AE98" t="str">
        <f t="shared" si="11"/>
        <v>41–50%</v>
      </c>
    </row>
    <row r="99" spans="1:31" x14ac:dyDescent="0.35">
      <c r="A99" t="s">
        <v>4866</v>
      </c>
      <c r="B99" t="s">
        <v>1330</v>
      </c>
      <c r="C99" t="str">
        <f>PROPER(Table3[[#This Row],[product_name2]])</f>
        <v>Ambrane Fast 100W Output Cable With Type-C To Type-C For Mobile, Laptop, Macbook &amp; Table Charging, 480Mbps Data Sync Speed, Braided Cable, 1.5M Length (Abcc-100, Black-Grey)</v>
      </c>
      <c r="D99" t="s">
        <v>1331</v>
      </c>
      <c r="E99" t="s">
        <v>4868</v>
      </c>
      <c r="F99" t="str">
        <f>LEFT(Table3[[#This Row],[category]], FIND("|", Table3[[#This Row],[category]]) - 1)</f>
        <v>Computers&amp;Accessories</v>
      </c>
      <c r="G99" t="str">
        <f>MID(Table3[[#This Row],[category]], FIND("|", Table3[[#This Row],[category]]) + 1, FIND("|", Table3[[#This Row],[category]], FIND("|", Table3[[#This Row],[category]]) + 1) - FIND("|", Table3[[#This Row],[category]]) - 1)</f>
        <v>Accessories&amp;Peripherals</v>
      </c>
      <c r="H99" t="str">
        <f>RIGHT(Table3[[#This Row],[category]], LEN(Table3[[#This Row],[category]]) - FIND("|", Table3[[#This Row],[category]], FIND("|", Table3[[#This Row],[category]]) + 1))</f>
        <v>Keyboards,Mice&amp;InputDevices|Mice</v>
      </c>
      <c r="I99" s="6">
        <v>599</v>
      </c>
      <c r="J99" s="6">
        <v>895</v>
      </c>
      <c r="K99" s="1">
        <f t="shared" si="6"/>
        <v>33.072625698324018</v>
      </c>
      <c r="L99" s="3">
        <v>0.33</v>
      </c>
      <c r="M99" s="1">
        <v>4.4000000000000004</v>
      </c>
      <c r="N99" s="11">
        <v>61314</v>
      </c>
      <c r="O99" s="7">
        <f>IF(ISNUMBER(Table3[[#This Row],[rating]]), Table3[[#This Row],[rating]], "")</f>
        <v>4.4000000000000004</v>
      </c>
      <c r="P99" s="7">
        <f>Table3[[#This Row],[average rating]] + (Table3[[#This Row],[rating_count]] / 1000)</f>
        <v>65.713999999999999</v>
      </c>
      <c r="Q99" s="7">
        <f>IFERROR(ROUND(VALUE(Table3[[#This Row],[rating]]), 0), "")</f>
        <v>4</v>
      </c>
      <c r="R99" t="s">
        <v>4869</v>
      </c>
      <c r="S99" t="s">
        <v>4870</v>
      </c>
      <c r="T99" t="s">
        <v>4871</v>
      </c>
      <c r="U99" t="s">
        <v>4872</v>
      </c>
      <c r="V99" t="s">
        <v>4873</v>
      </c>
      <c r="W99" t="s">
        <v>4874</v>
      </c>
      <c r="X99" t="s">
        <v>4875</v>
      </c>
      <c r="Y99" t="s">
        <v>4876</v>
      </c>
      <c r="Z99" s="6">
        <f t="shared" si="7"/>
        <v>54876030</v>
      </c>
      <c r="AA99" s="6">
        <f>IFERROR(VALUE(Table3[[#This Row],[potential revenue]]), 0)</f>
        <v>54876030</v>
      </c>
      <c r="AB99" t="str">
        <f t="shared" si="8"/>
        <v>No</v>
      </c>
      <c r="AC99">
        <f t="shared" si="9"/>
        <v>217</v>
      </c>
      <c r="AD99" t="str">
        <f t="shared" si="10"/>
        <v>&gt;₹500</v>
      </c>
      <c r="AE99" t="str">
        <f t="shared" si="11"/>
        <v>31–40%</v>
      </c>
    </row>
    <row r="100" spans="1:31" x14ac:dyDescent="0.35">
      <c r="A100" t="s">
        <v>5611</v>
      </c>
      <c r="B100" t="s">
        <v>11092</v>
      </c>
      <c r="C100" t="str">
        <f>PROPER(Table3[[#This Row],[product_name2]])</f>
        <v>Hul Pureit Germkill Kit For Advanced 23 L Water Purifier - 3000 L Capacity, Sand, Multicolour</v>
      </c>
      <c r="D100" t="s">
        <v>11093</v>
      </c>
      <c r="E100" t="s">
        <v>4446</v>
      </c>
      <c r="F100" t="str">
        <f>LEFT(Table3[[#This Row],[category]], FIND("|", Table3[[#This Row],[category]]) - 1)</f>
        <v>Electronics</v>
      </c>
      <c r="G100" t="str">
        <f>MID(Table3[[#This Row],[category]], FIND("|", Table3[[#This Row],[category]]) + 1, FIND("|", Table3[[#This Row],[category]], FIND("|", Table3[[#This Row],[category]]) + 1) - FIND("|", Table3[[#This Row],[category]]) - 1)</f>
        <v>Headphones,Earbuds&amp;Accessories</v>
      </c>
      <c r="H100" t="str">
        <f>RIGHT(Table3[[#This Row],[category]], LEN(Table3[[#This Row],[category]]) - FIND("|", Table3[[#This Row],[category]], FIND("|", Table3[[#This Row],[category]]) + 1))</f>
        <v>Headphones|On-Ear</v>
      </c>
      <c r="I100" s="6">
        <v>599</v>
      </c>
      <c r="J100" s="6">
        <v>1399</v>
      </c>
      <c r="K100" s="1">
        <f t="shared" si="6"/>
        <v>57.183702644746248</v>
      </c>
      <c r="L100" s="3">
        <v>0.56999999999999995</v>
      </c>
      <c r="M100" s="1">
        <v>3.8</v>
      </c>
      <c r="N100" s="11">
        <v>60026</v>
      </c>
      <c r="O100" s="7">
        <f>IF(ISNUMBER(Table3[[#This Row],[rating]]), Table3[[#This Row],[rating]], "")</f>
        <v>3.8</v>
      </c>
      <c r="P100" s="7">
        <f>Table3[[#This Row],[average rating]] + (Table3[[#This Row],[rating_count]] / 1000)</f>
        <v>63.826000000000001</v>
      </c>
      <c r="Q100" s="7">
        <f>IFERROR(ROUND(VALUE(Table3[[#This Row],[rating]]), 0), "")</f>
        <v>4</v>
      </c>
      <c r="R100" t="s">
        <v>5613</v>
      </c>
      <c r="S100" t="s">
        <v>5614</v>
      </c>
      <c r="T100" t="s">
        <v>5615</v>
      </c>
      <c r="U100" t="s">
        <v>5616</v>
      </c>
      <c r="V100" t="s">
        <v>5617</v>
      </c>
      <c r="W100" t="s">
        <v>5618</v>
      </c>
      <c r="X100" t="s">
        <v>5619</v>
      </c>
      <c r="Y100" t="s">
        <v>5620</v>
      </c>
      <c r="Z100" s="6">
        <f t="shared" si="7"/>
        <v>83976374</v>
      </c>
      <c r="AA100" s="6">
        <f>IFERROR(VALUE(Table3[[#This Row],[potential revenue]]), 0)</f>
        <v>83976374</v>
      </c>
      <c r="AB100" t="str">
        <f t="shared" si="8"/>
        <v>No</v>
      </c>
      <c r="AC100">
        <f t="shared" si="9"/>
        <v>218</v>
      </c>
      <c r="AD100" t="str">
        <f t="shared" si="10"/>
        <v>&gt;₹500</v>
      </c>
      <c r="AE100" t="str">
        <f t="shared" si="11"/>
        <v>51–60%</v>
      </c>
    </row>
    <row r="101" spans="1:31" x14ac:dyDescent="0.35">
      <c r="A101" t="s">
        <v>3838</v>
      </c>
      <c r="B101" t="s">
        <v>4552</v>
      </c>
      <c r="C101" t="str">
        <f>PROPER(Table3[[#This Row],[product_name2]])</f>
        <v>Popio Tempered Glass Screen Protector Compatible For Iphone 12 / Iphone 12 Pro With Case Friendly Edge To Edge Coverage And Easy Installation Kit, Pack Of 1</v>
      </c>
      <c r="D101" t="s">
        <v>4553</v>
      </c>
      <c r="E101" t="s">
        <v>3006</v>
      </c>
      <c r="F101" t="str">
        <f>LEFT(Table3[[#This Row],[category]], FIND("|", Table3[[#This Row],[category]]) - 1)</f>
        <v>Electronics</v>
      </c>
      <c r="G101" t="str">
        <f>MID(Table3[[#This Row],[category]], FIND("|", Table3[[#This Row],[category]]) + 1, FIND("|", Table3[[#This Row],[category]], FIND("|", Table3[[#This Row],[category]]) + 1) - FIND("|", Table3[[#This Row],[category]]) - 1)</f>
        <v>Mobiles&amp;Accessories</v>
      </c>
      <c r="H101" t="str">
        <f>RIGHT(Table3[[#This Row],[category]], LEN(Table3[[#This Row],[category]]) - FIND("|", Table3[[#This Row],[category]], FIND("|", Table3[[#This Row],[category]]) + 1))</f>
        <v>Smartphones&amp;BasicMobiles|Smartphones</v>
      </c>
      <c r="I101" s="6">
        <v>12490</v>
      </c>
      <c r="J101" s="6">
        <v>15990</v>
      </c>
      <c r="K101" s="1">
        <f t="shared" si="6"/>
        <v>21.88868042526579</v>
      </c>
      <c r="L101" s="3">
        <v>0.22</v>
      </c>
      <c r="M101" s="1">
        <v>4.2</v>
      </c>
      <c r="N101" s="11">
        <v>58506</v>
      </c>
      <c r="O101" s="7">
        <f>IF(ISNUMBER(Table3[[#This Row],[rating]]), Table3[[#This Row],[rating]], "")</f>
        <v>4.2</v>
      </c>
      <c r="P101" s="7">
        <f>Table3[[#This Row],[average rating]] + (Table3[[#This Row],[rating_count]] / 1000)</f>
        <v>62.706000000000003</v>
      </c>
      <c r="Q101" s="7">
        <f>IFERROR(ROUND(VALUE(Table3[[#This Row],[rating]]), 0), "")</f>
        <v>4</v>
      </c>
      <c r="R101" t="s">
        <v>3840</v>
      </c>
      <c r="S101" t="s">
        <v>3841</v>
      </c>
      <c r="T101" t="s">
        <v>3842</v>
      </c>
      <c r="U101" t="s">
        <v>3843</v>
      </c>
      <c r="V101" t="s">
        <v>3844</v>
      </c>
      <c r="W101" t="s">
        <v>3845</v>
      </c>
      <c r="X101" t="s">
        <v>3846</v>
      </c>
      <c r="Y101" t="s">
        <v>3847</v>
      </c>
      <c r="Z101" s="6">
        <f t="shared" si="7"/>
        <v>935510940</v>
      </c>
      <c r="AA101" s="6">
        <f>IFERROR(VALUE(Table3[[#This Row],[potential revenue]]), 0)</f>
        <v>935510940</v>
      </c>
      <c r="AB101" t="str">
        <f t="shared" si="8"/>
        <v>Yes</v>
      </c>
      <c r="AC101">
        <f t="shared" si="9"/>
        <v>219</v>
      </c>
      <c r="AD101" t="str">
        <f t="shared" si="10"/>
        <v>&gt;₹500</v>
      </c>
      <c r="AE101" t="str">
        <f t="shared" si="11"/>
        <v>21–30%</v>
      </c>
    </row>
    <row r="102" spans="1:31" x14ac:dyDescent="0.35">
      <c r="A102" t="s">
        <v>3101</v>
      </c>
      <c r="B102" t="s">
        <v>9789</v>
      </c>
      <c r="C102" t="str">
        <f>PROPER(Table3[[#This Row],[product_name2]])</f>
        <v>Crompton Ihl 152 1500-Watt Immersion Water Heater With Copper Heating Element (Black)</v>
      </c>
      <c r="D102" t="s">
        <v>9790</v>
      </c>
      <c r="E102" t="s">
        <v>3082</v>
      </c>
      <c r="F102" t="str">
        <f>LEFT(Table3[[#This Row],[category]], FIND("|", Table3[[#This Row],[category]]) - 1)</f>
        <v>Electronics</v>
      </c>
      <c r="G102" t="str">
        <f>MID(Table3[[#This Row],[category]], FIND("|", Table3[[#This Row],[category]]) + 1, FIND("|", Table3[[#This Row],[category]], FIND("|", Table3[[#This Row],[category]]) + 1) - FIND("|", Table3[[#This Row],[category]]) - 1)</f>
        <v>Headphones,Earbuds&amp;Accessories</v>
      </c>
      <c r="H102" t="str">
        <f>RIGHT(Table3[[#This Row],[category]], LEN(Table3[[#This Row],[category]]) - FIND("|", Table3[[#This Row],[category]], FIND("|", Table3[[#This Row],[category]]) + 1))</f>
        <v>Headphones|In-Ear</v>
      </c>
      <c r="I102" s="6">
        <v>599</v>
      </c>
      <c r="J102" s="6">
        <v>2499</v>
      </c>
      <c r="K102" s="1">
        <f t="shared" si="6"/>
        <v>76.03041216486595</v>
      </c>
      <c r="L102" s="3">
        <v>0.76</v>
      </c>
      <c r="M102" s="1">
        <v>3.9</v>
      </c>
      <c r="N102" s="11">
        <v>58162</v>
      </c>
      <c r="O102" s="7">
        <f>IF(ISNUMBER(Table3[[#This Row],[rating]]), Table3[[#This Row],[rating]], "")</f>
        <v>3.9</v>
      </c>
      <c r="P102" s="7">
        <f>Table3[[#This Row],[average rating]] + (Table3[[#This Row],[rating_count]] / 1000)</f>
        <v>62.061999999999998</v>
      </c>
      <c r="Q102" s="7">
        <f>IFERROR(ROUND(VALUE(Table3[[#This Row],[rating]]), 0), "")</f>
        <v>4</v>
      </c>
      <c r="R102" t="s">
        <v>3103</v>
      </c>
      <c r="S102" t="s">
        <v>3104</v>
      </c>
      <c r="T102" t="s">
        <v>3105</v>
      </c>
      <c r="U102" t="s">
        <v>3106</v>
      </c>
      <c r="V102" t="s">
        <v>3107</v>
      </c>
      <c r="W102" t="s">
        <v>3108</v>
      </c>
      <c r="X102" t="s">
        <v>3109</v>
      </c>
      <c r="Y102" t="s">
        <v>3110</v>
      </c>
      <c r="Z102" s="6">
        <f t="shared" si="7"/>
        <v>145346838</v>
      </c>
      <c r="AA102" s="6">
        <f>IFERROR(VALUE(Table3[[#This Row],[potential revenue]]), 0)</f>
        <v>145346838</v>
      </c>
      <c r="AB102" t="str">
        <f t="shared" si="8"/>
        <v>No</v>
      </c>
      <c r="AC102">
        <f t="shared" si="9"/>
        <v>220</v>
      </c>
      <c r="AD102" t="str">
        <f t="shared" si="10"/>
        <v>&gt;₹500</v>
      </c>
      <c r="AE102" t="str">
        <f t="shared" si="11"/>
        <v>71–80%</v>
      </c>
    </row>
    <row r="103" spans="1:31" x14ac:dyDescent="0.35">
      <c r="A103" t="s">
        <v>4161</v>
      </c>
      <c r="B103" t="s">
        <v>6284</v>
      </c>
      <c r="C103" t="str">
        <f>PROPER(Table3[[#This Row],[product_name2]])</f>
        <v>Logitech Mk215 Wireless Keyboard And Mouse Combo For Windows, 2.4 Ghz Wireless, Compact Design, 2-Year Battery Life(Keyboard),5 Month Battery Life(Mouse) Pc/Laptop- Black</v>
      </c>
      <c r="D103" t="s">
        <v>6285</v>
      </c>
      <c r="E103" t="s">
        <v>3006</v>
      </c>
      <c r="F103" t="str">
        <f>LEFT(Table3[[#This Row],[category]], FIND("|", Table3[[#This Row],[category]]) - 1)</f>
        <v>Electronics</v>
      </c>
      <c r="G103" t="str">
        <f>MID(Table3[[#This Row],[category]], FIND("|", Table3[[#This Row],[category]]) + 1, FIND("|", Table3[[#This Row],[category]], FIND("|", Table3[[#This Row],[category]]) + 1) - FIND("|", Table3[[#This Row],[category]]) - 1)</f>
        <v>Mobiles&amp;Accessories</v>
      </c>
      <c r="H103" t="str">
        <f>RIGHT(Table3[[#This Row],[category]], LEN(Table3[[#This Row],[category]]) - FIND("|", Table3[[#This Row],[category]], FIND("|", Table3[[#This Row],[category]]) + 1))</f>
        <v>Smartphones&amp;BasicMobiles|Smartphones</v>
      </c>
      <c r="I103" s="6">
        <v>12999</v>
      </c>
      <c r="J103" s="6">
        <v>13499</v>
      </c>
      <c r="K103" s="1">
        <f t="shared" si="6"/>
        <v>3.7039780724498108</v>
      </c>
      <c r="L103" s="3">
        <v>0.04</v>
      </c>
      <c r="M103" s="1">
        <v>4.0999999999999996</v>
      </c>
      <c r="N103" s="11">
        <v>56098</v>
      </c>
      <c r="O103" s="7">
        <f>IF(ISNUMBER(Table3[[#This Row],[rating]]), Table3[[#This Row],[rating]], "")</f>
        <v>4.0999999999999996</v>
      </c>
      <c r="P103" s="7">
        <f>Table3[[#This Row],[average rating]] + (Table3[[#This Row],[rating_count]] / 1000)</f>
        <v>60.198</v>
      </c>
      <c r="Q103" s="7">
        <f>IFERROR(ROUND(VALUE(Table3[[#This Row],[rating]]), 0), "")</f>
        <v>4</v>
      </c>
      <c r="R103" t="s">
        <v>4163</v>
      </c>
      <c r="S103" t="s">
        <v>4164</v>
      </c>
      <c r="T103" t="s">
        <v>4165</v>
      </c>
      <c r="U103" t="s">
        <v>4166</v>
      </c>
      <c r="V103" t="s">
        <v>4167</v>
      </c>
      <c r="W103" t="s">
        <v>4168</v>
      </c>
      <c r="X103" t="s">
        <v>4169</v>
      </c>
      <c r="Y103" t="s">
        <v>4170</v>
      </c>
      <c r="Z103" s="6">
        <f t="shared" si="7"/>
        <v>757266902</v>
      </c>
      <c r="AA103" s="6">
        <f>IFERROR(VALUE(Table3[[#This Row],[potential revenue]]), 0)</f>
        <v>757266902</v>
      </c>
      <c r="AB103" t="str">
        <f t="shared" si="8"/>
        <v>Yes</v>
      </c>
      <c r="AC103">
        <f t="shared" si="9"/>
        <v>219</v>
      </c>
      <c r="AD103" t="str">
        <f t="shared" si="10"/>
        <v>&gt;₹500</v>
      </c>
      <c r="AE103" t="str">
        <f t="shared" si="11"/>
        <v>0–10%</v>
      </c>
    </row>
    <row r="104" spans="1:31" x14ac:dyDescent="0.35">
      <c r="A104" t="s">
        <v>5310</v>
      </c>
      <c r="B104" t="s">
        <v>3049</v>
      </c>
      <c r="C104" t="str">
        <f>PROPER(Table3[[#This Row],[product_name2]])</f>
        <v>Noise Pulse Go Buzz Smart Watch Bluetooth Calling With 1.69" Display, 550 Nits, 150+ Cloud Watch Face, Spo2, Heart Rate Tracking, 100 Sports Mode With Auto Detection, Longer Battery (Jet Black)</v>
      </c>
      <c r="D104" t="s">
        <v>3050</v>
      </c>
      <c r="E104" t="s">
        <v>4857</v>
      </c>
      <c r="F104" t="str">
        <f>LEFT(Table3[[#This Row],[category]], FIND("|", Table3[[#This Row],[category]]) - 1)</f>
        <v>Computers&amp;Accessories</v>
      </c>
      <c r="G104" t="str">
        <f>MID(Table3[[#This Row],[category]], FIND("|", Table3[[#This Row],[category]]) + 1, FIND("|", Table3[[#This Row],[category]], FIND("|", Table3[[#This Row],[category]]) + 1) - FIND("|", Table3[[#This Row],[category]]) - 1)</f>
        <v>ExternalDevices&amp;DataStorage</v>
      </c>
      <c r="H104" t="str">
        <f>RIGHT(Table3[[#This Row],[category]], LEN(Table3[[#This Row],[category]]) - FIND("|", Table3[[#This Row],[category]], FIND("|", Table3[[#This Row],[category]]) + 1))</f>
        <v>PenDrives</v>
      </c>
      <c r="I104" s="6">
        <v>889</v>
      </c>
      <c r="J104" s="6">
        <v>2500</v>
      </c>
      <c r="K104" s="1">
        <f t="shared" si="6"/>
        <v>64.44</v>
      </c>
      <c r="L104" s="3">
        <v>0.64</v>
      </c>
      <c r="M104" s="1">
        <v>4.3</v>
      </c>
      <c r="N104" s="11">
        <v>55747</v>
      </c>
      <c r="O104" s="7">
        <f>IF(ISNUMBER(Table3[[#This Row],[rating]]), Table3[[#This Row],[rating]], "")</f>
        <v>4.3</v>
      </c>
      <c r="P104" s="7">
        <f>Table3[[#This Row],[average rating]] + (Table3[[#This Row],[rating_count]] / 1000)</f>
        <v>60.046999999999997</v>
      </c>
      <c r="Q104" s="7">
        <f>IFERROR(ROUND(VALUE(Table3[[#This Row],[rating]]), 0), "")</f>
        <v>4</v>
      </c>
      <c r="R104" t="s">
        <v>5312</v>
      </c>
      <c r="S104" t="s">
        <v>5313</v>
      </c>
      <c r="T104" t="s">
        <v>5314</v>
      </c>
      <c r="U104" t="s">
        <v>5315</v>
      </c>
      <c r="V104" t="s">
        <v>5316</v>
      </c>
      <c r="W104" t="s">
        <v>5317</v>
      </c>
      <c r="X104" t="s">
        <v>5318</v>
      </c>
      <c r="Y104" t="s">
        <v>5319</v>
      </c>
      <c r="Z104" s="6">
        <f t="shared" si="7"/>
        <v>139367500</v>
      </c>
      <c r="AA104" s="6">
        <f>IFERROR(VALUE(Table3[[#This Row],[potential revenue]]), 0)</f>
        <v>139367500</v>
      </c>
      <c r="AB104" t="str">
        <f t="shared" si="8"/>
        <v>No</v>
      </c>
      <c r="AC104">
        <f t="shared" si="9"/>
        <v>219</v>
      </c>
      <c r="AD104" t="str">
        <f t="shared" si="10"/>
        <v>&gt;₹500</v>
      </c>
      <c r="AE104" t="str">
        <f t="shared" si="11"/>
        <v>61–70%</v>
      </c>
    </row>
    <row r="105" spans="1:31" x14ac:dyDescent="0.35">
      <c r="A105" t="s">
        <v>5480</v>
      </c>
      <c r="B105" t="s">
        <v>6619</v>
      </c>
      <c r="C105" t="str">
        <f>PROPER(Table3[[#This Row],[product_name2]])</f>
        <v>Portronics Mport 31 4 Ports Usb Hub (Usb A To 4 Usb-A Ports 4 In 1 Connector Usb Hub(Grey)</v>
      </c>
      <c r="D105" t="s">
        <v>6620</v>
      </c>
      <c r="E105" t="s">
        <v>5482</v>
      </c>
      <c r="F105" t="str">
        <f>LEFT(Table3[[#This Row],[category]], FIND("|", Table3[[#This Row],[category]]) - 1)</f>
        <v>Electronics</v>
      </c>
      <c r="G105" t="str">
        <f>MID(Table3[[#This Row],[category]], FIND("|", Table3[[#This Row],[category]]) + 1, FIND("|", Table3[[#This Row],[category]], FIND("|", Table3[[#This Row],[category]]) + 1) - FIND("|", Table3[[#This Row],[category]]) - 1)</f>
        <v>Headphones,Earbuds&amp;Accessories</v>
      </c>
      <c r="H105" t="str">
        <f>RIGHT(Table3[[#This Row],[category]], LEN(Table3[[#This Row],[category]]) - FIND("|", Table3[[#This Row],[category]], FIND("|", Table3[[#This Row],[category]]) + 1))</f>
        <v>Headphones|Over-Ear</v>
      </c>
      <c r="I105" s="6">
        <v>1799</v>
      </c>
      <c r="J105" s="6">
        <v>4999</v>
      </c>
      <c r="K105" s="1">
        <f t="shared" si="6"/>
        <v>64.0128025605121</v>
      </c>
      <c r="L105" s="3">
        <v>0.64</v>
      </c>
      <c r="M105" s="1">
        <v>4.0999999999999996</v>
      </c>
      <c r="N105" s="11">
        <v>55192</v>
      </c>
      <c r="O105" s="7">
        <f>IF(ISNUMBER(Table3[[#This Row],[rating]]), Table3[[#This Row],[rating]], "")</f>
        <v>4.0999999999999996</v>
      </c>
      <c r="P105" s="7">
        <f>Table3[[#This Row],[average rating]] + (Table3[[#This Row],[rating_count]] / 1000)</f>
        <v>59.292000000000002</v>
      </c>
      <c r="Q105" s="7">
        <f>IFERROR(ROUND(VALUE(Table3[[#This Row],[rating]]), 0), "")</f>
        <v>4</v>
      </c>
      <c r="R105" t="s">
        <v>5483</v>
      </c>
      <c r="S105" t="s">
        <v>5484</v>
      </c>
      <c r="T105" t="s">
        <v>5485</v>
      </c>
      <c r="U105" t="s">
        <v>5486</v>
      </c>
      <c r="V105" t="s">
        <v>5487</v>
      </c>
      <c r="W105" t="s">
        <v>5488</v>
      </c>
      <c r="X105" t="s">
        <v>5489</v>
      </c>
      <c r="Y105" t="s">
        <v>5490</v>
      </c>
      <c r="Z105" s="6">
        <f t="shared" si="7"/>
        <v>275904808</v>
      </c>
      <c r="AA105" s="6">
        <f>IFERROR(VALUE(Table3[[#This Row],[potential revenue]]), 0)</f>
        <v>275904808</v>
      </c>
      <c r="AB105" t="str">
        <f t="shared" si="8"/>
        <v>Yes</v>
      </c>
      <c r="AC105">
        <f t="shared" si="9"/>
        <v>219</v>
      </c>
      <c r="AD105" t="str">
        <f t="shared" si="10"/>
        <v>&gt;₹500</v>
      </c>
      <c r="AE105" t="str">
        <f t="shared" si="11"/>
        <v>61–70%</v>
      </c>
    </row>
    <row r="106" spans="1:31" x14ac:dyDescent="0.35">
      <c r="A106" t="s">
        <v>6048</v>
      </c>
      <c r="B106" t="s">
        <v>554</v>
      </c>
      <c r="C106" t="str">
        <f>PROPER(Table3[[#This Row],[product_name2]])</f>
        <v>Wecool Unbreakable 3 In 1 Charging Cable With 3A Speed, Fast Charging Multi Purpose Cable 1.25 Mtr Long, Type C Cable, Micro Usb Cable And Cable For Iphone, White</v>
      </c>
      <c r="D106" t="s">
        <v>555</v>
      </c>
      <c r="E106" t="s">
        <v>4868</v>
      </c>
      <c r="F106" t="str">
        <f>LEFT(Table3[[#This Row],[category]], FIND("|", Table3[[#This Row],[category]]) - 1)</f>
        <v>Computers&amp;Accessories</v>
      </c>
      <c r="G106" t="str">
        <f>MID(Table3[[#This Row],[category]], FIND("|", Table3[[#This Row],[category]]) + 1, FIND("|", Table3[[#This Row],[category]], FIND("|", Table3[[#This Row],[category]]) + 1) - FIND("|", Table3[[#This Row],[category]]) - 1)</f>
        <v>Accessories&amp;Peripherals</v>
      </c>
      <c r="H106" t="str">
        <f>RIGHT(Table3[[#This Row],[category]], LEN(Table3[[#This Row],[category]]) - FIND("|", Table3[[#This Row],[category]], FIND("|", Table3[[#This Row],[category]]) + 1))</f>
        <v>Keyboards,Mice&amp;InputDevices|Mice</v>
      </c>
      <c r="I106" s="6">
        <v>699</v>
      </c>
      <c r="J106" s="6">
        <v>995</v>
      </c>
      <c r="K106" s="1">
        <f t="shared" si="6"/>
        <v>29.748743718592962</v>
      </c>
      <c r="L106" s="3">
        <v>0.3</v>
      </c>
      <c r="M106" s="1">
        <v>4.5</v>
      </c>
      <c r="N106" s="11">
        <v>54405</v>
      </c>
      <c r="O106" s="7">
        <f>IF(ISNUMBER(Table3[[#This Row],[rating]]), Table3[[#This Row],[rating]], "")</f>
        <v>4.5</v>
      </c>
      <c r="P106" s="7">
        <f>Table3[[#This Row],[average rating]] + (Table3[[#This Row],[rating_count]] / 1000)</f>
        <v>58.905000000000001</v>
      </c>
      <c r="Q106" s="7">
        <f>IFERROR(ROUND(VALUE(Table3[[#This Row],[rating]]), 0), "")</f>
        <v>5</v>
      </c>
      <c r="R106" t="s">
        <v>6050</v>
      </c>
      <c r="S106" t="s">
        <v>6051</v>
      </c>
      <c r="T106" t="s">
        <v>6052</v>
      </c>
      <c r="U106" t="s">
        <v>6053</v>
      </c>
      <c r="V106" t="s">
        <v>6054</v>
      </c>
      <c r="W106" t="s">
        <v>6055</v>
      </c>
      <c r="X106" t="s">
        <v>6056</v>
      </c>
      <c r="Y106" t="s">
        <v>6057</v>
      </c>
      <c r="Z106" s="6">
        <f t="shared" si="7"/>
        <v>54132975</v>
      </c>
      <c r="AA106" s="6">
        <f>IFERROR(VALUE(Table3[[#This Row],[potential revenue]]), 0)</f>
        <v>54132975</v>
      </c>
      <c r="AB106" t="str">
        <f t="shared" si="8"/>
        <v>Yes</v>
      </c>
      <c r="AC106">
        <f t="shared" si="9"/>
        <v>220</v>
      </c>
      <c r="AD106" t="str">
        <f t="shared" si="10"/>
        <v>&gt;₹500</v>
      </c>
      <c r="AE106" t="str">
        <f t="shared" si="11"/>
        <v>21–30%</v>
      </c>
    </row>
    <row r="107" spans="1:31" x14ac:dyDescent="0.35">
      <c r="A107" t="s">
        <v>4994</v>
      </c>
      <c r="B107" t="s">
        <v>2993</v>
      </c>
      <c r="C107" t="str">
        <f>PROPER(Table3[[#This Row],[product_name2]])</f>
        <v>Mi Power Bank 3I 20000Mah Lithium Polymer 18W Fast Power Delivery Charging | Input- Type C | Micro Usb| Triple Output | Sandstone Black</v>
      </c>
      <c r="D107" t="s">
        <v>2994</v>
      </c>
      <c r="E107" t="s">
        <v>4868</v>
      </c>
      <c r="F107" t="str">
        <f>LEFT(Table3[[#This Row],[category]], FIND("|", Table3[[#This Row],[category]]) - 1)</f>
        <v>Computers&amp;Accessories</v>
      </c>
      <c r="G107" t="str">
        <f>MID(Table3[[#This Row],[category]], FIND("|", Table3[[#This Row],[category]]) + 1, FIND("|", Table3[[#This Row],[category]], FIND("|", Table3[[#This Row],[category]]) + 1) - FIND("|", Table3[[#This Row],[category]]) - 1)</f>
        <v>Accessories&amp;Peripherals</v>
      </c>
      <c r="H107" t="str">
        <f>RIGHT(Table3[[#This Row],[category]], LEN(Table3[[#This Row],[category]]) - FIND("|", Table3[[#This Row],[category]], FIND("|", Table3[[#This Row],[category]]) + 1))</f>
        <v>Keyboards,Mice&amp;InputDevices|Mice</v>
      </c>
      <c r="I107" s="6">
        <v>269</v>
      </c>
      <c r="J107" s="6">
        <v>649</v>
      </c>
      <c r="K107" s="1">
        <f t="shared" si="6"/>
        <v>58.551617873651772</v>
      </c>
      <c r="L107" s="3">
        <v>0.59</v>
      </c>
      <c r="M107" s="1">
        <v>4.3</v>
      </c>
      <c r="N107" s="11">
        <v>54315</v>
      </c>
      <c r="O107" s="7">
        <f>IF(ISNUMBER(Table3[[#This Row],[rating]]), Table3[[#This Row],[rating]], "")</f>
        <v>4.3</v>
      </c>
      <c r="P107" s="7">
        <f>Table3[[#This Row],[average rating]] + (Table3[[#This Row],[rating_count]] / 1000)</f>
        <v>58.614999999999995</v>
      </c>
      <c r="Q107" s="7">
        <f>IFERROR(ROUND(VALUE(Table3[[#This Row],[rating]]), 0), "")</f>
        <v>4</v>
      </c>
      <c r="R107" t="s">
        <v>4996</v>
      </c>
      <c r="S107" t="s">
        <v>4997</v>
      </c>
      <c r="T107" t="s">
        <v>4998</v>
      </c>
      <c r="U107" t="s">
        <v>4999</v>
      </c>
      <c r="V107" t="s">
        <v>5000</v>
      </c>
      <c r="W107" t="s">
        <v>5001</v>
      </c>
      <c r="X107" t="s">
        <v>5002</v>
      </c>
      <c r="Y107" t="s">
        <v>5003</v>
      </c>
      <c r="Z107" s="6">
        <f t="shared" si="7"/>
        <v>35250435</v>
      </c>
      <c r="AA107" s="6">
        <f>IFERROR(VALUE(Table3[[#This Row],[potential revenue]]), 0)</f>
        <v>35250435</v>
      </c>
      <c r="AB107" t="str">
        <f t="shared" si="8"/>
        <v>No</v>
      </c>
      <c r="AC107">
        <f t="shared" si="9"/>
        <v>219</v>
      </c>
      <c r="AD107" t="str">
        <f t="shared" si="10"/>
        <v>&gt;₹500</v>
      </c>
      <c r="AE107" t="str">
        <f t="shared" si="11"/>
        <v>51–60%</v>
      </c>
    </row>
    <row r="108" spans="1:31" x14ac:dyDescent="0.35">
      <c r="A108" t="s">
        <v>9849</v>
      </c>
      <c r="B108" t="s">
        <v>39</v>
      </c>
      <c r="C108" t="str">
        <f>PROPER(Table3[[#This Row],[product_name2]])</f>
        <v>Sounce Fast Phone Charging Cable &amp; Data Sync Usb Cable Compatible For Iphone 13, 12,11, X, 8, 7, 6, 5, Ipad Air, Pro, Mini &amp; Ios Devices</v>
      </c>
      <c r="D108" t="s">
        <v>40</v>
      </c>
      <c r="E108" t="s">
        <v>8764</v>
      </c>
      <c r="F108" t="str">
        <f>LEFT(Table3[[#This Row],[category]], FIND("|", Table3[[#This Row],[category]]) - 1)</f>
        <v>Home&amp;Kitchen</v>
      </c>
      <c r="G108" t="str">
        <f>MID(Table3[[#This Row],[category]], FIND("|", Table3[[#This Row],[category]]) + 1, FIND("|", Table3[[#This Row],[category]], FIND("|", Table3[[#This Row],[category]]) + 1) - FIND("|", Table3[[#This Row],[category]]) - 1)</f>
        <v>Heating,Cooling&amp;AirQuality</v>
      </c>
      <c r="H108" t="str">
        <f>RIGHT(Table3[[#This Row],[category]], LEN(Table3[[#This Row],[category]]) - FIND("|", Table3[[#This Row],[category]], FIND("|", Table3[[#This Row],[category]]) + 1))</f>
        <v>WaterHeaters&amp;Geysers|InstantWaterHeaters</v>
      </c>
      <c r="I108" s="6">
        <v>1439</v>
      </c>
      <c r="J108" s="6">
        <v>1999</v>
      </c>
      <c r="K108" s="1">
        <f t="shared" si="6"/>
        <v>28.014007003501749</v>
      </c>
      <c r="L108" s="3">
        <v>0.28000000000000003</v>
      </c>
      <c r="M108" s="1">
        <v>4.8</v>
      </c>
      <c r="N108" s="11">
        <v>53803</v>
      </c>
      <c r="O108" s="7">
        <f>IF(ISNUMBER(Table3[[#This Row],[rating]]), Table3[[#This Row],[rating]], "")</f>
        <v>4.8</v>
      </c>
      <c r="P108" s="7">
        <f>Table3[[#This Row],[average rating]] + (Table3[[#This Row],[rating_count]] / 1000)</f>
        <v>58.602999999999994</v>
      </c>
      <c r="Q108" s="7">
        <f>IFERROR(ROUND(VALUE(Table3[[#This Row],[rating]]), 0), "")</f>
        <v>5</v>
      </c>
      <c r="R108" t="s">
        <v>9851</v>
      </c>
      <c r="S108" t="s">
        <v>9852</v>
      </c>
      <c r="T108" t="s">
        <v>9853</v>
      </c>
      <c r="U108" t="s">
        <v>9854</v>
      </c>
      <c r="V108" t="s">
        <v>9855</v>
      </c>
      <c r="W108" t="s">
        <v>9856</v>
      </c>
      <c r="X108" t="s">
        <v>9857</v>
      </c>
      <c r="Y108" t="s">
        <v>9858</v>
      </c>
      <c r="Z108" s="6">
        <f t="shared" si="7"/>
        <v>107552197</v>
      </c>
      <c r="AA108" s="6">
        <f>IFERROR(VALUE(Table3[[#This Row],[potential revenue]]), 0)</f>
        <v>107552197</v>
      </c>
      <c r="AB108" t="str">
        <f t="shared" si="8"/>
        <v>Yes</v>
      </c>
      <c r="AC108">
        <f t="shared" si="9"/>
        <v>219</v>
      </c>
      <c r="AD108" t="str">
        <f t="shared" si="10"/>
        <v>₹200–₹500</v>
      </c>
      <c r="AE108" t="str">
        <f t="shared" si="11"/>
        <v>21–30%</v>
      </c>
    </row>
    <row r="109" spans="1:31" x14ac:dyDescent="0.35">
      <c r="A109" t="s">
        <v>8688</v>
      </c>
      <c r="B109" t="s">
        <v>11265</v>
      </c>
      <c r="C109" t="str">
        <f>PROPER(Table3[[#This Row],[product_name2]])</f>
        <v>Inalsa Vacuum Cleaner Wet And Dry Micro Wd10 With 3In1 Multifunction Wet/Dry/Blowing| 14Kpa Suction And Impact Resistant Polymer Tank,(Yellow/Black)</v>
      </c>
      <c r="D109" t="s">
        <v>11266</v>
      </c>
      <c r="E109" t="s">
        <v>8690</v>
      </c>
      <c r="F109" t="str">
        <f>LEFT(Table3[[#This Row],[category]], FIND("|", Table3[[#This Row],[category]]) - 1)</f>
        <v>Home&amp;Kitchen</v>
      </c>
      <c r="G109" t="str">
        <f>MID(Table3[[#This Row],[category]], FIND("|", Table3[[#This Row],[category]]) + 1, FIND("|", Table3[[#This Row],[category]], FIND("|", Table3[[#This Row],[category]]) + 1) - FIND("|", Table3[[#This Row],[category]]) - 1)</f>
        <v>Kitchen&amp;HomeAppliances</v>
      </c>
      <c r="H109" t="str">
        <f>RIGHT(Table3[[#This Row],[category]], LEN(Table3[[#This Row],[category]]) - FIND("|", Table3[[#This Row],[category]], FIND("|", Table3[[#This Row],[category]]) + 1))</f>
        <v>SmallKitchenAppliances|InductionCooktop</v>
      </c>
      <c r="I109" s="6">
        <v>1699</v>
      </c>
      <c r="J109" s="6">
        <v>3193</v>
      </c>
      <c r="K109" s="1">
        <f t="shared" si="6"/>
        <v>46.789852803006575</v>
      </c>
      <c r="L109" s="3">
        <v>0.47</v>
      </c>
      <c r="M109" s="1">
        <v>3.8</v>
      </c>
      <c r="N109" s="11">
        <v>54032</v>
      </c>
      <c r="O109" s="7">
        <f>IF(ISNUMBER(Table3[[#This Row],[rating]]), Table3[[#This Row],[rating]], "")</f>
        <v>3.8</v>
      </c>
      <c r="P109" s="7">
        <f>Table3[[#This Row],[average rating]] + (Table3[[#This Row],[rating_count]] / 1000)</f>
        <v>57.831999999999994</v>
      </c>
      <c r="Q109" s="7">
        <f>IFERROR(ROUND(VALUE(Table3[[#This Row],[rating]]), 0), "")</f>
        <v>4</v>
      </c>
      <c r="R109" t="s">
        <v>8691</v>
      </c>
      <c r="S109" t="s">
        <v>8692</v>
      </c>
      <c r="T109" t="s">
        <v>8693</v>
      </c>
      <c r="U109" t="s">
        <v>8694</v>
      </c>
      <c r="V109" t="s">
        <v>8695</v>
      </c>
      <c r="W109" t="s">
        <v>8696</v>
      </c>
      <c r="X109" t="s">
        <v>8697</v>
      </c>
      <c r="Y109" t="s">
        <v>8698</v>
      </c>
      <c r="Z109" s="6">
        <f t="shared" si="7"/>
        <v>172524176</v>
      </c>
      <c r="AA109" s="6">
        <f>IFERROR(VALUE(Table3[[#This Row],[potential revenue]]), 0)</f>
        <v>172524176</v>
      </c>
      <c r="AB109" t="str">
        <f t="shared" si="8"/>
        <v>No</v>
      </c>
      <c r="AC109">
        <f t="shared" si="9"/>
        <v>220</v>
      </c>
      <c r="AD109" t="str">
        <f t="shared" si="10"/>
        <v>&gt;₹500</v>
      </c>
      <c r="AE109" t="str">
        <f t="shared" si="11"/>
        <v>41–50%</v>
      </c>
    </row>
    <row r="110" spans="1:31" x14ac:dyDescent="0.35">
      <c r="A110" t="s">
        <v>5579</v>
      </c>
      <c r="B110" t="s">
        <v>3091</v>
      </c>
      <c r="C110" t="str">
        <f>PROPER(Table3[[#This Row],[product_name2]])</f>
        <v>Samsung Galaxy M04 Dark Blue, 4Gb Ram, 64Gb Storage | Upto 8Gb Ram With Ram Plus | Mediatek Helio P35 | 5000 Mah Battery</v>
      </c>
      <c r="D110" t="s">
        <v>3092</v>
      </c>
      <c r="E110" t="s">
        <v>4857</v>
      </c>
      <c r="F110" t="str">
        <f>LEFT(Table3[[#This Row],[category]], FIND("|", Table3[[#This Row],[category]]) - 1)</f>
        <v>Computers&amp;Accessories</v>
      </c>
      <c r="G110" t="str">
        <f>MID(Table3[[#This Row],[category]], FIND("|", Table3[[#This Row],[category]]) + 1, FIND("|", Table3[[#This Row],[category]], FIND("|", Table3[[#This Row],[category]]) + 1) - FIND("|", Table3[[#This Row],[category]]) - 1)</f>
        <v>ExternalDevices&amp;DataStorage</v>
      </c>
      <c r="H110" t="str">
        <f>RIGHT(Table3[[#This Row],[category]], LEN(Table3[[#This Row],[category]]) - FIND("|", Table3[[#This Row],[category]], FIND("|", Table3[[#This Row],[category]]) + 1))</f>
        <v>PenDrives</v>
      </c>
      <c r="I110" s="6">
        <v>1109</v>
      </c>
      <c r="J110" s="6">
        <v>2800</v>
      </c>
      <c r="K110" s="1">
        <f t="shared" si="6"/>
        <v>60.392857142857146</v>
      </c>
      <c r="L110" s="3">
        <v>0.6</v>
      </c>
      <c r="M110" s="1">
        <v>4.3</v>
      </c>
      <c r="N110" s="11">
        <v>53464</v>
      </c>
      <c r="O110" s="7">
        <f>IF(ISNUMBER(Table3[[#This Row],[rating]]), Table3[[#This Row],[rating]], "")</f>
        <v>4.3</v>
      </c>
      <c r="P110" s="7">
        <f>Table3[[#This Row],[average rating]] + (Table3[[#This Row],[rating_count]] / 1000)</f>
        <v>57.763999999999996</v>
      </c>
      <c r="Q110" s="7">
        <f>IFERROR(ROUND(VALUE(Table3[[#This Row],[rating]]), 0), "")</f>
        <v>4</v>
      </c>
      <c r="R110" t="s">
        <v>5581</v>
      </c>
      <c r="S110" t="s">
        <v>5582</v>
      </c>
      <c r="T110" t="s">
        <v>5583</v>
      </c>
      <c r="U110" t="s">
        <v>5584</v>
      </c>
      <c r="V110" t="s">
        <v>5585</v>
      </c>
      <c r="W110" t="s">
        <v>5586</v>
      </c>
      <c r="X110" t="s">
        <v>5587</v>
      </c>
      <c r="Y110" t="s">
        <v>5588</v>
      </c>
      <c r="Z110" s="6">
        <f t="shared" si="7"/>
        <v>149699200</v>
      </c>
      <c r="AA110" s="6">
        <f>IFERROR(VALUE(Table3[[#This Row],[potential revenue]]), 0)</f>
        <v>149699200</v>
      </c>
      <c r="AB110" t="str">
        <f t="shared" si="8"/>
        <v>No</v>
      </c>
      <c r="AC110">
        <f t="shared" si="9"/>
        <v>220</v>
      </c>
      <c r="AD110" t="str">
        <f t="shared" si="10"/>
        <v>&gt;₹500</v>
      </c>
      <c r="AE110" t="str">
        <f t="shared" si="11"/>
        <v>61–70%</v>
      </c>
    </row>
    <row r="111" spans="1:31" x14ac:dyDescent="0.35">
      <c r="A111" t="s">
        <v>5838</v>
      </c>
      <c r="B111" t="s">
        <v>6679</v>
      </c>
      <c r="C111" t="str">
        <f>PROPER(Table3[[#This Row],[product_name2]])</f>
        <v>Table Magic Multipurpose Laptop Table Mat Finish Top Work At Home Study Table (Tm Regular- Black) (Alloy Steel)</v>
      </c>
      <c r="D111" t="s">
        <v>6680</v>
      </c>
      <c r="E111" t="s">
        <v>3082</v>
      </c>
      <c r="F111" t="str">
        <f>LEFT(Table3[[#This Row],[category]], FIND("|", Table3[[#This Row],[category]]) - 1)</f>
        <v>Electronics</v>
      </c>
      <c r="G111" t="str">
        <f>MID(Table3[[#This Row],[category]], FIND("|", Table3[[#This Row],[category]]) + 1, FIND("|", Table3[[#This Row],[category]], FIND("|", Table3[[#This Row],[category]]) + 1) - FIND("|", Table3[[#This Row],[category]]) - 1)</f>
        <v>Headphones,Earbuds&amp;Accessories</v>
      </c>
      <c r="H111" t="str">
        <f>RIGHT(Table3[[#This Row],[category]], LEN(Table3[[#This Row],[category]]) - FIND("|", Table3[[#This Row],[category]], FIND("|", Table3[[#This Row],[category]]) + 1))</f>
        <v>Headphones|In-Ear</v>
      </c>
      <c r="I111" s="6">
        <v>799</v>
      </c>
      <c r="J111" s="6">
        <v>1499</v>
      </c>
      <c r="K111" s="1">
        <f t="shared" si="6"/>
        <v>46.697798532354902</v>
      </c>
      <c r="L111" s="3">
        <v>0.47</v>
      </c>
      <c r="M111" s="1">
        <v>4.0999999999999996</v>
      </c>
      <c r="N111" s="11">
        <v>53648</v>
      </c>
      <c r="O111" s="7">
        <f>IF(ISNUMBER(Table3[[#This Row],[rating]]), Table3[[#This Row],[rating]], "")</f>
        <v>4.0999999999999996</v>
      </c>
      <c r="P111" s="7">
        <f>Table3[[#This Row],[average rating]] + (Table3[[#This Row],[rating_count]] / 1000)</f>
        <v>57.748000000000005</v>
      </c>
      <c r="Q111" s="7">
        <f>IFERROR(ROUND(VALUE(Table3[[#This Row],[rating]]), 0), "")</f>
        <v>4</v>
      </c>
      <c r="R111" t="s">
        <v>5840</v>
      </c>
      <c r="S111" t="s">
        <v>5841</v>
      </c>
      <c r="T111" t="s">
        <v>5842</v>
      </c>
      <c r="U111" t="s">
        <v>5843</v>
      </c>
      <c r="V111" t="s">
        <v>5844</v>
      </c>
      <c r="W111" t="s">
        <v>5845</v>
      </c>
      <c r="X111" t="s">
        <v>5846</v>
      </c>
      <c r="Y111" t="s">
        <v>5847</v>
      </c>
      <c r="Z111" s="6">
        <f t="shared" si="7"/>
        <v>80418352</v>
      </c>
      <c r="AA111" s="6">
        <f>IFERROR(VALUE(Table3[[#This Row],[potential revenue]]), 0)</f>
        <v>80418352</v>
      </c>
      <c r="AB111" t="str">
        <f t="shared" si="8"/>
        <v>Yes</v>
      </c>
      <c r="AC111">
        <f t="shared" si="9"/>
        <v>221</v>
      </c>
      <c r="AD111" t="str">
        <f t="shared" si="10"/>
        <v>&gt;₹500</v>
      </c>
      <c r="AE111" t="str">
        <f t="shared" si="11"/>
        <v>41–50%</v>
      </c>
    </row>
    <row r="112" spans="1:31" x14ac:dyDescent="0.35">
      <c r="A112" t="s">
        <v>5144</v>
      </c>
      <c r="B112" t="s">
        <v>488</v>
      </c>
      <c r="C112" t="str">
        <f>PROPER(Table3[[#This Row],[product_name2]])</f>
        <v>Tp-Link Ac600 600 Mbps Wifi Wireless Network Usb Adapter For Desktop Pc With 2.4Ghz/5Ghz High Gain Dual Band 5Dbi Antenna Wi-Fi, Supports Windows 11/10/8.1/8/7/Xp, Mac Os 10.15 And Earlier (Archer T2U Plus)</v>
      </c>
      <c r="D112" t="s">
        <v>489</v>
      </c>
      <c r="E112" t="s">
        <v>5146</v>
      </c>
      <c r="F112" t="str">
        <f>LEFT(Table3[[#This Row],[category]], FIND("|", Table3[[#This Row],[category]]) - 1)</f>
        <v>Computers&amp;Accessories</v>
      </c>
      <c r="G112" t="str">
        <f>MID(Table3[[#This Row],[category]], FIND("|", Table3[[#This Row],[category]]) + 1, FIND("|", Table3[[#This Row],[category]], FIND("|", Table3[[#This Row],[category]]) + 1) - FIND("|", Table3[[#This Row],[category]]) - 1)</f>
        <v>ExternalDevices&amp;DataStorage</v>
      </c>
      <c r="H112" t="str">
        <f>RIGHT(Table3[[#This Row],[category]], LEN(Table3[[#This Row],[category]]) - FIND("|", Table3[[#This Row],[category]], FIND("|", Table3[[#This Row],[category]]) + 1))</f>
        <v>ExternalHardDisks</v>
      </c>
      <c r="I112" s="6">
        <v>4098</v>
      </c>
      <c r="J112" s="6">
        <v>4999</v>
      </c>
      <c r="K112" s="1">
        <f t="shared" si="6"/>
        <v>18.023604720944189</v>
      </c>
      <c r="L112" s="3">
        <v>0.18</v>
      </c>
      <c r="M112" s="1">
        <v>4.5</v>
      </c>
      <c r="N112" s="11">
        <v>50810</v>
      </c>
      <c r="O112" s="7">
        <f>IF(ISNUMBER(Table3[[#This Row],[rating]]), Table3[[#This Row],[rating]], "")</f>
        <v>4.5</v>
      </c>
      <c r="P112" s="7">
        <f>Table3[[#This Row],[average rating]] + (Table3[[#This Row],[rating_count]] / 1000)</f>
        <v>55.31</v>
      </c>
      <c r="Q112" s="7">
        <f>IFERROR(ROUND(VALUE(Table3[[#This Row],[rating]]), 0), "")</f>
        <v>5</v>
      </c>
      <c r="R112" t="s">
        <v>5147</v>
      </c>
      <c r="S112" t="s">
        <v>5148</v>
      </c>
      <c r="T112" t="s">
        <v>5149</v>
      </c>
      <c r="U112" t="s">
        <v>5150</v>
      </c>
      <c r="V112" t="s">
        <v>5151</v>
      </c>
      <c r="W112" t="s">
        <v>5152</v>
      </c>
      <c r="X112" t="s">
        <v>5153</v>
      </c>
      <c r="Y112" t="s">
        <v>5154</v>
      </c>
      <c r="Z112" s="6">
        <f t="shared" si="7"/>
        <v>253999190</v>
      </c>
      <c r="AA112" s="6">
        <f>IFERROR(VALUE(Table3[[#This Row],[potential revenue]]), 0)</f>
        <v>253999190</v>
      </c>
      <c r="AB112" t="str">
        <f t="shared" si="8"/>
        <v>No</v>
      </c>
      <c r="AC112">
        <f t="shared" si="9"/>
        <v>221</v>
      </c>
      <c r="AD112" t="str">
        <f t="shared" si="10"/>
        <v>&gt;₹500</v>
      </c>
      <c r="AE112" t="str">
        <f t="shared" si="11"/>
        <v>11–20%</v>
      </c>
    </row>
    <row r="113" spans="1:31" x14ac:dyDescent="0.35">
      <c r="A113" t="s">
        <v>3666</v>
      </c>
      <c r="B113" t="s">
        <v>6144</v>
      </c>
      <c r="C113" t="str">
        <f>PROPER(Table3[[#This Row],[product_name2]])</f>
        <v>Noise Colorfit Pro 2 Full Touch Control Smart Watch With 35G Weight &amp; Upgraded Lcd Display,Ip68 Waterproof,Heart Rate Monitor,Sleep &amp; Step Tracker,Call &amp; Message Alerts &amp; Long Battery Life (Jet Black)</v>
      </c>
      <c r="D113" t="s">
        <v>6145</v>
      </c>
      <c r="E113" t="s">
        <v>3006</v>
      </c>
      <c r="F113" t="str">
        <f>LEFT(Table3[[#This Row],[category]], FIND("|", Table3[[#This Row],[category]]) - 1)</f>
        <v>Electronics</v>
      </c>
      <c r="G113" t="str">
        <f>MID(Table3[[#This Row],[category]], FIND("|", Table3[[#This Row],[category]]) + 1, FIND("|", Table3[[#This Row],[category]], FIND("|", Table3[[#This Row],[category]]) + 1) - FIND("|", Table3[[#This Row],[category]]) - 1)</f>
        <v>Mobiles&amp;Accessories</v>
      </c>
      <c r="H113" t="str">
        <f>RIGHT(Table3[[#This Row],[category]], LEN(Table3[[#This Row],[category]]) - FIND("|", Table3[[#This Row],[category]], FIND("|", Table3[[#This Row],[category]]) + 1))</f>
        <v>Smartphones&amp;BasicMobiles|Smartphones</v>
      </c>
      <c r="I113" s="6">
        <v>12999</v>
      </c>
      <c r="J113" s="6">
        <v>17999</v>
      </c>
      <c r="K113" s="1">
        <f t="shared" si="6"/>
        <v>27.779321073392964</v>
      </c>
      <c r="L113" s="3">
        <v>0.28000000000000003</v>
      </c>
      <c r="M113" s="1">
        <v>4.0999999999999996</v>
      </c>
      <c r="N113" s="11">
        <v>50772</v>
      </c>
      <c r="O113" s="7">
        <f>IF(ISNUMBER(Table3[[#This Row],[rating]]), Table3[[#This Row],[rating]], "")</f>
        <v>4.0999999999999996</v>
      </c>
      <c r="P113" s="7">
        <f>Table3[[#This Row],[average rating]] + (Table3[[#This Row],[rating_count]] / 1000)</f>
        <v>54.872</v>
      </c>
      <c r="Q113" s="7">
        <f>IFERROR(ROUND(VALUE(Table3[[#This Row],[rating]]), 0), "")</f>
        <v>4</v>
      </c>
      <c r="R113" t="s">
        <v>3668</v>
      </c>
      <c r="S113" t="s">
        <v>3669</v>
      </c>
      <c r="T113" t="s">
        <v>3670</v>
      </c>
      <c r="U113" t="s">
        <v>3671</v>
      </c>
      <c r="V113" t="s">
        <v>3672</v>
      </c>
      <c r="W113" t="s">
        <v>3673</v>
      </c>
      <c r="X113" t="s">
        <v>3674</v>
      </c>
      <c r="Y113" t="s">
        <v>3675</v>
      </c>
      <c r="Z113" s="6">
        <f t="shared" si="7"/>
        <v>913845228</v>
      </c>
      <c r="AA113" s="6">
        <f>IFERROR(VALUE(Table3[[#This Row],[potential revenue]]), 0)</f>
        <v>913845228</v>
      </c>
      <c r="AB113" t="str">
        <f t="shared" si="8"/>
        <v>No</v>
      </c>
      <c r="AC113">
        <f t="shared" si="9"/>
        <v>220</v>
      </c>
      <c r="AD113" t="str">
        <f t="shared" si="10"/>
        <v>&gt;₹500</v>
      </c>
      <c r="AE113" t="str">
        <f t="shared" si="11"/>
        <v>21–30%</v>
      </c>
    </row>
    <row r="114" spans="1:31" x14ac:dyDescent="0.35">
      <c r="A114" t="s">
        <v>4185</v>
      </c>
      <c r="B114" t="s">
        <v>6304</v>
      </c>
      <c r="C114" t="str">
        <f>PROPER(Table3[[#This Row],[product_name2]])</f>
        <v>Luxor 5 Subject Single Ruled Notebook - A4, 70 Gsm, 300 Pages</v>
      </c>
      <c r="D114" t="s">
        <v>6305</v>
      </c>
      <c r="E114" t="s">
        <v>3006</v>
      </c>
      <c r="F114" t="str">
        <f>LEFT(Table3[[#This Row],[category]], FIND("|", Table3[[#This Row],[category]]) - 1)</f>
        <v>Electronics</v>
      </c>
      <c r="G114" t="str">
        <f>MID(Table3[[#This Row],[category]], FIND("|", Table3[[#This Row],[category]]) + 1, FIND("|", Table3[[#This Row],[category]], FIND("|", Table3[[#This Row],[category]]) + 1) - FIND("|", Table3[[#This Row],[category]]) - 1)</f>
        <v>Mobiles&amp;Accessories</v>
      </c>
      <c r="H114" t="str">
        <f>RIGHT(Table3[[#This Row],[category]], LEN(Table3[[#This Row],[category]]) - FIND("|", Table3[[#This Row],[category]], FIND("|", Table3[[#This Row],[category]]) + 1))</f>
        <v>Smartphones&amp;BasicMobiles|Smartphones</v>
      </c>
      <c r="I114" s="6">
        <v>12999</v>
      </c>
      <c r="J114" s="6">
        <v>18999</v>
      </c>
      <c r="K114" s="1">
        <f t="shared" si="6"/>
        <v>31.580609505763462</v>
      </c>
      <c r="L114" s="3">
        <v>0.32</v>
      </c>
      <c r="M114" s="1">
        <v>4.0999999999999996</v>
      </c>
      <c r="N114" s="11">
        <v>50772</v>
      </c>
      <c r="O114" s="7">
        <f>IF(ISNUMBER(Table3[[#This Row],[rating]]), Table3[[#This Row],[rating]], "")</f>
        <v>4.0999999999999996</v>
      </c>
      <c r="P114" s="7">
        <f>Table3[[#This Row],[average rating]] + (Table3[[#This Row],[rating_count]] / 1000)</f>
        <v>54.872</v>
      </c>
      <c r="Q114" s="7">
        <f>IFERROR(ROUND(VALUE(Table3[[#This Row],[rating]]), 0), "")</f>
        <v>4</v>
      </c>
      <c r="R114" t="s">
        <v>4187</v>
      </c>
      <c r="S114" t="s">
        <v>3669</v>
      </c>
      <c r="T114" t="s">
        <v>3670</v>
      </c>
      <c r="U114" t="s">
        <v>3671</v>
      </c>
      <c r="V114" t="s">
        <v>3672</v>
      </c>
      <c r="W114" t="s">
        <v>3673</v>
      </c>
      <c r="X114" t="s">
        <v>4188</v>
      </c>
      <c r="Y114" t="s">
        <v>4189</v>
      </c>
      <c r="Z114" s="6">
        <f t="shared" si="7"/>
        <v>964617228</v>
      </c>
      <c r="AA114" s="6">
        <f>IFERROR(VALUE(Table3[[#This Row],[potential revenue]]), 0)</f>
        <v>964617228</v>
      </c>
      <c r="AB114" t="str">
        <f t="shared" si="8"/>
        <v>No</v>
      </c>
      <c r="AC114">
        <f t="shared" si="9"/>
        <v>220</v>
      </c>
      <c r="AD114" t="str">
        <f t="shared" si="10"/>
        <v>&gt;₹500</v>
      </c>
      <c r="AE114" t="str">
        <f t="shared" si="11"/>
        <v>31–40%</v>
      </c>
    </row>
    <row r="115" spans="1:31" x14ac:dyDescent="0.35">
      <c r="A115" t="s">
        <v>4232</v>
      </c>
      <c r="B115" t="s">
        <v>6325</v>
      </c>
      <c r="C115" t="str">
        <f>PROPER(Table3[[#This Row],[product_name2]])</f>
        <v>Zebronics Zeb-Transformer Gaming Keyboard And Mouse Combo (Usb, Braided Cable)</v>
      </c>
      <c r="D115" t="s">
        <v>6326</v>
      </c>
      <c r="E115" t="s">
        <v>3006</v>
      </c>
      <c r="F115" t="str">
        <f>LEFT(Table3[[#This Row],[category]], FIND("|", Table3[[#This Row],[category]]) - 1)</f>
        <v>Electronics</v>
      </c>
      <c r="G115" t="str">
        <f>MID(Table3[[#This Row],[category]], FIND("|", Table3[[#This Row],[category]]) + 1, FIND("|", Table3[[#This Row],[category]], FIND("|", Table3[[#This Row],[category]]) + 1) - FIND("|", Table3[[#This Row],[category]]) - 1)</f>
        <v>Mobiles&amp;Accessories</v>
      </c>
      <c r="H115" t="str">
        <f>RIGHT(Table3[[#This Row],[category]], LEN(Table3[[#This Row],[category]]) - FIND("|", Table3[[#This Row],[category]], FIND("|", Table3[[#This Row],[category]]) + 1))</f>
        <v>Smartphones&amp;BasicMobiles|Smartphones</v>
      </c>
      <c r="I115" s="6">
        <v>12999</v>
      </c>
      <c r="J115" s="6">
        <v>18999</v>
      </c>
      <c r="K115" s="1">
        <f t="shared" si="6"/>
        <v>31.580609505763462</v>
      </c>
      <c r="L115" s="3">
        <v>0.32</v>
      </c>
      <c r="M115" s="1">
        <v>4.0999999999999996</v>
      </c>
      <c r="N115" s="11">
        <v>50772</v>
      </c>
      <c r="O115" s="7">
        <f>IF(ISNUMBER(Table3[[#This Row],[rating]]), Table3[[#This Row],[rating]], "")</f>
        <v>4.0999999999999996</v>
      </c>
      <c r="P115" s="7">
        <f>Table3[[#This Row],[average rating]] + (Table3[[#This Row],[rating_count]] / 1000)</f>
        <v>54.872</v>
      </c>
      <c r="Q115" s="7">
        <f>IFERROR(ROUND(VALUE(Table3[[#This Row],[rating]]), 0), "")</f>
        <v>4</v>
      </c>
      <c r="R115" t="s">
        <v>4187</v>
      </c>
      <c r="S115" t="s">
        <v>3669</v>
      </c>
      <c r="T115" t="s">
        <v>3670</v>
      </c>
      <c r="U115" t="s">
        <v>3671</v>
      </c>
      <c r="V115" t="s">
        <v>3672</v>
      </c>
      <c r="W115" t="s">
        <v>3673</v>
      </c>
      <c r="X115" t="s">
        <v>3674</v>
      </c>
      <c r="Y115" t="s">
        <v>4234</v>
      </c>
      <c r="Z115" s="6">
        <f t="shared" si="7"/>
        <v>964617228</v>
      </c>
      <c r="AA115" s="6">
        <f>IFERROR(VALUE(Table3[[#This Row],[potential revenue]]), 0)</f>
        <v>964617228</v>
      </c>
      <c r="AB115" t="str">
        <f t="shared" si="8"/>
        <v>No</v>
      </c>
      <c r="AC115">
        <f t="shared" si="9"/>
        <v>220</v>
      </c>
      <c r="AD115" t="str">
        <f t="shared" si="10"/>
        <v>&gt;₹500</v>
      </c>
      <c r="AE115" t="str">
        <f t="shared" si="11"/>
        <v>31–40%</v>
      </c>
    </row>
    <row r="116" spans="1:31" x14ac:dyDescent="0.35">
      <c r="A116" t="s">
        <v>4613</v>
      </c>
      <c r="B116" t="s">
        <v>6412</v>
      </c>
      <c r="C116" t="str">
        <f>PROPER(Table3[[#This Row],[product_name2]])</f>
        <v>Striff Uph2W Multi Angle Tablet/Mobile Stand. Holder For Iphone, Android, Samsung, Oneplus, Xiaomi. Portable,Foldable Stand.Perfect For Bed,Office, Home,Gift And Desktop (White)</v>
      </c>
      <c r="D116" t="s">
        <v>6413</v>
      </c>
      <c r="E116" t="s">
        <v>3006</v>
      </c>
      <c r="F116" t="str">
        <f>LEFT(Table3[[#This Row],[category]], FIND("|", Table3[[#This Row],[category]]) - 1)</f>
        <v>Electronics</v>
      </c>
      <c r="G116" t="str">
        <f>MID(Table3[[#This Row],[category]], FIND("|", Table3[[#This Row],[category]]) + 1, FIND("|", Table3[[#This Row],[category]], FIND("|", Table3[[#This Row],[category]]) + 1) - FIND("|", Table3[[#This Row],[category]]) - 1)</f>
        <v>Mobiles&amp;Accessories</v>
      </c>
      <c r="H116" t="str">
        <f>RIGHT(Table3[[#This Row],[category]], LEN(Table3[[#This Row],[category]]) - FIND("|", Table3[[#This Row],[category]], FIND("|", Table3[[#This Row],[category]]) + 1))</f>
        <v>Smartphones&amp;BasicMobiles|Smartphones</v>
      </c>
      <c r="I116" s="6">
        <v>12999</v>
      </c>
      <c r="J116" s="6">
        <v>18999</v>
      </c>
      <c r="K116" s="1">
        <f t="shared" si="6"/>
        <v>31.580609505763462</v>
      </c>
      <c r="L116" s="3">
        <v>0.32</v>
      </c>
      <c r="M116" s="1">
        <v>4.0999999999999996</v>
      </c>
      <c r="N116" s="11">
        <v>50772</v>
      </c>
      <c r="O116" s="7">
        <f>IF(ISNUMBER(Table3[[#This Row],[rating]]), Table3[[#This Row],[rating]], "")</f>
        <v>4.0999999999999996</v>
      </c>
      <c r="P116" s="7">
        <f>Table3[[#This Row],[average rating]] + (Table3[[#This Row],[rating_count]] / 1000)</f>
        <v>54.872</v>
      </c>
      <c r="Q116" s="7">
        <f>IFERROR(ROUND(VALUE(Table3[[#This Row],[rating]]), 0), "")</f>
        <v>4</v>
      </c>
      <c r="R116" t="s">
        <v>4187</v>
      </c>
      <c r="S116" t="s">
        <v>3669</v>
      </c>
      <c r="T116" t="s">
        <v>3670</v>
      </c>
      <c r="U116" t="s">
        <v>3671</v>
      </c>
      <c r="V116" t="s">
        <v>3672</v>
      </c>
      <c r="W116" t="s">
        <v>3673</v>
      </c>
      <c r="X116" t="s">
        <v>4188</v>
      </c>
      <c r="Y116" t="s">
        <v>4614</v>
      </c>
      <c r="Z116" s="6">
        <f t="shared" si="7"/>
        <v>964617228</v>
      </c>
      <c r="AA116" s="6">
        <f>IFERROR(VALUE(Table3[[#This Row],[potential revenue]]), 0)</f>
        <v>964617228</v>
      </c>
      <c r="AB116" t="str">
        <f t="shared" si="8"/>
        <v>No</v>
      </c>
      <c r="AC116">
        <f t="shared" si="9"/>
        <v>220</v>
      </c>
      <c r="AD116" t="str">
        <f t="shared" si="10"/>
        <v>&gt;₹500</v>
      </c>
      <c r="AE116" t="str">
        <f t="shared" si="11"/>
        <v>31–40%</v>
      </c>
    </row>
    <row r="117" spans="1:31" x14ac:dyDescent="0.35">
      <c r="A117" t="s">
        <v>6816</v>
      </c>
      <c r="B117" t="s">
        <v>629</v>
      </c>
      <c r="C117" t="str">
        <f>PROPER(Table3[[#This Row],[product_name2]])</f>
        <v>Portronics Konnect L 20W Pd Quick Charge Type-C To 8-Pin Usb Mobile Charging Cable, 1.2M, Tangle Resistant, Fast Data Sync(Grey)</v>
      </c>
      <c r="D117" t="s">
        <v>630</v>
      </c>
      <c r="E117" t="s">
        <v>5146</v>
      </c>
      <c r="F117" t="str">
        <f>LEFT(Table3[[#This Row],[category]], FIND("|", Table3[[#This Row],[category]]) - 1)</f>
        <v>Computers&amp;Accessories</v>
      </c>
      <c r="G117" t="str">
        <f>MID(Table3[[#This Row],[category]], FIND("|", Table3[[#This Row],[category]]) + 1, FIND("|", Table3[[#This Row],[category]], FIND("|", Table3[[#This Row],[category]]) + 1) - FIND("|", Table3[[#This Row],[category]]) - 1)</f>
        <v>ExternalDevices&amp;DataStorage</v>
      </c>
      <c r="H117" t="str">
        <f>RIGHT(Table3[[#This Row],[category]], LEN(Table3[[#This Row],[category]]) - FIND("|", Table3[[#This Row],[category]], FIND("|", Table3[[#This Row],[category]]) + 1))</f>
        <v>ExternalHardDisks</v>
      </c>
      <c r="I117" s="6">
        <v>5799</v>
      </c>
      <c r="J117" s="6">
        <v>7999</v>
      </c>
      <c r="K117" s="1">
        <f t="shared" si="6"/>
        <v>27.503437929741221</v>
      </c>
      <c r="L117" s="3">
        <v>0.28000000000000003</v>
      </c>
      <c r="M117" s="1">
        <v>4.5</v>
      </c>
      <c r="N117" s="11">
        <v>50273</v>
      </c>
      <c r="O117" s="7">
        <f>IF(ISNUMBER(Table3[[#This Row],[rating]]), Table3[[#This Row],[rating]], "")</f>
        <v>4.5</v>
      </c>
      <c r="P117" s="7">
        <f>Table3[[#This Row],[average rating]] + (Table3[[#This Row],[rating_count]] / 1000)</f>
        <v>54.773000000000003</v>
      </c>
      <c r="Q117" s="7">
        <f>IFERROR(ROUND(VALUE(Table3[[#This Row],[rating]]), 0), "")</f>
        <v>5</v>
      </c>
      <c r="R117" t="s">
        <v>6818</v>
      </c>
      <c r="S117" t="s">
        <v>6819</v>
      </c>
      <c r="T117" t="s">
        <v>6820</v>
      </c>
      <c r="U117" t="s">
        <v>6821</v>
      </c>
      <c r="V117" t="s">
        <v>6822</v>
      </c>
      <c r="W117" t="s">
        <v>6823</v>
      </c>
      <c r="X117" t="s">
        <v>6824</v>
      </c>
      <c r="Y117" t="s">
        <v>6825</v>
      </c>
      <c r="Z117" s="6">
        <f t="shared" si="7"/>
        <v>402133727</v>
      </c>
      <c r="AA117" s="6">
        <f>IFERROR(VALUE(Table3[[#This Row],[potential revenue]]), 0)</f>
        <v>402133727</v>
      </c>
      <c r="AB117" t="str">
        <f t="shared" si="8"/>
        <v>No</v>
      </c>
      <c r="AC117">
        <f t="shared" si="9"/>
        <v>220</v>
      </c>
      <c r="AD117" t="str">
        <f t="shared" si="10"/>
        <v>&gt;₹500</v>
      </c>
      <c r="AE117" t="str">
        <f t="shared" si="11"/>
        <v>21–30%</v>
      </c>
    </row>
    <row r="118" spans="1:31" x14ac:dyDescent="0.35">
      <c r="A118" t="s">
        <v>5246</v>
      </c>
      <c r="B118" t="s">
        <v>4753</v>
      </c>
      <c r="C118" t="str">
        <f>PROPER(Table3[[#This Row],[product_name2]])</f>
        <v>Fire-Boltt Visionary 1.78" Amoled Bluetooth Calling Smartwatch With 368*448 Pixel Resolution 100+ Sports Mode, Tws Connection, Voice Assistance, Spo2 &amp; Heart Rate Monitoring</v>
      </c>
      <c r="D118" t="s">
        <v>3297</v>
      </c>
      <c r="E118" t="s">
        <v>5248</v>
      </c>
      <c r="F118" t="str">
        <f>LEFT(Table3[[#This Row],[category]], FIND("|", Table3[[#This Row],[category]]) - 1)</f>
        <v>Computers&amp;Accessories</v>
      </c>
      <c r="G118" t="str">
        <f>MID(Table3[[#This Row],[category]], FIND("|", Table3[[#This Row],[category]]) + 1, FIND("|", Table3[[#This Row],[category]], FIND("|", Table3[[#This Row],[category]]) + 1) - FIND("|", Table3[[#This Row],[category]]) - 1)</f>
        <v>NetworkingDevices</v>
      </c>
      <c r="H118" t="str">
        <f>RIGHT(Table3[[#This Row],[category]], LEN(Table3[[#This Row],[category]]) - FIND("|", Table3[[#This Row],[category]], FIND("|", Table3[[#This Row],[category]]) + 1))</f>
        <v>Repeaters&amp;Extenders</v>
      </c>
      <c r="I118" s="6">
        <v>1889</v>
      </c>
      <c r="J118" s="6">
        <v>5499</v>
      </c>
      <c r="K118" s="1">
        <f t="shared" si="6"/>
        <v>65.64829969085288</v>
      </c>
      <c r="L118" s="3">
        <v>0.66</v>
      </c>
      <c r="M118" s="1">
        <v>4.2</v>
      </c>
      <c r="N118" s="11">
        <v>49551</v>
      </c>
      <c r="O118" s="7">
        <f>IF(ISNUMBER(Table3[[#This Row],[rating]]), Table3[[#This Row],[rating]], "")</f>
        <v>4.2</v>
      </c>
      <c r="P118" s="7">
        <f>Table3[[#This Row],[average rating]] + (Table3[[#This Row],[rating_count]] / 1000)</f>
        <v>53.751000000000005</v>
      </c>
      <c r="Q118" s="7">
        <f>IFERROR(ROUND(VALUE(Table3[[#This Row],[rating]]), 0), "")</f>
        <v>4</v>
      </c>
      <c r="R118" t="s">
        <v>5249</v>
      </c>
      <c r="S118" t="s">
        <v>5250</v>
      </c>
      <c r="T118" t="s">
        <v>5251</v>
      </c>
      <c r="U118" t="s">
        <v>5252</v>
      </c>
      <c r="V118" t="s">
        <v>5253</v>
      </c>
      <c r="W118" t="s">
        <v>5254</v>
      </c>
      <c r="X118" t="s">
        <v>5255</v>
      </c>
      <c r="Y118" t="s">
        <v>5256</v>
      </c>
      <c r="Z118" s="6">
        <f t="shared" si="7"/>
        <v>272480949</v>
      </c>
      <c r="AA118" s="6">
        <f>IFERROR(VALUE(Table3[[#This Row],[potential revenue]]), 0)</f>
        <v>272480949</v>
      </c>
      <c r="AB118" t="str">
        <f t="shared" si="8"/>
        <v>No</v>
      </c>
      <c r="AC118">
        <f t="shared" si="9"/>
        <v>220</v>
      </c>
      <c r="AD118" t="str">
        <f t="shared" si="10"/>
        <v>&gt;₹500</v>
      </c>
      <c r="AE118" t="str">
        <f t="shared" si="11"/>
        <v>61–70%</v>
      </c>
    </row>
    <row r="119" spans="1:31" x14ac:dyDescent="0.35">
      <c r="A119" t="s">
        <v>3626</v>
      </c>
      <c r="B119" t="s">
        <v>6113</v>
      </c>
      <c r="C119" t="str">
        <f>PROPER(Table3[[#This Row],[product_name2]])</f>
        <v>Kanget [2 Pack] Type C Female To Usb A Male Charger | Charging Cable Adapter Converter Compatible For Iphone 14, 13, 12,11 Pro Max/Mini/Xr/Xs/X/Se, Samsung S20 Ultra/S21/S10/S8/S9/Macbook Pro Ipad (Grey)</v>
      </c>
      <c r="D119" t="s">
        <v>6114</v>
      </c>
      <c r="E119" t="s">
        <v>2964</v>
      </c>
      <c r="F119" t="str">
        <f>LEFT(Table3[[#This Row],[category]], FIND("|", Table3[[#This Row],[category]]) - 1)</f>
        <v>Electronics</v>
      </c>
      <c r="G119" t="str">
        <f>MID(Table3[[#This Row],[category]], FIND("|", Table3[[#This Row],[category]]) + 1, FIND("|", Table3[[#This Row],[category]], FIND("|", Table3[[#This Row],[category]]) + 1) - FIND("|", Table3[[#This Row],[category]]) - 1)</f>
        <v>WearableTechnology</v>
      </c>
      <c r="H119" t="str">
        <f>RIGHT(Table3[[#This Row],[category]], LEN(Table3[[#This Row],[category]]) - FIND("|", Table3[[#This Row],[category]], FIND("|", Table3[[#This Row],[category]]) + 1))</f>
        <v>SmartWatches</v>
      </c>
      <c r="I119" s="6">
        <v>2999</v>
      </c>
      <c r="J119" s="6">
        <v>7990</v>
      </c>
      <c r="K119" s="1">
        <f t="shared" si="6"/>
        <v>62.465581977471842</v>
      </c>
      <c r="L119" s="3">
        <v>0.62</v>
      </c>
      <c r="M119" s="1">
        <v>4.0999999999999996</v>
      </c>
      <c r="N119" s="11">
        <v>48449</v>
      </c>
      <c r="O119" s="7">
        <f>IF(ISNUMBER(Table3[[#This Row],[rating]]), Table3[[#This Row],[rating]], "")</f>
        <v>4.0999999999999996</v>
      </c>
      <c r="P119" s="7">
        <f>Table3[[#This Row],[average rating]] + (Table3[[#This Row],[rating_count]] / 1000)</f>
        <v>52.548999999999999</v>
      </c>
      <c r="Q119" s="7">
        <f>IFERROR(ROUND(VALUE(Table3[[#This Row],[rating]]), 0), "")</f>
        <v>4</v>
      </c>
      <c r="R119" t="s">
        <v>3439</v>
      </c>
      <c r="S119" t="s">
        <v>3628</v>
      </c>
      <c r="T119" t="s">
        <v>3629</v>
      </c>
      <c r="U119" t="s">
        <v>3630</v>
      </c>
      <c r="V119" t="s">
        <v>3631</v>
      </c>
      <c r="W119" t="s">
        <v>3632</v>
      </c>
      <c r="X119" t="s">
        <v>3633</v>
      </c>
      <c r="Y119" t="s">
        <v>3634</v>
      </c>
      <c r="Z119" s="6">
        <f t="shared" si="7"/>
        <v>387107510</v>
      </c>
      <c r="AA119" s="6">
        <f>IFERROR(VALUE(Table3[[#This Row],[potential revenue]]), 0)</f>
        <v>387107510</v>
      </c>
      <c r="AB119" t="str">
        <f t="shared" si="8"/>
        <v>Yes</v>
      </c>
      <c r="AC119">
        <f t="shared" si="9"/>
        <v>220</v>
      </c>
      <c r="AD119" t="str">
        <f t="shared" si="10"/>
        <v>&gt;₹500</v>
      </c>
      <c r="AE119" t="str">
        <f t="shared" si="11"/>
        <v>61–70%</v>
      </c>
    </row>
    <row r="120" spans="1:31" x14ac:dyDescent="0.35">
      <c r="A120" t="s">
        <v>3626</v>
      </c>
      <c r="B120" t="s">
        <v>6649</v>
      </c>
      <c r="C120" t="str">
        <f>PROPER(Table3[[#This Row],[product_name2]])</f>
        <v>Gizga Essentials Webcam Cover, Privacy Protector Webcam Cover Slide, Compatible With Laptop, Desktop, Pc, Smartphone, Protect Your Privacy And Security, Strong Adhesive, Set Of 3, Black</v>
      </c>
      <c r="D120" t="s">
        <v>6650</v>
      </c>
      <c r="E120" t="s">
        <v>2964</v>
      </c>
      <c r="F120" t="str">
        <f>LEFT(Table3[[#This Row],[category]], FIND("|", Table3[[#This Row],[category]]) - 1)</f>
        <v>Electronics</v>
      </c>
      <c r="G120" t="str">
        <f>MID(Table3[[#This Row],[category]], FIND("|", Table3[[#This Row],[category]]) + 1, FIND("|", Table3[[#This Row],[category]], FIND("|", Table3[[#This Row],[category]]) + 1) - FIND("|", Table3[[#This Row],[category]]) - 1)</f>
        <v>WearableTechnology</v>
      </c>
      <c r="H120" t="str">
        <f>RIGHT(Table3[[#This Row],[category]], LEN(Table3[[#This Row],[category]]) - FIND("|", Table3[[#This Row],[category]], FIND("|", Table3[[#This Row],[category]]) + 1))</f>
        <v>SmartWatches</v>
      </c>
      <c r="I120" s="6">
        <v>2999</v>
      </c>
      <c r="J120" s="6">
        <v>7990</v>
      </c>
      <c r="K120" s="1">
        <f t="shared" si="6"/>
        <v>62.465581977471842</v>
      </c>
      <c r="L120" s="3">
        <v>0.62</v>
      </c>
      <c r="M120" s="1">
        <v>4.0999999999999996</v>
      </c>
      <c r="N120" s="11">
        <v>48448</v>
      </c>
      <c r="O120" s="7">
        <f>IF(ISNUMBER(Table3[[#This Row],[rating]]), Table3[[#This Row],[rating]], "")</f>
        <v>4.0999999999999996</v>
      </c>
      <c r="P120" s="7">
        <f>Table3[[#This Row],[average rating]] + (Table3[[#This Row],[rating_count]] / 1000)</f>
        <v>52.548000000000002</v>
      </c>
      <c r="Q120" s="7">
        <f>IFERROR(ROUND(VALUE(Table3[[#This Row],[rating]]), 0), "")</f>
        <v>4</v>
      </c>
      <c r="R120" t="s">
        <v>3439</v>
      </c>
      <c r="S120" t="s">
        <v>3628</v>
      </c>
      <c r="T120" t="s">
        <v>3629</v>
      </c>
      <c r="U120" t="s">
        <v>3630</v>
      </c>
      <c r="V120" t="s">
        <v>3631</v>
      </c>
      <c r="W120" t="s">
        <v>3632</v>
      </c>
      <c r="X120" t="s">
        <v>5589</v>
      </c>
      <c r="Y120" t="s">
        <v>5590</v>
      </c>
      <c r="Z120" s="6">
        <f t="shared" si="7"/>
        <v>387099520</v>
      </c>
      <c r="AA120" s="6">
        <f>IFERROR(VALUE(Table3[[#This Row],[potential revenue]]), 0)</f>
        <v>387099520</v>
      </c>
      <c r="AB120" t="str">
        <f t="shared" si="8"/>
        <v>Yes</v>
      </c>
      <c r="AC120">
        <f t="shared" si="9"/>
        <v>221</v>
      </c>
      <c r="AD120" t="str">
        <f t="shared" si="10"/>
        <v>&gt;₹500</v>
      </c>
      <c r="AE120" t="str">
        <f t="shared" si="11"/>
        <v>61–70%</v>
      </c>
    </row>
    <row r="121" spans="1:31" x14ac:dyDescent="0.35">
      <c r="A121" t="s">
        <v>5945</v>
      </c>
      <c r="B121" t="s">
        <v>10110</v>
      </c>
      <c r="C121" t="str">
        <f>PROPER(Table3[[#This Row],[product_name2]])</f>
        <v>Kent 16088 Vogue Electric Kettle 1.8 Litre 1500 W | Stainless Steel Body | Auto Shut Off Over Heating Protection | 1 Year Warranty</v>
      </c>
      <c r="D121" t="s">
        <v>10111</v>
      </c>
      <c r="E121" t="s">
        <v>3082</v>
      </c>
      <c r="F121" t="str">
        <f>LEFT(Table3[[#This Row],[category]], FIND("|", Table3[[#This Row],[category]]) - 1)</f>
        <v>Electronics</v>
      </c>
      <c r="G121" t="str">
        <f>MID(Table3[[#This Row],[category]], FIND("|", Table3[[#This Row],[category]]) + 1, FIND("|", Table3[[#This Row],[category]], FIND("|", Table3[[#This Row],[category]]) + 1) - FIND("|", Table3[[#This Row],[category]]) - 1)</f>
        <v>Headphones,Earbuds&amp;Accessories</v>
      </c>
      <c r="H121" t="str">
        <f>RIGHT(Table3[[#This Row],[category]], LEN(Table3[[#This Row],[category]]) - FIND("|", Table3[[#This Row],[category]], FIND("|", Table3[[#This Row],[category]]) + 1))</f>
        <v>Headphones|In-Ear</v>
      </c>
      <c r="I121" s="6">
        <v>1199</v>
      </c>
      <c r="J121" s="6">
        <v>5999</v>
      </c>
      <c r="K121" s="1">
        <f t="shared" si="6"/>
        <v>80.013335555925991</v>
      </c>
      <c r="L121" s="3">
        <v>0.8</v>
      </c>
      <c r="M121" s="1">
        <v>3.9</v>
      </c>
      <c r="N121" s="11">
        <v>47521</v>
      </c>
      <c r="O121" s="7">
        <f>IF(ISNUMBER(Table3[[#This Row],[rating]]), Table3[[#This Row],[rating]], "")</f>
        <v>3.9</v>
      </c>
      <c r="P121" s="7">
        <f>Table3[[#This Row],[average rating]] + (Table3[[#This Row],[rating_count]] / 1000)</f>
        <v>51.420999999999999</v>
      </c>
      <c r="Q121" s="7">
        <f>IFERROR(ROUND(VALUE(Table3[[#This Row],[rating]]), 0), "")</f>
        <v>4</v>
      </c>
      <c r="R121" t="s">
        <v>5947</v>
      </c>
      <c r="S121" t="s">
        <v>5948</v>
      </c>
      <c r="T121" t="s">
        <v>5949</v>
      </c>
      <c r="U121" t="s">
        <v>5950</v>
      </c>
      <c r="V121" t="s">
        <v>5951</v>
      </c>
      <c r="W121" t="s">
        <v>5952</v>
      </c>
      <c r="X121" t="s">
        <v>5953</v>
      </c>
      <c r="Y121" t="s">
        <v>5954</v>
      </c>
      <c r="Z121" s="6">
        <f t="shared" si="7"/>
        <v>285078479</v>
      </c>
      <c r="AA121" s="6">
        <f>IFERROR(VALUE(Table3[[#This Row],[potential revenue]]), 0)</f>
        <v>285078479</v>
      </c>
      <c r="AB121" t="str">
        <f t="shared" si="8"/>
        <v>Yes</v>
      </c>
      <c r="AC121">
        <f t="shared" si="9"/>
        <v>221</v>
      </c>
      <c r="AD121" t="str">
        <f t="shared" si="10"/>
        <v>&gt;₹500</v>
      </c>
      <c r="AE121" t="str">
        <f t="shared" si="11"/>
        <v>81–90%</v>
      </c>
    </row>
    <row r="122" spans="1:31" x14ac:dyDescent="0.35">
      <c r="A122" t="s">
        <v>9154</v>
      </c>
      <c r="B122" t="s">
        <v>3447</v>
      </c>
      <c r="C122" t="str">
        <f>PROPER(Table3[[#This Row],[product_name2]])</f>
        <v>Tygot Bluetooth Extendable Selfie Sticks With Wireless Remote And Tripod Stand, 3-In-1 Multifunctional Selfie Stick With Tripod Stand Compatible With Iphone/Oneplus/Samsung/Oppo/Vivo And All Phones</v>
      </c>
      <c r="D122" t="s">
        <v>3448</v>
      </c>
      <c r="E122" t="s">
        <v>8742</v>
      </c>
      <c r="F122" t="str">
        <f>LEFT(Table3[[#This Row],[category]], FIND("|", Table3[[#This Row],[category]]) - 1)</f>
        <v>Home&amp;Kitchen</v>
      </c>
      <c r="G122" t="str">
        <f>MID(Table3[[#This Row],[category]], FIND("|", Table3[[#This Row],[category]]) + 1, FIND("|", Table3[[#This Row],[category]], FIND("|", Table3[[#This Row],[category]]) + 1) - FIND("|", Table3[[#This Row],[category]]) - 1)</f>
        <v>Kitchen&amp;HomeAppliances</v>
      </c>
      <c r="H122" t="str">
        <f>RIGHT(Table3[[#This Row],[category]], LEN(Table3[[#This Row],[category]]) - FIND("|", Table3[[#This Row],[category]], FIND("|", Table3[[#This Row],[category]]) + 1))</f>
        <v>Vacuum,Cleaning&amp;Ironing|Irons,Steamers&amp;Accessories|Irons|DryIrons</v>
      </c>
      <c r="I122" s="6">
        <v>775</v>
      </c>
      <c r="J122" s="6">
        <v>875</v>
      </c>
      <c r="K122" s="1">
        <f t="shared" si="6"/>
        <v>11.428571428571429</v>
      </c>
      <c r="L122" s="3">
        <v>0.11</v>
      </c>
      <c r="M122" s="1">
        <v>4.2</v>
      </c>
      <c r="N122" s="11">
        <v>46647</v>
      </c>
      <c r="O122" s="7">
        <f>IF(ISNUMBER(Table3[[#This Row],[rating]]), Table3[[#This Row],[rating]], "")</f>
        <v>4.2</v>
      </c>
      <c r="P122" s="7">
        <f>Table3[[#This Row],[average rating]] + (Table3[[#This Row],[rating_count]] / 1000)</f>
        <v>50.847000000000001</v>
      </c>
      <c r="Q122" s="7">
        <f>IFERROR(ROUND(VALUE(Table3[[#This Row],[rating]]), 0), "")</f>
        <v>4</v>
      </c>
      <c r="R122" t="s">
        <v>9156</v>
      </c>
      <c r="S122" t="s">
        <v>9157</v>
      </c>
      <c r="T122" t="s">
        <v>9158</v>
      </c>
      <c r="U122" t="s">
        <v>9159</v>
      </c>
      <c r="V122" t="s">
        <v>9160</v>
      </c>
      <c r="W122" t="s">
        <v>9161</v>
      </c>
      <c r="X122" t="s">
        <v>9162</v>
      </c>
      <c r="Y122" t="s">
        <v>9163</v>
      </c>
      <c r="Z122" s="6">
        <f t="shared" si="7"/>
        <v>40816125</v>
      </c>
      <c r="AA122" s="6">
        <f>IFERROR(VALUE(Table3[[#This Row],[potential revenue]]), 0)</f>
        <v>40816125</v>
      </c>
      <c r="AB122" t="str">
        <f t="shared" si="8"/>
        <v>Yes</v>
      </c>
      <c r="AC122">
        <f t="shared" si="9"/>
        <v>220</v>
      </c>
      <c r="AD122" t="str">
        <f t="shared" si="10"/>
        <v>&gt;₹500</v>
      </c>
      <c r="AE122" t="str">
        <f t="shared" si="11"/>
        <v>11–20%</v>
      </c>
    </row>
    <row r="123" spans="1:31" x14ac:dyDescent="0.35">
      <c r="A123" t="s">
        <v>3165</v>
      </c>
      <c r="B123" t="s">
        <v>9799</v>
      </c>
      <c r="C123" t="str">
        <f>PROPER(Table3[[#This Row],[product_name2]])</f>
        <v>Instacuppa Rechargeable Mini Electric Chopper - Stainless Steel Blades, One Touch Operation, For Mincing Garlic, Ginger, Onion, Vegetable, Meat, Nuts, (White, 250 Ml, Pack Of 1, 45 Watts)</v>
      </c>
      <c r="D123" t="s">
        <v>9800</v>
      </c>
      <c r="E123" t="s">
        <v>3167</v>
      </c>
      <c r="F123" t="str">
        <f>LEFT(Table3[[#This Row],[category]], FIND("|", Table3[[#This Row],[category]]) - 1)</f>
        <v>Electronics</v>
      </c>
      <c r="G123" t="str">
        <f>MID(Table3[[#This Row],[category]], FIND("|", Table3[[#This Row],[category]]) + 1, FIND("|", Table3[[#This Row],[category]], FIND("|", Table3[[#This Row],[category]]) + 1) - FIND("|", Table3[[#This Row],[category]]) - 1)</f>
        <v>Mobiles&amp;Accessories</v>
      </c>
      <c r="H123" t="str">
        <f>RIGHT(Table3[[#This Row],[category]], LEN(Table3[[#This Row],[category]]) - FIND("|", Table3[[#This Row],[category]], FIND("|", Table3[[#This Row],[category]]) + 1))</f>
        <v>MobileAccessories|AutomobileAccessories|Cradles</v>
      </c>
      <c r="I123" s="6">
        <v>349</v>
      </c>
      <c r="J123" s="6">
        <v>999</v>
      </c>
      <c r="K123" s="1">
        <f t="shared" si="6"/>
        <v>65.06506506506507</v>
      </c>
      <c r="L123" s="3">
        <v>0.65</v>
      </c>
      <c r="M123" s="1">
        <v>3.9</v>
      </c>
      <c r="N123" s="11">
        <v>46399</v>
      </c>
      <c r="O123" s="7">
        <f>IF(ISNUMBER(Table3[[#This Row],[rating]]), Table3[[#This Row],[rating]], "")</f>
        <v>3.9</v>
      </c>
      <c r="P123" s="7">
        <f>Table3[[#This Row],[average rating]] + (Table3[[#This Row],[rating_count]] / 1000)</f>
        <v>50.298999999999999</v>
      </c>
      <c r="Q123" s="7">
        <f>IFERROR(ROUND(VALUE(Table3[[#This Row],[rating]]), 0), "")</f>
        <v>4</v>
      </c>
      <c r="R123" t="s">
        <v>3168</v>
      </c>
      <c r="S123" t="s">
        <v>3169</v>
      </c>
      <c r="T123" t="s">
        <v>3170</v>
      </c>
      <c r="U123" t="s">
        <v>3171</v>
      </c>
      <c r="V123" t="s">
        <v>3172</v>
      </c>
      <c r="W123" t="s">
        <v>3173</v>
      </c>
      <c r="X123" t="s">
        <v>3174</v>
      </c>
      <c r="Y123" t="s">
        <v>3175</v>
      </c>
      <c r="Z123" s="6">
        <f t="shared" si="7"/>
        <v>46352601</v>
      </c>
      <c r="AA123" s="6">
        <f>IFERROR(VALUE(Table3[[#This Row],[potential revenue]]), 0)</f>
        <v>46352601</v>
      </c>
      <c r="AB123" t="str">
        <f t="shared" si="8"/>
        <v>No</v>
      </c>
      <c r="AC123">
        <f t="shared" si="9"/>
        <v>220</v>
      </c>
      <c r="AD123" t="str">
        <f t="shared" si="10"/>
        <v>&gt;₹500</v>
      </c>
      <c r="AE123" t="str">
        <f t="shared" si="11"/>
        <v>61–70%</v>
      </c>
    </row>
    <row r="124" spans="1:31" x14ac:dyDescent="0.35">
      <c r="A124" t="s">
        <v>614</v>
      </c>
      <c r="B124" t="s">
        <v>236</v>
      </c>
      <c r="C124" t="str">
        <f>PROPER(Table3[[#This Row],[product_name2]])</f>
        <v>Flix Micro Usb Cable For Smartphone (Black)</v>
      </c>
      <c r="D124" t="s">
        <v>237</v>
      </c>
      <c r="E124" t="s">
        <v>172</v>
      </c>
      <c r="F124" t="str">
        <f>LEFT(Table3[[#This Row],[category]], FIND("|", Table3[[#This Row],[category]]) - 1)</f>
        <v>Electronics</v>
      </c>
      <c r="G124" t="str">
        <f>MID(Table3[[#This Row],[category]], FIND("|", Table3[[#This Row],[category]]) + 1, FIND("|", Table3[[#This Row],[category]], FIND("|", Table3[[#This Row],[category]]) + 1) - FIND("|", Table3[[#This Row],[category]]) - 1)</f>
        <v>HomeTheater,TV&amp;Video</v>
      </c>
      <c r="H124" t="str">
        <f>RIGHT(Table3[[#This Row],[category]], LEN(Table3[[#This Row],[category]]) - FIND("|", Table3[[#This Row],[category]], FIND("|", Table3[[#This Row],[category]]) + 1))</f>
        <v>Televisions|SmartTelevisions</v>
      </c>
      <c r="I124" s="6">
        <v>13999</v>
      </c>
      <c r="J124" s="6">
        <v>24999</v>
      </c>
      <c r="K124" s="1">
        <f t="shared" si="6"/>
        <v>44.001760070402817</v>
      </c>
      <c r="L124" s="3">
        <v>0.44</v>
      </c>
      <c r="M124" s="1">
        <v>4.2</v>
      </c>
      <c r="N124" s="11">
        <v>45238</v>
      </c>
      <c r="O124" s="7">
        <f>IF(ISNUMBER(Table3[[#This Row],[rating]]), Table3[[#This Row],[rating]], "")</f>
        <v>4.2</v>
      </c>
      <c r="P124" s="7">
        <f>Table3[[#This Row],[average rating]] + (Table3[[#This Row],[rating_count]] / 1000)</f>
        <v>49.438000000000002</v>
      </c>
      <c r="Q124" s="7">
        <f>IFERROR(ROUND(VALUE(Table3[[#This Row],[rating]]), 0), "")</f>
        <v>4</v>
      </c>
      <c r="R124" t="s">
        <v>616</v>
      </c>
      <c r="S124" t="s">
        <v>617</v>
      </c>
      <c r="T124" t="s">
        <v>618</v>
      </c>
      <c r="U124" t="s">
        <v>619</v>
      </c>
      <c r="V124" t="s">
        <v>620</v>
      </c>
      <c r="W124" t="s">
        <v>621</v>
      </c>
      <c r="X124" t="s">
        <v>622</v>
      </c>
      <c r="Y124" t="s">
        <v>623</v>
      </c>
      <c r="Z124" s="6">
        <f t="shared" si="7"/>
        <v>1130904762</v>
      </c>
      <c r="AA124" s="6">
        <f>IFERROR(VALUE(Table3[[#This Row],[potential revenue]]), 0)</f>
        <v>1130904762</v>
      </c>
      <c r="AB124" t="str">
        <f t="shared" si="8"/>
        <v>Yes</v>
      </c>
      <c r="AC124">
        <f t="shared" si="9"/>
        <v>219</v>
      </c>
      <c r="AD124" t="str">
        <f t="shared" si="10"/>
        <v>₹200–₹500</v>
      </c>
      <c r="AE124" t="str">
        <f t="shared" si="11"/>
        <v>41–50%</v>
      </c>
    </row>
    <row r="125" spans="1:31" x14ac:dyDescent="0.35">
      <c r="A125" t="s">
        <v>690</v>
      </c>
      <c r="B125" t="s">
        <v>4030</v>
      </c>
      <c r="C125" t="str">
        <f>PROPER(Table3[[#This Row],[product_name2]])</f>
        <v>Tukzer Capacitive Stylus Pen For Touch Screens Devices, Fine Point, Lightweight Metal Body With Magnetism Cover Cap For Smartphones/Tablets/Ipad/Ipad Pro/Iphone (Grey)</v>
      </c>
      <c r="D125" t="s">
        <v>4031</v>
      </c>
      <c r="E125" t="s">
        <v>172</v>
      </c>
      <c r="F125" t="str">
        <f>LEFT(Table3[[#This Row],[category]], FIND("|", Table3[[#This Row],[category]]) - 1)</f>
        <v>Electronics</v>
      </c>
      <c r="G125" t="str">
        <f>MID(Table3[[#This Row],[category]], FIND("|", Table3[[#This Row],[category]]) + 1, FIND("|", Table3[[#This Row],[category]], FIND("|", Table3[[#This Row],[category]]) + 1) - FIND("|", Table3[[#This Row],[category]]) - 1)</f>
        <v>HomeTheater,TV&amp;Video</v>
      </c>
      <c r="H125" t="str">
        <f>RIGHT(Table3[[#This Row],[category]], LEN(Table3[[#This Row],[category]]) - FIND("|", Table3[[#This Row],[category]], FIND("|", Table3[[#This Row],[category]]) + 1))</f>
        <v>Televisions|SmartTelevisions</v>
      </c>
      <c r="I125" s="6">
        <v>26999</v>
      </c>
      <c r="J125" s="6">
        <v>42999</v>
      </c>
      <c r="K125" s="1">
        <f t="shared" si="6"/>
        <v>37.210167678318101</v>
      </c>
      <c r="L125" s="3">
        <v>0.37</v>
      </c>
      <c r="M125" s="1">
        <v>4.2</v>
      </c>
      <c r="N125" s="11">
        <v>45238</v>
      </c>
      <c r="O125" s="7">
        <f>IF(ISNUMBER(Table3[[#This Row],[rating]]), Table3[[#This Row],[rating]], "")</f>
        <v>4.2</v>
      </c>
      <c r="P125" s="7">
        <f>Table3[[#This Row],[average rating]] + (Table3[[#This Row],[rating_count]] / 1000)</f>
        <v>49.438000000000002</v>
      </c>
      <c r="Q125" s="7">
        <f>IFERROR(ROUND(VALUE(Table3[[#This Row],[rating]]), 0), "")</f>
        <v>4</v>
      </c>
      <c r="R125" t="s">
        <v>692</v>
      </c>
      <c r="S125" t="s">
        <v>617</v>
      </c>
      <c r="T125" t="s">
        <v>618</v>
      </c>
      <c r="U125" t="s">
        <v>619</v>
      </c>
      <c r="V125" t="s">
        <v>620</v>
      </c>
      <c r="W125" t="s">
        <v>621</v>
      </c>
      <c r="X125" t="s">
        <v>693</v>
      </c>
      <c r="Y125" t="s">
        <v>694</v>
      </c>
      <c r="Z125" s="6">
        <f t="shared" si="7"/>
        <v>1945188762</v>
      </c>
      <c r="AA125" s="6">
        <f>IFERROR(VALUE(Table3[[#This Row],[potential revenue]]), 0)</f>
        <v>1945188762</v>
      </c>
      <c r="AB125" t="str">
        <f t="shared" si="8"/>
        <v>No</v>
      </c>
      <c r="AC125">
        <f t="shared" si="9"/>
        <v>219</v>
      </c>
      <c r="AD125" t="str">
        <f t="shared" si="10"/>
        <v>&gt;₹500</v>
      </c>
      <c r="AE125" t="str">
        <f t="shared" si="11"/>
        <v>31–40%</v>
      </c>
    </row>
    <row r="126" spans="1:31" x14ac:dyDescent="0.35">
      <c r="A126" t="s">
        <v>1135</v>
      </c>
      <c r="B126" t="s">
        <v>4108</v>
      </c>
      <c r="C126" t="str">
        <f>PROPER(Table3[[#This Row],[product_name2]])</f>
        <v>Noise Pulse Buzz 1.69" Bluetooth Calling Smart Watch With Call Function, 150 Watch Faces, 60 Sports Modes, Spo2 &amp; Heart Rate Monitoring, Calling Smart Watch For Men &amp; Women - Rose Pink</v>
      </c>
      <c r="D126" t="s">
        <v>4109</v>
      </c>
      <c r="E126" t="s">
        <v>172</v>
      </c>
      <c r="F126" t="str">
        <f>LEFT(Table3[[#This Row],[category]], FIND("|", Table3[[#This Row],[category]]) - 1)</f>
        <v>Electronics</v>
      </c>
      <c r="G126" t="str">
        <f>MID(Table3[[#This Row],[category]], FIND("|", Table3[[#This Row],[category]]) + 1, FIND("|", Table3[[#This Row],[category]], FIND("|", Table3[[#This Row],[category]]) + 1) - FIND("|", Table3[[#This Row],[category]]) - 1)</f>
        <v>HomeTheater,TV&amp;Video</v>
      </c>
      <c r="H126" t="str">
        <f>RIGHT(Table3[[#This Row],[category]], LEN(Table3[[#This Row],[category]]) - FIND("|", Table3[[#This Row],[category]], FIND("|", Table3[[#This Row],[category]]) + 1))</f>
        <v>Televisions|SmartTelevisions</v>
      </c>
      <c r="I126" s="6">
        <v>32999</v>
      </c>
      <c r="J126" s="6">
        <v>44999</v>
      </c>
      <c r="K126" s="1">
        <f t="shared" si="6"/>
        <v>26.667259272428279</v>
      </c>
      <c r="L126" s="3">
        <v>0.27</v>
      </c>
      <c r="M126" s="1">
        <v>4.2</v>
      </c>
      <c r="N126" s="11">
        <v>45238</v>
      </c>
      <c r="O126" s="7">
        <f>IF(ISNUMBER(Table3[[#This Row],[rating]]), Table3[[#This Row],[rating]], "")</f>
        <v>4.2</v>
      </c>
      <c r="P126" s="7">
        <f>Table3[[#This Row],[average rating]] + (Table3[[#This Row],[rating_count]] / 1000)</f>
        <v>49.438000000000002</v>
      </c>
      <c r="Q126" s="7">
        <f>IFERROR(ROUND(VALUE(Table3[[#This Row],[rating]]), 0), "")</f>
        <v>4</v>
      </c>
      <c r="R126" t="s">
        <v>1137</v>
      </c>
      <c r="S126" t="s">
        <v>617</v>
      </c>
      <c r="T126" t="s">
        <v>618</v>
      </c>
      <c r="U126" t="s">
        <v>619</v>
      </c>
      <c r="V126" t="s">
        <v>620</v>
      </c>
      <c r="W126" t="s">
        <v>621</v>
      </c>
      <c r="X126" t="s">
        <v>1138</v>
      </c>
      <c r="Y126" t="s">
        <v>1139</v>
      </c>
      <c r="Z126" s="6">
        <f t="shared" si="7"/>
        <v>2035664762</v>
      </c>
      <c r="AA126" s="6">
        <f>IFERROR(VALUE(Table3[[#This Row],[potential revenue]]), 0)</f>
        <v>2035664762</v>
      </c>
      <c r="AB126" t="str">
        <f t="shared" si="8"/>
        <v>No</v>
      </c>
      <c r="AC126">
        <f t="shared" si="9"/>
        <v>218</v>
      </c>
      <c r="AD126" t="str">
        <f t="shared" si="10"/>
        <v>&gt;₹500</v>
      </c>
      <c r="AE126" t="str">
        <f t="shared" si="11"/>
        <v>21–30%</v>
      </c>
    </row>
    <row r="127" spans="1:31" x14ac:dyDescent="0.35">
      <c r="A127" t="s">
        <v>614</v>
      </c>
      <c r="B127" t="s">
        <v>5069</v>
      </c>
      <c r="C127" t="str">
        <f>PROPER(Table3[[#This Row],[product_name2]])</f>
        <v>Duracell Ultra Alkaline Aa Battery, 8 Pcs</v>
      </c>
      <c r="D127" t="s">
        <v>5070</v>
      </c>
      <c r="E127" t="s">
        <v>172</v>
      </c>
      <c r="F127" t="str">
        <f>LEFT(Table3[[#This Row],[category]], FIND("|", Table3[[#This Row],[category]]) - 1)</f>
        <v>Electronics</v>
      </c>
      <c r="G127" t="str">
        <f>MID(Table3[[#This Row],[category]], FIND("|", Table3[[#This Row],[category]]) + 1, FIND("|", Table3[[#This Row],[category]], FIND("|", Table3[[#This Row],[category]]) + 1) - FIND("|", Table3[[#This Row],[category]]) - 1)</f>
        <v>HomeTheater,TV&amp;Video</v>
      </c>
      <c r="H127" t="str">
        <f>RIGHT(Table3[[#This Row],[category]], LEN(Table3[[#This Row],[category]]) - FIND("|", Table3[[#This Row],[category]], FIND("|", Table3[[#This Row],[category]]) + 1))</f>
        <v>Televisions|SmartTelevisions</v>
      </c>
      <c r="I127" s="6">
        <v>13999</v>
      </c>
      <c r="J127" s="6">
        <v>24999</v>
      </c>
      <c r="K127" s="1">
        <f t="shared" si="6"/>
        <v>44.001760070402817</v>
      </c>
      <c r="L127" s="3">
        <v>0.44</v>
      </c>
      <c r="M127" s="1">
        <v>4.2</v>
      </c>
      <c r="N127" s="11">
        <v>45237</v>
      </c>
      <c r="O127" s="7">
        <f>IF(ISNUMBER(Table3[[#This Row],[rating]]), Table3[[#This Row],[rating]], "")</f>
        <v>4.2</v>
      </c>
      <c r="P127" s="7">
        <f>Table3[[#This Row],[average rating]] + (Table3[[#This Row],[rating_count]] / 1000)</f>
        <v>49.437000000000005</v>
      </c>
      <c r="Q127" s="7">
        <f>IFERROR(ROUND(VALUE(Table3[[#This Row],[rating]]), 0), "")</f>
        <v>4</v>
      </c>
      <c r="R127" t="s">
        <v>616</v>
      </c>
      <c r="S127" t="s">
        <v>617</v>
      </c>
      <c r="T127" t="s">
        <v>618</v>
      </c>
      <c r="U127" t="s">
        <v>619</v>
      </c>
      <c r="V127" t="s">
        <v>620</v>
      </c>
      <c r="W127" t="s">
        <v>621</v>
      </c>
      <c r="X127" t="s">
        <v>8025</v>
      </c>
      <c r="Y127" t="s">
        <v>8026</v>
      </c>
      <c r="Z127" s="6">
        <f t="shared" si="7"/>
        <v>1130879763</v>
      </c>
      <c r="AA127" s="6">
        <f>IFERROR(VALUE(Table3[[#This Row],[potential revenue]]), 0)</f>
        <v>1130879763</v>
      </c>
      <c r="AB127" t="str">
        <f t="shared" si="8"/>
        <v>No</v>
      </c>
      <c r="AC127">
        <f t="shared" si="9"/>
        <v>218</v>
      </c>
      <c r="AD127" t="str">
        <f t="shared" si="10"/>
        <v>&gt;₹500</v>
      </c>
      <c r="AE127" t="str">
        <f t="shared" si="11"/>
        <v>41–50%</v>
      </c>
    </row>
    <row r="128" spans="1:31" x14ac:dyDescent="0.35">
      <c r="A128" t="s">
        <v>7677</v>
      </c>
      <c r="B128" t="s">
        <v>3427</v>
      </c>
      <c r="C128" t="str">
        <f>PROPER(Table3[[#This Row],[product_name2]])</f>
        <v>Iqoo Neo 6 5G (Dark Nova, 8Gb Ram, 128Gb Storage) | Snapdragon¬Æ 870 5G | 80W Flashcharge</v>
      </c>
      <c r="D128" t="s">
        <v>3428</v>
      </c>
      <c r="E128" t="s">
        <v>5936</v>
      </c>
      <c r="F128" t="str">
        <f>LEFT(Table3[[#This Row],[category]], FIND("|", Table3[[#This Row],[category]]) - 1)</f>
        <v>Electronics</v>
      </c>
      <c r="G128" t="str">
        <f>MID(Table3[[#This Row],[category]], FIND("|", Table3[[#This Row],[category]]) + 1, FIND("|", Table3[[#This Row],[category]], FIND("|", Table3[[#This Row],[category]]) + 1) - FIND("|", Table3[[#This Row],[category]]) - 1)</f>
        <v>Cameras&amp;Photography</v>
      </c>
      <c r="H128" t="str">
        <f>RIGHT(Table3[[#This Row],[category]], LEN(Table3[[#This Row],[category]]) - FIND("|", Table3[[#This Row],[category]], FIND("|", Table3[[#This Row],[category]]) + 1))</f>
        <v>SecurityCameras|DomeCameras</v>
      </c>
      <c r="I128" s="6">
        <v>4499</v>
      </c>
      <c r="J128" s="6">
        <v>5999</v>
      </c>
      <c r="K128" s="1">
        <f t="shared" si="6"/>
        <v>25.00416736122687</v>
      </c>
      <c r="L128" s="3">
        <v>0.25</v>
      </c>
      <c r="M128" s="1">
        <v>4.3</v>
      </c>
      <c r="N128" s="11">
        <v>44696</v>
      </c>
      <c r="O128" s="7">
        <f>IF(ISNUMBER(Table3[[#This Row],[rating]]), Table3[[#This Row],[rating]], "")</f>
        <v>4.3</v>
      </c>
      <c r="P128" s="7">
        <f>Table3[[#This Row],[average rating]] + (Table3[[#This Row],[rating_count]] / 1000)</f>
        <v>48.995999999999995</v>
      </c>
      <c r="Q128" s="7">
        <f>IFERROR(ROUND(VALUE(Table3[[#This Row],[rating]]), 0), "")</f>
        <v>4</v>
      </c>
      <c r="R128" t="s">
        <v>7679</v>
      </c>
      <c r="S128" t="s">
        <v>7680</v>
      </c>
      <c r="T128" t="s">
        <v>7681</v>
      </c>
      <c r="U128" t="s">
        <v>7682</v>
      </c>
      <c r="V128" t="s">
        <v>7683</v>
      </c>
      <c r="W128" t="s">
        <v>7684</v>
      </c>
      <c r="X128" t="s">
        <v>7685</v>
      </c>
      <c r="Y128" t="s">
        <v>7686</v>
      </c>
      <c r="Z128" s="6">
        <f t="shared" si="7"/>
        <v>268131304</v>
      </c>
      <c r="AA128" s="6">
        <f>IFERROR(VALUE(Table3[[#This Row],[potential revenue]]), 0)</f>
        <v>268131304</v>
      </c>
      <c r="AB128" t="str">
        <f t="shared" si="8"/>
        <v>No</v>
      </c>
      <c r="AC128">
        <f t="shared" si="9"/>
        <v>218</v>
      </c>
      <c r="AD128" t="str">
        <f t="shared" si="10"/>
        <v>&gt;₹500</v>
      </c>
      <c r="AE128" t="str">
        <f t="shared" si="11"/>
        <v>21–30%</v>
      </c>
    </row>
    <row r="129" spans="1:31" x14ac:dyDescent="0.35">
      <c r="A129" t="s">
        <v>8637</v>
      </c>
      <c r="B129" t="s">
        <v>10293</v>
      </c>
      <c r="C129" t="str">
        <f>PROPER(Table3[[#This Row],[product_name2]])</f>
        <v>Tosaa T2Stsr Sandwich Gas Toaster Regular (Black)</v>
      </c>
      <c r="D129" t="s">
        <v>10294</v>
      </c>
      <c r="E129" t="s">
        <v>8628</v>
      </c>
      <c r="F129" t="str">
        <f>LEFT(Table3[[#This Row],[category]], FIND("|", Table3[[#This Row],[category]]) - 1)</f>
        <v>Home&amp;Kitchen</v>
      </c>
      <c r="G129" t="str">
        <f>MID(Table3[[#This Row],[category]], FIND("|", Table3[[#This Row],[category]]) + 1, FIND("|", Table3[[#This Row],[category]], FIND("|", Table3[[#This Row],[category]]) + 1) - FIND("|", Table3[[#This Row],[category]]) - 1)</f>
        <v>Kitchen&amp;HomeAppliances</v>
      </c>
      <c r="H129" t="str">
        <f>RIGHT(Table3[[#This Row],[category]], LEN(Table3[[#This Row],[category]]) - FIND("|", Table3[[#This Row],[category]], FIND("|", Table3[[#This Row],[category]]) + 1))</f>
        <v>SmallKitchenAppliances|DigitalKitchenScales</v>
      </c>
      <c r="I129" s="6">
        <v>293</v>
      </c>
      <c r="J129" s="6">
        <v>499</v>
      </c>
      <c r="K129" s="1">
        <f t="shared" si="6"/>
        <v>41.282565130260522</v>
      </c>
      <c r="L129" s="3">
        <v>0.41</v>
      </c>
      <c r="M129" s="1">
        <v>3.9</v>
      </c>
      <c r="N129" s="11">
        <v>44994</v>
      </c>
      <c r="O129" s="7">
        <f>IF(ISNUMBER(Table3[[#This Row],[rating]]), Table3[[#This Row],[rating]], "")</f>
        <v>3.9</v>
      </c>
      <c r="P129" s="7">
        <f>Table3[[#This Row],[average rating]] + (Table3[[#This Row],[rating_count]] / 1000)</f>
        <v>48.893999999999998</v>
      </c>
      <c r="Q129" s="7">
        <f>IFERROR(ROUND(VALUE(Table3[[#This Row],[rating]]), 0), "")</f>
        <v>4</v>
      </c>
      <c r="R129" t="s">
        <v>8639</v>
      </c>
      <c r="S129" t="s">
        <v>8640</v>
      </c>
      <c r="T129" t="s">
        <v>8641</v>
      </c>
      <c r="U129" t="s">
        <v>8642</v>
      </c>
      <c r="V129" t="s">
        <v>8643</v>
      </c>
      <c r="W129" t="s">
        <v>8644</v>
      </c>
      <c r="X129" t="s">
        <v>8645</v>
      </c>
      <c r="Y129" t="s">
        <v>8646</v>
      </c>
      <c r="Z129" s="6">
        <f t="shared" si="7"/>
        <v>22452006</v>
      </c>
      <c r="AA129" s="6">
        <f>IFERROR(VALUE(Table3[[#This Row],[potential revenue]]), 0)</f>
        <v>22452006</v>
      </c>
      <c r="AB129" t="str">
        <f t="shared" si="8"/>
        <v>No</v>
      </c>
      <c r="AC129">
        <f t="shared" si="9"/>
        <v>219</v>
      </c>
      <c r="AD129" t="str">
        <f t="shared" si="10"/>
        <v>&gt;₹500</v>
      </c>
      <c r="AE129" t="str">
        <f t="shared" si="11"/>
        <v>41–50%</v>
      </c>
    </row>
    <row r="130" spans="1:31" x14ac:dyDescent="0.35">
      <c r="A130" t="s">
        <v>1807</v>
      </c>
      <c r="B130" t="s">
        <v>1085</v>
      </c>
      <c r="C130" t="str">
        <f>PROPER(Table3[[#This Row],[product_name2]])</f>
        <v>Portronics Konnect Spydr 31 3-In-1 Multi Functional Cable With 3.0A Output, Tangle Resistant, 1.2M Length, Nylon Braided(Zebra)</v>
      </c>
      <c r="D130" t="s">
        <v>1086</v>
      </c>
      <c r="E130" t="s">
        <v>132</v>
      </c>
      <c r="F130" t="str">
        <f>LEFT(Table3[[#This Row],[category]], FIND("|", Table3[[#This Row],[category]]) - 1)</f>
        <v>Electronics</v>
      </c>
      <c r="G130" t="str">
        <f>MID(Table3[[#This Row],[category]], FIND("|", Table3[[#This Row],[category]]) + 1, FIND("|", Table3[[#This Row],[category]], FIND("|", Table3[[#This Row],[category]]) + 1) - FIND("|", Table3[[#This Row],[category]]) - 1)</f>
        <v>HomeTheater,TV&amp;Video</v>
      </c>
      <c r="H130" t="str">
        <f>RIGHT(Table3[[#This Row],[category]], LEN(Table3[[#This Row],[category]]) - FIND("|", Table3[[#This Row],[category]], FIND("|", Table3[[#This Row],[category]]) + 1))</f>
        <v>Accessories|Cables|HDMICables</v>
      </c>
      <c r="I130" s="6">
        <v>467</v>
      </c>
      <c r="J130" s="6">
        <v>599</v>
      </c>
      <c r="K130" s="1">
        <f t="shared" ref="K130:K193" si="12">(J130-I130)/J130*100</f>
        <v>22.036727879799667</v>
      </c>
      <c r="L130" s="3">
        <v>0.22</v>
      </c>
      <c r="M130" s="1">
        <v>4.4000000000000004</v>
      </c>
      <c r="N130" s="11">
        <v>44054</v>
      </c>
      <c r="O130" s="7">
        <f>IF(ISNUMBER(Table3[[#This Row],[rating]]), Table3[[#This Row],[rating]], "")</f>
        <v>4.4000000000000004</v>
      </c>
      <c r="P130" s="7">
        <f>Table3[[#This Row],[average rating]] + (Table3[[#This Row],[rating_count]] / 1000)</f>
        <v>48.454000000000001</v>
      </c>
      <c r="Q130" s="7">
        <f>IFERROR(ROUND(VALUE(Table3[[#This Row],[rating]]), 0), "")</f>
        <v>4</v>
      </c>
      <c r="R130" t="s">
        <v>1809</v>
      </c>
      <c r="S130" t="s">
        <v>1810</v>
      </c>
      <c r="T130" t="s">
        <v>1811</v>
      </c>
      <c r="U130" t="s">
        <v>1812</v>
      </c>
      <c r="V130" t="s">
        <v>1813</v>
      </c>
      <c r="W130" t="s">
        <v>1814</v>
      </c>
      <c r="X130" t="s">
        <v>1815</v>
      </c>
      <c r="Y130" t="s">
        <v>1816</v>
      </c>
      <c r="Z130" s="6">
        <f t="shared" ref="Z130:Z193" si="13">(J130*N130)</f>
        <v>26388346</v>
      </c>
      <c r="AA130" s="6">
        <f>IFERROR(VALUE(Table3[[#This Row],[potential revenue]]), 0)</f>
        <v>26388346</v>
      </c>
      <c r="AB130" t="str">
        <f t="shared" ref="AB130:AB193" si="14">IF(K129 &gt;= 50, "Yes", "No")</f>
        <v>No</v>
      </c>
      <c r="AC130">
        <f t="shared" ref="AC130:AC193" si="15">COUNTIF(E129:AB628, "Yes")</f>
        <v>219</v>
      </c>
      <c r="AD130" t="str">
        <f t="shared" ref="AD130:AD193" si="16">IF(I129 &lt; 200, "&lt;₹200", IF(I129 &lt;= 500, "₹200–₹500", "&gt;₹500"))</f>
        <v>₹200–₹500</v>
      </c>
      <c r="AE130" t="str">
        <f t="shared" ref="AE130:AE193" si="17">IF(K130&lt;=10, "0–10%",
 IF(K130&lt;=20, "11–20%",
 IF(K130&lt;=30, "21–30%",
 IF(K130&lt;=40, "31–40%",
 IF(K130&lt;=50, "41–50%",
 IF(K130&lt;=60, "51–60%",
 IF(K130&lt;=70, "61–70%",
 IF(K130&lt;=80, "71–80%",
 IF(K130&lt;=90, "81–90%", "91–100%")))))))))</f>
        <v>21–30%</v>
      </c>
    </row>
    <row r="131" spans="1:31" x14ac:dyDescent="0.35">
      <c r="A131" t="s">
        <v>29</v>
      </c>
      <c r="B131" t="s">
        <v>7825</v>
      </c>
      <c r="C131" t="str">
        <f>PROPER(Table3[[#This Row],[product_name2]])</f>
        <v>Tvara Lcd Writing Tablet, 8.5" Inch Colorful Toddler Doodle Board Drawing Tablet, Erasable Reusable Electronic Drawing Pads, Educational And Learning Tool For 3-6 Years Old Boy And Girls Mix Colors</v>
      </c>
      <c r="D131" t="s">
        <v>7826</v>
      </c>
      <c r="E131" t="s">
        <v>20</v>
      </c>
      <c r="F131" t="str">
        <f>LEFT(Table3[[#This Row],[category]], FIND("|", Table3[[#This Row],[category]]) - 1)</f>
        <v>Computers&amp;Accessories</v>
      </c>
      <c r="G131" t="str">
        <f>MID(Table3[[#This Row],[category]], FIND("|", Table3[[#This Row],[category]]) + 1, FIND("|", Table3[[#This Row],[category]], FIND("|", Table3[[#This Row],[category]]) + 1) - FIND("|", Table3[[#This Row],[category]]) - 1)</f>
        <v>Accessories&amp;Peripherals</v>
      </c>
      <c r="H131" t="str">
        <f>RIGHT(Table3[[#This Row],[category]], LEN(Table3[[#This Row],[category]]) - FIND("|", Table3[[#This Row],[category]], FIND("|", Table3[[#This Row],[category]]) + 1))</f>
        <v>Cables&amp;Accessories|Cables|USBCables</v>
      </c>
      <c r="I131" s="6">
        <v>199</v>
      </c>
      <c r="J131" s="6">
        <v>349</v>
      </c>
      <c r="K131" s="1">
        <f t="shared" si="12"/>
        <v>42.97994269340974</v>
      </c>
      <c r="L131" s="3">
        <v>0.43</v>
      </c>
      <c r="M131" s="1">
        <v>4</v>
      </c>
      <c r="N131" s="11">
        <v>43994</v>
      </c>
      <c r="O131" s="7">
        <f>IF(ISNUMBER(Table3[[#This Row],[rating]]), Table3[[#This Row],[rating]], "")</f>
        <v>4</v>
      </c>
      <c r="P131" s="7">
        <f>Table3[[#This Row],[average rating]] + (Table3[[#This Row],[rating_count]] / 1000)</f>
        <v>47.994</v>
      </c>
      <c r="Q131" s="7">
        <f>IFERROR(ROUND(VALUE(Table3[[#This Row],[rating]]), 0), "")</f>
        <v>4</v>
      </c>
      <c r="R131" t="s">
        <v>31</v>
      </c>
      <c r="S131" t="s">
        <v>32</v>
      </c>
      <c r="T131" t="s">
        <v>33</v>
      </c>
      <c r="U131" t="s">
        <v>34</v>
      </c>
      <c r="V131" t="s">
        <v>35</v>
      </c>
      <c r="W131" t="s">
        <v>36</v>
      </c>
      <c r="X131" t="s">
        <v>37</v>
      </c>
      <c r="Y131" t="s">
        <v>38</v>
      </c>
      <c r="Z131" s="6">
        <f t="shared" si="13"/>
        <v>15353906</v>
      </c>
      <c r="AA131" s="6">
        <f>IFERROR(VALUE(Table3[[#This Row],[potential revenue]]), 0)</f>
        <v>15353906</v>
      </c>
      <c r="AB131" t="str">
        <f t="shared" si="14"/>
        <v>No</v>
      </c>
      <c r="AC131">
        <f t="shared" si="15"/>
        <v>219</v>
      </c>
      <c r="AD131" t="str">
        <f t="shared" si="16"/>
        <v>₹200–₹500</v>
      </c>
      <c r="AE131" t="str">
        <f t="shared" si="17"/>
        <v>41–50%</v>
      </c>
    </row>
    <row r="132" spans="1:31" x14ac:dyDescent="0.35">
      <c r="A132" t="s">
        <v>110</v>
      </c>
      <c r="B132" t="s">
        <v>7835</v>
      </c>
      <c r="C132" t="str">
        <f>PROPER(Table3[[#This Row],[product_name2]])</f>
        <v>Wings Phantom Pro Earphones Gaming Earbuds With Led Battery Indicator, 50Ms Low Latency, Bluetooth 5.3, 40 Hours Playtime, Mems Mic, Ipx4 Resist, 12Mm Driver, 500Mah Case, Headphones, (Black Tws)</v>
      </c>
      <c r="D132" t="s">
        <v>7836</v>
      </c>
      <c r="E132" t="s">
        <v>20</v>
      </c>
      <c r="F132" t="str">
        <f>LEFT(Table3[[#This Row],[category]], FIND("|", Table3[[#This Row],[category]]) - 1)</f>
        <v>Computers&amp;Accessories</v>
      </c>
      <c r="G132" t="str">
        <f>MID(Table3[[#This Row],[category]], FIND("|", Table3[[#This Row],[category]]) + 1, FIND("|", Table3[[#This Row],[category]], FIND("|", Table3[[#This Row],[category]]) + 1) - FIND("|", Table3[[#This Row],[category]]) - 1)</f>
        <v>Accessories&amp;Peripherals</v>
      </c>
      <c r="H132" t="str">
        <f>RIGHT(Table3[[#This Row],[category]], LEN(Table3[[#This Row],[category]]) - FIND("|", Table3[[#This Row],[category]], FIND("|", Table3[[#This Row],[category]]) + 1))</f>
        <v>Cables&amp;Accessories|Cables|USBCables</v>
      </c>
      <c r="I132" s="6">
        <v>199</v>
      </c>
      <c r="J132" s="6">
        <v>299</v>
      </c>
      <c r="K132" s="1">
        <f t="shared" si="12"/>
        <v>33.444816053511708</v>
      </c>
      <c r="L132" s="3">
        <v>0.33</v>
      </c>
      <c r="M132" s="1">
        <v>4</v>
      </c>
      <c r="N132" s="11">
        <v>43994</v>
      </c>
      <c r="O132" s="7">
        <f>IF(ISNUMBER(Table3[[#This Row],[rating]]), Table3[[#This Row],[rating]], "")</f>
        <v>4</v>
      </c>
      <c r="P132" s="7">
        <f>Table3[[#This Row],[average rating]] + (Table3[[#This Row],[rating_count]] / 1000)</f>
        <v>47.994</v>
      </c>
      <c r="Q132" s="7">
        <f>IFERROR(ROUND(VALUE(Table3[[#This Row],[rating]]), 0), "")</f>
        <v>4</v>
      </c>
      <c r="R132" t="s">
        <v>112</v>
      </c>
      <c r="S132" t="s">
        <v>32</v>
      </c>
      <c r="T132" t="s">
        <v>33</v>
      </c>
      <c r="U132" t="s">
        <v>34</v>
      </c>
      <c r="V132" t="s">
        <v>35</v>
      </c>
      <c r="W132" t="s">
        <v>36</v>
      </c>
      <c r="X132" t="s">
        <v>113</v>
      </c>
      <c r="Y132" t="s">
        <v>114</v>
      </c>
      <c r="Z132" s="6">
        <f t="shared" si="13"/>
        <v>13154206</v>
      </c>
      <c r="AA132" s="6">
        <f>IFERROR(VALUE(Table3[[#This Row],[potential revenue]]), 0)</f>
        <v>13154206</v>
      </c>
      <c r="AB132" t="str">
        <f t="shared" si="14"/>
        <v>No</v>
      </c>
      <c r="AC132">
        <f t="shared" si="15"/>
        <v>219</v>
      </c>
      <c r="AD132" t="str">
        <f t="shared" si="16"/>
        <v>&lt;₹200</v>
      </c>
      <c r="AE132" t="str">
        <f t="shared" si="17"/>
        <v>31–40%</v>
      </c>
    </row>
    <row r="133" spans="1:31" x14ac:dyDescent="0.35">
      <c r="A133" t="s">
        <v>181</v>
      </c>
      <c r="B133" t="s">
        <v>7846</v>
      </c>
      <c r="C133" t="str">
        <f>PROPER(Table3[[#This Row],[product_name2]])</f>
        <v>Robustrion [Anti-Scratch] &amp; [Smudge Proof] [S Pen Compatible] Premium Tempered Glass Screen Protector For Samsung Tab S6 Lite 10.4 Inch Sm-P610/615 [Bubble Free]</v>
      </c>
      <c r="D133" t="s">
        <v>7847</v>
      </c>
      <c r="E133" t="s">
        <v>20</v>
      </c>
      <c r="F133" t="str">
        <f>LEFT(Table3[[#This Row],[category]], FIND("|", Table3[[#This Row],[category]]) - 1)</f>
        <v>Computers&amp;Accessories</v>
      </c>
      <c r="G133" t="str">
        <f>MID(Table3[[#This Row],[category]], FIND("|", Table3[[#This Row],[category]]) + 1, FIND("|", Table3[[#This Row],[category]], FIND("|", Table3[[#This Row],[category]]) + 1) - FIND("|", Table3[[#This Row],[category]]) - 1)</f>
        <v>Accessories&amp;Peripherals</v>
      </c>
      <c r="H133" t="str">
        <f>RIGHT(Table3[[#This Row],[category]], LEN(Table3[[#This Row],[category]]) - FIND("|", Table3[[#This Row],[category]], FIND("|", Table3[[#This Row],[category]]) + 1))</f>
        <v>Cables&amp;Accessories|Cables|USBCables</v>
      </c>
      <c r="I133" s="6">
        <v>249</v>
      </c>
      <c r="J133" s="6">
        <v>399</v>
      </c>
      <c r="K133" s="1">
        <f t="shared" si="12"/>
        <v>37.593984962406012</v>
      </c>
      <c r="L133" s="3">
        <v>0.38</v>
      </c>
      <c r="M133" s="1">
        <v>4</v>
      </c>
      <c r="N133" s="11">
        <v>43994</v>
      </c>
      <c r="O133" s="7">
        <f>IF(ISNUMBER(Table3[[#This Row],[rating]]), Table3[[#This Row],[rating]], "")</f>
        <v>4</v>
      </c>
      <c r="P133" s="7">
        <f>Table3[[#This Row],[average rating]] + (Table3[[#This Row],[rating_count]] / 1000)</f>
        <v>47.994</v>
      </c>
      <c r="Q133" s="7">
        <f>IFERROR(ROUND(VALUE(Table3[[#This Row],[rating]]), 0), "")</f>
        <v>4</v>
      </c>
      <c r="R133" t="s">
        <v>183</v>
      </c>
      <c r="S133" t="s">
        <v>32</v>
      </c>
      <c r="T133" t="s">
        <v>33</v>
      </c>
      <c r="U133" t="s">
        <v>34</v>
      </c>
      <c r="V133" t="s">
        <v>35</v>
      </c>
      <c r="W133" t="s">
        <v>36</v>
      </c>
      <c r="X133" t="s">
        <v>184</v>
      </c>
      <c r="Y133" t="s">
        <v>185</v>
      </c>
      <c r="Z133" s="6">
        <f t="shared" si="13"/>
        <v>17553606</v>
      </c>
      <c r="AA133" s="6">
        <f>IFERROR(VALUE(Table3[[#This Row],[potential revenue]]), 0)</f>
        <v>17553606</v>
      </c>
      <c r="AB133" t="str">
        <f t="shared" si="14"/>
        <v>No</v>
      </c>
      <c r="AC133">
        <f t="shared" si="15"/>
        <v>219</v>
      </c>
      <c r="AD133" t="str">
        <f t="shared" si="16"/>
        <v>&lt;₹200</v>
      </c>
      <c r="AE133" t="str">
        <f t="shared" si="17"/>
        <v>31–40%</v>
      </c>
    </row>
    <row r="134" spans="1:31" x14ac:dyDescent="0.35">
      <c r="A134" t="s">
        <v>110</v>
      </c>
      <c r="B134" t="s">
        <v>8305</v>
      </c>
      <c r="C134" t="str">
        <f>PROPER(Table3[[#This Row],[product_name2]])</f>
        <v>Robustrion [Anti-Scratch] &amp; [Smudge Proof] [Bubble Free] Premium Tempered Glass Screen Protector Guard For Samsung Galaxy Tab A8 10.5 Inch [Sm-X200/X205/X207] 2022</v>
      </c>
      <c r="D134" t="s">
        <v>8306</v>
      </c>
      <c r="E134" t="s">
        <v>20</v>
      </c>
      <c r="F134" t="str">
        <f>LEFT(Table3[[#This Row],[category]], FIND("|", Table3[[#This Row],[category]]) - 1)</f>
        <v>Computers&amp;Accessories</v>
      </c>
      <c r="G134" t="str">
        <f>MID(Table3[[#This Row],[category]], FIND("|", Table3[[#This Row],[category]]) + 1, FIND("|", Table3[[#This Row],[category]], FIND("|", Table3[[#This Row],[category]]) + 1) - FIND("|", Table3[[#This Row],[category]]) - 1)</f>
        <v>Accessories&amp;Peripherals</v>
      </c>
      <c r="H134" t="str">
        <f>RIGHT(Table3[[#This Row],[category]], LEN(Table3[[#This Row],[category]]) - FIND("|", Table3[[#This Row],[category]], FIND("|", Table3[[#This Row],[category]]) + 1))</f>
        <v>Cables&amp;Accessories|Cables|USBCables</v>
      </c>
      <c r="I134" s="6">
        <v>199</v>
      </c>
      <c r="J134" s="6">
        <v>299</v>
      </c>
      <c r="K134" s="1">
        <f t="shared" si="12"/>
        <v>33.444816053511708</v>
      </c>
      <c r="L134" s="3">
        <v>0.33</v>
      </c>
      <c r="M134" s="1">
        <v>4</v>
      </c>
      <c r="N134" s="11">
        <v>43994</v>
      </c>
      <c r="O134" s="7">
        <f>IF(ISNUMBER(Table3[[#This Row],[rating]]), Table3[[#This Row],[rating]], "")</f>
        <v>4</v>
      </c>
      <c r="P134" s="7">
        <f>Table3[[#This Row],[average rating]] + (Table3[[#This Row],[rating_count]] / 1000)</f>
        <v>47.994</v>
      </c>
      <c r="Q134" s="7">
        <f>IFERROR(ROUND(VALUE(Table3[[#This Row],[rating]]), 0), "")</f>
        <v>4</v>
      </c>
      <c r="R134" t="s">
        <v>112</v>
      </c>
      <c r="S134" t="s">
        <v>32</v>
      </c>
      <c r="T134" t="s">
        <v>33</v>
      </c>
      <c r="U134" t="s">
        <v>34</v>
      </c>
      <c r="V134" t="s">
        <v>35</v>
      </c>
      <c r="W134" t="s">
        <v>36</v>
      </c>
      <c r="X134" t="s">
        <v>3641</v>
      </c>
      <c r="Y134" t="s">
        <v>3642</v>
      </c>
      <c r="Z134" s="6">
        <f t="shared" si="13"/>
        <v>13154206</v>
      </c>
      <c r="AA134" s="6">
        <f>IFERROR(VALUE(Table3[[#This Row],[potential revenue]]), 0)</f>
        <v>13154206</v>
      </c>
      <c r="AB134" t="str">
        <f t="shared" si="14"/>
        <v>No</v>
      </c>
      <c r="AC134">
        <f t="shared" si="15"/>
        <v>219</v>
      </c>
      <c r="AD134" t="str">
        <f t="shared" si="16"/>
        <v>₹200–₹500</v>
      </c>
      <c r="AE134" t="str">
        <f t="shared" si="17"/>
        <v>31–40%</v>
      </c>
    </row>
    <row r="135" spans="1:31" x14ac:dyDescent="0.35">
      <c r="A135" t="s">
        <v>181</v>
      </c>
      <c r="B135" t="s">
        <v>745</v>
      </c>
      <c r="C135" t="str">
        <f>PROPER(Table3[[#This Row],[product_name2]])</f>
        <v>Swapkart Fast Charging Cable And Data Sync Usb Cable Compatible For Iphone 6/6S/7/7+/8/8+/10/11, 12, 13 Pro Max Ipad Air/Mini, Ipod And Ios Devices (White)</v>
      </c>
      <c r="D135" t="s">
        <v>746</v>
      </c>
      <c r="E135" t="s">
        <v>20</v>
      </c>
      <c r="F135" t="str">
        <f>LEFT(Table3[[#This Row],[category]], FIND("|", Table3[[#This Row],[category]]) - 1)</f>
        <v>Computers&amp;Accessories</v>
      </c>
      <c r="G135" t="str">
        <f>MID(Table3[[#This Row],[category]], FIND("|", Table3[[#This Row],[category]]) + 1, FIND("|", Table3[[#This Row],[category]], FIND("|", Table3[[#This Row],[category]]) + 1) - FIND("|", Table3[[#This Row],[category]]) - 1)</f>
        <v>Accessories&amp;Peripherals</v>
      </c>
      <c r="H135" t="str">
        <f>RIGHT(Table3[[#This Row],[category]], LEN(Table3[[#This Row],[category]]) - FIND("|", Table3[[#This Row],[category]], FIND("|", Table3[[#This Row],[category]]) + 1))</f>
        <v>Cables&amp;Accessories|Cables|USBCables</v>
      </c>
      <c r="I135" s="6">
        <v>249</v>
      </c>
      <c r="J135" s="6">
        <v>399</v>
      </c>
      <c r="K135" s="1">
        <f t="shared" si="12"/>
        <v>37.593984962406012</v>
      </c>
      <c r="L135" s="3">
        <v>0.38</v>
      </c>
      <c r="M135" s="1">
        <v>4</v>
      </c>
      <c r="N135" s="11">
        <v>43994</v>
      </c>
      <c r="O135" s="7">
        <f>IF(ISNUMBER(Table3[[#This Row],[rating]]), Table3[[#This Row],[rating]], "")</f>
        <v>4</v>
      </c>
      <c r="P135" s="7">
        <f>Table3[[#This Row],[average rating]] + (Table3[[#This Row],[rating_count]] / 1000)</f>
        <v>47.994</v>
      </c>
      <c r="Q135" s="7">
        <f>IFERROR(ROUND(VALUE(Table3[[#This Row],[rating]]), 0), "")</f>
        <v>4</v>
      </c>
      <c r="R135" t="s">
        <v>183</v>
      </c>
      <c r="S135" t="s">
        <v>32</v>
      </c>
      <c r="T135" t="s">
        <v>33</v>
      </c>
      <c r="U135" t="s">
        <v>34</v>
      </c>
      <c r="V135" t="s">
        <v>35</v>
      </c>
      <c r="W135" t="s">
        <v>36</v>
      </c>
      <c r="X135" t="s">
        <v>3957</v>
      </c>
      <c r="Y135" t="s">
        <v>3958</v>
      </c>
      <c r="Z135" s="6">
        <f t="shared" si="13"/>
        <v>17553606</v>
      </c>
      <c r="AA135" s="6">
        <f>IFERROR(VALUE(Table3[[#This Row],[potential revenue]]), 0)</f>
        <v>17553606</v>
      </c>
      <c r="AB135" t="str">
        <f t="shared" si="14"/>
        <v>No</v>
      </c>
      <c r="AC135">
        <f t="shared" si="15"/>
        <v>220</v>
      </c>
      <c r="AD135" t="str">
        <f t="shared" si="16"/>
        <v>&lt;₹200</v>
      </c>
      <c r="AE135" t="str">
        <f t="shared" si="17"/>
        <v>31–40%</v>
      </c>
    </row>
    <row r="136" spans="1:31" x14ac:dyDescent="0.35">
      <c r="A136" t="s">
        <v>29</v>
      </c>
      <c r="B136" t="s">
        <v>822</v>
      </c>
      <c r="C136" t="str">
        <f>PROPER(Table3[[#This Row],[product_name2]])</f>
        <v>Lapster 65W Compatible For Oneplus Dash Warp Charge Cable , Type C To C Cable Fast Charging Data Sync Cable Compatible With One Plus 10R / 9Rt/ 9 Pro/ 9R/ 8T/ 9/ Nord &amp; For All Type C Devices ‚Äì Red, 1 Meter</v>
      </c>
      <c r="D136" t="s">
        <v>823</v>
      </c>
      <c r="E136" t="s">
        <v>20</v>
      </c>
      <c r="F136" t="str">
        <f>LEFT(Table3[[#This Row],[category]], FIND("|", Table3[[#This Row],[category]]) - 1)</f>
        <v>Computers&amp;Accessories</v>
      </c>
      <c r="G136" t="str">
        <f>MID(Table3[[#This Row],[category]], FIND("|", Table3[[#This Row],[category]]) + 1, FIND("|", Table3[[#This Row],[category]], FIND("|", Table3[[#This Row],[category]]) + 1) - FIND("|", Table3[[#This Row],[category]]) - 1)</f>
        <v>Accessories&amp;Peripherals</v>
      </c>
      <c r="H136" t="str">
        <f>RIGHT(Table3[[#This Row],[category]], LEN(Table3[[#This Row],[category]]) - FIND("|", Table3[[#This Row],[category]], FIND("|", Table3[[#This Row],[category]]) + 1))</f>
        <v>Cables&amp;Accessories|Cables|USBCables</v>
      </c>
      <c r="I136" s="6">
        <v>199</v>
      </c>
      <c r="J136" s="6">
        <v>349</v>
      </c>
      <c r="K136" s="1">
        <f t="shared" si="12"/>
        <v>42.97994269340974</v>
      </c>
      <c r="L136" s="3">
        <v>0.43</v>
      </c>
      <c r="M136" s="1">
        <v>4</v>
      </c>
      <c r="N136" s="11">
        <v>43994</v>
      </c>
      <c r="O136" s="7">
        <f>IF(ISNUMBER(Table3[[#This Row],[rating]]), Table3[[#This Row],[rating]], "")</f>
        <v>4</v>
      </c>
      <c r="P136" s="7">
        <f>Table3[[#This Row],[average rating]] + (Table3[[#This Row],[rating_count]] / 1000)</f>
        <v>47.994</v>
      </c>
      <c r="Q136" s="7">
        <f>IFERROR(ROUND(VALUE(Table3[[#This Row],[rating]]), 0), "")</f>
        <v>4</v>
      </c>
      <c r="R136" t="s">
        <v>31</v>
      </c>
      <c r="S136" t="s">
        <v>32</v>
      </c>
      <c r="T136" t="s">
        <v>33</v>
      </c>
      <c r="U136" t="s">
        <v>34</v>
      </c>
      <c r="V136" t="s">
        <v>35</v>
      </c>
      <c r="W136" t="s">
        <v>36</v>
      </c>
      <c r="X136" t="s">
        <v>37</v>
      </c>
      <c r="Y136" t="s">
        <v>5135</v>
      </c>
      <c r="Z136" s="6">
        <f t="shared" si="13"/>
        <v>15353906</v>
      </c>
      <c r="AA136" s="6">
        <f>IFERROR(VALUE(Table3[[#This Row],[potential revenue]]), 0)</f>
        <v>15353906</v>
      </c>
      <c r="AB136" t="str">
        <f t="shared" si="14"/>
        <v>No</v>
      </c>
      <c r="AC136">
        <f t="shared" si="15"/>
        <v>221</v>
      </c>
      <c r="AD136" t="str">
        <f t="shared" si="16"/>
        <v>₹200–₹500</v>
      </c>
      <c r="AE136" t="str">
        <f t="shared" si="17"/>
        <v>41–50%</v>
      </c>
    </row>
    <row r="137" spans="1:31" x14ac:dyDescent="0.35">
      <c r="A137" t="s">
        <v>29</v>
      </c>
      <c r="B137" t="s">
        <v>670</v>
      </c>
      <c r="C137" t="str">
        <f>PROPER(Table3[[#This Row],[product_name2]])</f>
        <v>Oraimo 65W Type C To C Fast Charging Cable Usb C To Usb C Cable High Speed Syncing, Nylon Braided 1M Length With Led Indicator Compatible For Laptop, Macbook, Samsung Galaxy S22 S20 S10 S20Fe S21 S21 Ultra A70 A51 A71 A50S M31 M51 M31S M53 5G</v>
      </c>
      <c r="D137" t="s">
        <v>671</v>
      </c>
      <c r="E137" t="s">
        <v>20</v>
      </c>
      <c r="F137" t="str">
        <f>LEFT(Table3[[#This Row],[category]], FIND("|", Table3[[#This Row],[category]]) - 1)</f>
        <v>Computers&amp;Accessories</v>
      </c>
      <c r="G137" t="str">
        <f>MID(Table3[[#This Row],[category]], FIND("|", Table3[[#This Row],[category]]) + 1, FIND("|", Table3[[#This Row],[category]], FIND("|", Table3[[#This Row],[category]]) + 1) - FIND("|", Table3[[#This Row],[category]]) - 1)</f>
        <v>Accessories&amp;Peripherals</v>
      </c>
      <c r="H137" t="str">
        <f>RIGHT(Table3[[#This Row],[category]], LEN(Table3[[#This Row],[category]]) - FIND("|", Table3[[#This Row],[category]], FIND("|", Table3[[#This Row],[category]]) + 1))</f>
        <v>Cables&amp;Accessories|Cables|USBCables</v>
      </c>
      <c r="I137" s="6">
        <v>199</v>
      </c>
      <c r="J137" s="6">
        <v>349</v>
      </c>
      <c r="K137" s="1">
        <f t="shared" si="12"/>
        <v>42.97994269340974</v>
      </c>
      <c r="L137" s="3">
        <v>0.43</v>
      </c>
      <c r="M137" s="1">
        <v>4</v>
      </c>
      <c r="N137" s="11">
        <v>43993</v>
      </c>
      <c r="O137" s="7">
        <f>IF(ISNUMBER(Table3[[#This Row],[rating]]), Table3[[#This Row],[rating]], "")</f>
        <v>4</v>
      </c>
      <c r="P137" s="7">
        <f>Table3[[#This Row],[average rating]] + (Table3[[#This Row],[rating_count]] / 1000)</f>
        <v>47.993000000000002</v>
      </c>
      <c r="Q137" s="7">
        <f>IFERROR(ROUND(VALUE(Table3[[#This Row],[rating]]), 0), "")</f>
        <v>4</v>
      </c>
      <c r="R137" t="s">
        <v>31</v>
      </c>
      <c r="S137" t="s">
        <v>32</v>
      </c>
      <c r="T137" t="s">
        <v>33</v>
      </c>
      <c r="U137" t="s">
        <v>34</v>
      </c>
      <c r="V137" t="s">
        <v>35</v>
      </c>
      <c r="W137" t="s">
        <v>36</v>
      </c>
      <c r="X137" t="s">
        <v>3316</v>
      </c>
      <c r="Y137" t="s">
        <v>3317</v>
      </c>
      <c r="Z137" s="6">
        <f t="shared" si="13"/>
        <v>15353557</v>
      </c>
      <c r="AA137" s="6">
        <f>IFERROR(VALUE(Table3[[#This Row],[potential revenue]]), 0)</f>
        <v>15353557</v>
      </c>
      <c r="AB137" t="str">
        <f t="shared" si="14"/>
        <v>No</v>
      </c>
      <c r="AC137">
        <f t="shared" si="15"/>
        <v>222</v>
      </c>
      <c r="AD137" t="str">
        <f t="shared" si="16"/>
        <v>&lt;₹200</v>
      </c>
      <c r="AE137" t="str">
        <f t="shared" si="17"/>
        <v>41–50%</v>
      </c>
    </row>
    <row r="138" spans="1:31" x14ac:dyDescent="0.35">
      <c r="A138" t="s">
        <v>8826</v>
      </c>
      <c r="B138" t="s">
        <v>11285</v>
      </c>
      <c r="C138" t="str">
        <f>PROPER(Table3[[#This Row],[product_name2]])</f>
        <v>Crompton Hill Briz Deco 1200Mm (48 Inch) High Speed Designer Ceiling Fan (Smoked Brown)</v>
      </c>
      <c r="D138" t="s">
        <v>11286</v>
      </c>
      <c r="E138" t="s">
        <v>8753</v>
      </c>
      <c r="F138" t="str">
        <f>LEFT(Table3[[#This Row],[category]], FIND("|", Table3[[#This Row],[category]]) - 1)</f>
        <v>Home&amp;Kitchen</v>
      </c>
      <c r="G138" t="str">
        <f>MID(Table3[[#This Row],[category]], FIND("|", Table3[[#This Row],[category]]) + 1, FIND("|", Table3[[#This Row],[category]], FIND("|", Table3[[#This Row],[category]]) + 1) - FIND("|", Table3[[#This Row],[category]]) - 1)</f>
        <v>Kitchen&amp;HomeAppliances</v>
      </c>
      <c r="H138" t="str">
        <f>RIGHT(Table3[[#This Row],[category]], LEN(Table3[[#This Row],[category]]) - FIND("|", Table3[[#This Row],[category]], FIND("|", Table3[[#This Row],[category]]) + 1))</f>
        <v>SmallKitchenAppliances|MixerGrinders</v>
      </c>
      <c r="I138" s="6">
        <v>1299</v>
      </c>
      <c r="J138" s="6">
        <v>3500</v>
      </c>
      <c r="K138" s="1">
        <f t="shared" si="12"/>
        <v>62.885714285714286</v>
      </c>
      <c r="L138" s="3">
        <v>0.63</v>
      </c>
      <c r="M138" s="1">
        <v>3.8</v>
      </c>
      <c r="N138" s="11">
        <v>44050</v>
      </c>
      <c r="O138" s="7">
        <f>IF(ISNUMBER(Table3[[#This Row],[rating]]), Table3[[#This Row],[rating]], "")</f>
        <v>3.8</v>
      </c>
      <c r="P138" s="7">
        <f>Table3[[#This Row],[average rating]] + (Table3[[#This Row],[rating_count]] / 1000)</f>
        <v>47.849999999999994</v>
      </c>
      <c r="Q138" s="7">
        <f>IFERROR(ROUND(VALUE(Table3[[#This Row],[rating]]), 0), "")</f>
        <v>4</v>
      </c>
      <c r="R138" t="s">
        <v>8828</v>
      </c>
      <c r="S138" t="s">
        <v>8829</v>
      </c>
      <c r="T138" t="s">
        <v>8830</v>
      </c>
      <c r="U138" t="s">
        <v>8831</v>
      </c>
      <c r="V138" t="s">
        <v>8832</v>
      </c>
      <c r="W138" t="s">
        <v>8833</v>
      </c>
      <c r="X138" t="s">
        <v>8834</v>
      </c>
      <c r="Y138" t="s">
        <v>8835</v>
      </c>
      <c r="Z138" s="6">
        <f t="shared" si="13"/>
        <v>154175000</v>
      </c>
      <c r="AA138" s="6">
        <f>IFERROR(VALUE(Table3[[#This Row],[potential revenue]]), 0)</f>
        <v>154175000</v>
      </c>
      <c r="AB138" t="str">
        <f t="shared" si="14"/>
        <v>No</v>
      </c>
      <c r="AC138">
        <f t="shared" si="15"/>
        <v>222</v>
      </c>
      <c r="AD138" t="str">
        <f t="shared" si="16"/>
        <v>&lt;₹200</v>
      </c>
      <c r="AE138" t="str">
        <f t="shared" si="17"/>
        <v>61–70%</v>
      </c>
    </row>
    <row r="139" spans="1:31" x14ac:dyDescent="0.35">
      <c r="A139" t="s">
        <v>7414</v>
      </c>
      <c r="B139" t="s">
        <v>4973</v>
      </c>
      <c r="C139" t="str">
        <f>PROPER(Table3[[#This Row],[product_name2]])</f>
        <v>Lapster Spiral Charger Spiral Charger Cable Protectors For Wires Data Cable Saver Charging Cord Protective Cable Cover Set Of 3 (12 Pieces)</v>
      </c>
      <c r="D139" t="s">
        <v>4974</v>
      </c>
      <c r="E139" t="s">
        <v>4446</v>
      </c>
      <c r="F139" t="str">
        <f>LEFT(Table3[[#This Row],[category]], FIND("|", Table3[[#This Row],[category]]) - 1)</f>
        <v>Electronics</v>
      </c>
      <c r="G139" t="str">
        <f>MID(Table3[[#This Row],[category]], FIND("|", Table3[[#This Row],[category]]) + 1, FIND("|", Table3[[#This Row],[category]], FIND("|", Table3[[#This Row],[category]]) + 1) - FIND("|", Table3[[#This Row],[category]]) - 1)</f>
        <v>Headphones,Earbuds&amp;Accessories</v>
      </c>
      <c r="H139" t="str">
        <f>RIGHT(Table3[[#This Row],[category]], LEN(Table3[[#This Row],[category]]) - FIND("|", Table3[[#This Row],[category]], FIND("|", Table3[[#This Row],[category]]) + 1))</f>
        <v>Headphones|On-Ear</v>
      </c>
      <c r="I139" s="6">
        <v>1499</v>
      </c>
      <c r="J139" s="6">
        <v>3999</v>
      </c>
      <c r="K139" s="1">
        <f t="shared" si="12"/>
        <v>62.515628907226805</v>
      </c>
      <c r="L139" s="3">
        <v>0.63</v>
      </c>
      <c r="M139" s="1">
        <v>4.2</v>
      </c>
      <c r="N139" s="11">
        <v>42775</v>
      </c>
      <c r="O139" s="7">
        <f>IF(ISNUMBER(Table3[[#This Row],[rating]]), Table3[[#This Row],[rating]], "")</f>
        <v>4.2</v>
      </c>
      <c r="P139" s="7">
        <f>Table3[[#This Row],[average rating]] + (Table3[[#This Row],[rating_count]] / 1000)</f>
        <v>46.975000000000001</v>
      </c>
      <c r="Q139" s="7">
        <f>IFERROR(ROUND(VALUE(Table3[[#This Row],[rating]]), 0), "")</f>
        <v>4</v>
      </c>
      <c r="R139" t="s">
        <v>7416</v>
      </c>
      <c r="S139" t="s">
        <v>7417</v>
      </c>
      <c r="T139" t="s">
        <v>7418</v>
      </c>
      <c r="U139" t="s">
        <v>7419</v>
      </c>
      <c r="V139" t="s">
        <v>7420</v>
      </c>
      <c r="W139" t="s">
        <v>7421</v>
      </c>
      <c r="X139" t="s">
        <v>7422</v>
      </c>
      <c r="Y139" t="s">
        <v>7423</v>
      </c>
      <c r="Z139" s="6">
        <f t="shared" si="13"/>
        <v>171057225</v>
      </c>
      <c r="AA139" s="6">
        <f>IFERROR(VALUE(Table3[[#This Row],[potential revenue]]), 0)</f>
        <v>171057225</v>
      </c>
      <c r="AB139" t="str">
        <f t="shared" si="14"/>
        <v>Yes</v>
      </c>
      <c r="AC139">
        <f t="shared" si="15"/>
        <v>222</v>
      </c>
      <c r="AD139" t="str">
        <f t="shared" si="16"/>
        <v>&gt;₹500</v>
      </c>
      <c r="AE139" t="str">
        <f t="shared" si="17"/>
        <v>61–70%</v>
      </c>
    </row>
    <row r="140" spans="1:31" x14ac:dyDescent="0.35">
      <c r="A140" t="s">
        <v>9698</v>
      </c>
      <c r="B140" t="s">
        <v>10385</v>
      </c>
      <c r="C140" t="str">
        <f>PROPER(Table3[[#This Row],[product_name2]])</f>
        <v>Crompton Sea Sapphira 1200 Mm Ultra High Speed 3 Blade Ceiling Fan (Lustre Brown, Pack Of 1)</v>
      </c>
      <c r="D140" t="s">
        <v>10386</v>
      </c>
      <c r="E140" t="s">
        <v>8753</v>
      </c>
      <c r="F140" t="str">
        <f>LEFT(Table3[[#This Row],[category]], FIND("|", Table3[[#This Row],[category]]) - 1)</f>
        <v>Home&amp;Kitchen</v>
      </c>
      <c r="G140" t="str">
        <f>MID(Table3[[#This Row],[category]], FIND("|", Table3[[#This Row],[category]]) + 1, FIND("|", Table3[[#This Row],[category]], FIND("|", Table3[[#This Row],[category]]) + 1) - FIND("|", Table3[[#This Row],[category]]) - 1)</f>
        <v>Kitchen&amp;HomeAppliances</v>
      </c>
      <c r="H140" t="str">
        <f>RIGHT(Table3[[#This Row],[category]], LEN(Table3[[#This Row],[category]]) - FIND("|", Table3[[#This Row],[category]], FIND("|", Table3[[#This Row],[category]]) + 1))</f>
        <v>SmallKitchenAppliances|MixerGrinders</v>
      </c>
      <c r="I140" s="6">
        <v>3249</v>
      </c>
      <c r="J140" s="6">
        <v>6295</v>
      </c>
      <c r="K140" s="1">
        <f t="shared" si="12"/>
        <v>48.387609213661634</v>
      </c>
      <c r="L140" s="3">
        <v>0.48</v>
      </c>
      <c r="M140" s="1">
        <v>3.9</v>
      </c>
      <c r="N140" s="11">
        <v>43070</v>
      </c>
      <c r="O140" s="7">
        <f>IF(ISNUMBER(Table3[[#This Row],[rating]]), Table3[[#This Row],[rating]], "")</f>
        <v>3.9</v>
      </c>
      <c r="P140" s="7">
        <f>Table3[[#This Row],[average rating]] + (Table3[[#This Row],[rating_count]] / 1000)</f>
        <v>46.97</v>
      </c>
      <c r="Q140" s="7">
        <f>IFERROR(ROUND(VALUE(Table3[[#This Row],[rating]]), 0), "")</f>
        <v>4</v>
      </c>
      <c r="R140" t="s">
        <v>9700</v>
      </c>
      <c r="S140" t="s">
        <v>9701</v>
      </c>
      <c r="T140" t="s">
        <v>9702</v>
      </c>
      <c r="U140" t="s">
        <v>9703</v>
      </c>
      <c r="V140" t="s">
        <v>9704</v>
      </c>
      <c r="W140" t="s">
        <v>9705</v>
      </c>
      <c r="X140" t="s">
        <v>9706</v>
      </c>
      <c r="Y140" t="s">
        <v>9707</v>
      </c>
      <c r="Z140" s="6">
        <f t="shared" si="13"/>
        <v>271125650</v>
      </c>
      <c r="AA140" s="6">
        <f>IFERROR(VALUE(Table3[[#This Row],[potential revenue]]), 0)</f>
        <v>271125650</v>
      </c>
      <c r="AB140" t="str">
        <f t="shared" si="14"/>
        <v>Yes</v>
      </c>
      <c r="AC140">
        <f t="shared" si="15"/>
        <v>222</v>
      </c>
      <c r="AD140" t="str">
        <f t="shared" si="16"/>
        <v>&gt;₹500</v>
      </c>
      <c r="AE140" t="str">
        <f t="shared" si="17"/>
        <v>41–50%</v>
      </c>
    </row>
    <row r="141" spans="1:31" x14ac:dyDescent="0.35">
      <c r="A141" t="s">
        <v>3510</v>
      </c>
      <c r="B141" t="s">
        <v>2692</v>
      </c>
      <c r="C141" t="str">
        <f>PROPER(Table3[[#This Row],[product_name2]])</f>
        <v>Amazon Basics 10.2 Gbps High-Speed 4K Hdmi Cable With Braided Cord, 1.8 Meter, Dark Grey</v>
      </c>
      <c r="D141" t="s">
        <v>2693</v>
      </c>
      <c r="E141" t="s">
        <v>3512</v>
      </c>
      <c r="F141" t="str">
        <f>LEFT(Table3[[#This Row],[category]], FIND("|", Table3[[#This Row],[category]]) - 1)</f>
        <v>Electronics</v>
      </c>
      <c r="G141" t="str">
        <f>MID(Table3[[#This Row],[category]], FIND("|", Table3[[#This Row],[category]]) + 1, FIND("|", Table3[[#This Row],[category]], FIND("|", Table3[[#This Row],[category]]) + 1) - FIND("|", Table3[[#This Row],[category]]) - 1)</f>
        <v>Mobiles&amp;Accessories</v>
      </c>
      <c r="H141" t="str">
        <f>RIGHT(Table3[[#This Row],[category]], LEN(Table3[[#This Row],[category]]) - FIND("|", Table3[[#This Row],[category]], FIND("|", Table3[[#This Row],[category]]) + 1))</f>
        <v>MobileAccessories|Stands</v>
      </c>
      <c r="I141" s="6">
        <v>99</v>
      </c>
      <c r="J141" s="6">
        <v>499</v>
      </c>
      <c r="K141" s="1">
        <f t="shared" si="12"/>
        <v>80.160320641282567</v>
      </c>
      <c r="L141" s="3">
        <v>0.8</v>
      </c>
      <c r="M141" s="1">
        <v>4.3</v>
      </c>
      <c r="N141" s="11">
        <v>42641</v>
      </c>
      <c r="O141" s="7">
        <f>IF(ISNUMBER(Table3[[#This Row],[rating]]), Table3[[#This Row],[rating]], "")</f>
        <v>4.3</v>
      </c>
      <c r="P141" s="7">
        <f>Table3[[#This Row],[average rating]] + (Table3[[#This Row],[rating_count]] / 1000)</f>
        <v>46.940999999999995</v>
      </c>
      <c r="Q141" s="7">
        <f>IFERROR(ROUND(VALUE(Table3[[#This Row],[rating]]), 0), "")</f>
        <v>4</v>
      </c>
      <c r="R141" t="s">
        <v>3513</v>
      </c>
      <c r="S141" t="s">
        <v>3514</v>
      </c>
      <c r="T141" t="s">
        <v>3515</v>
      </c>
      <c r="U141" t="s">
        <v>3516</v>
      </c>
      <c r="V141" t="s">
        <v>3517</v>
      </c>
      <c r="W141" t="s">
        <v>3518</v>
      </c>
      <c r="X141" t="s">
        <v>3519</v>
      </c>
      <c r="Y141" t="s">
        <v>3520</v>
      </c>
      <c r="Z141" s="6">
        <f t="shared" si="13"/>
        <v>21277859</v>
      </c>
      <c r="AA141" s="6">
        <f>IFERROR(VALUE(Table3[[#This Row],[potential revenue]]), 0)</f>
        <v>21277859</v>
      </c>
      <c r="AB141" t="str">
        <f t="shared" si="14"/>
        <v>No</v>
      </c>
      <c r="AC141">
        <f t="shared" si="15"/>
        <v>221</v>
      </c>
      <c r="AD141" t="str">
        <f t="shared" si="16"/>
        <v>&gt;₹500</v>
      </c>
      <c r="AE141" t="str">
        <f t="shared" si="17"/>
        <v>81–90%</v>
      </c>
    </row>
    <row r="142" spans="1:31" x14ac:dyDescent="0.35">
      <c r="A142" t="s">
        <v>1221</v>
      </c>
      <c r="B142" t="s">
        <v>4133</v>
      </c>
      <c r="C142" t="str">
        <f>PROPER(Table3[[#This Row],[product_name2]])</f>
        <v>Ptron Volta Dual Port 12W Smart Usb Charger Adapter, Multi-Layer Protection, Made In India, Bis Certified, Fast Charging Power Adaptor Without Cable For All Ios &amp; Android Devices (Black)</v>
      </c>
      <c r="D142" t="s">
        <v>4134</v>
      </c>
      <c r="E142" t="s">
        <v>20</v>
      </c>
      <c r="F142" t="str">
        <f>LEFT(Table3[[#This Row],[category]], FIND("|", Table3[[#This Row],[category]]) - 1)</f>
        <v>Computers&amp;Accessories</v>
      </c>
      <c r="G142" t="str">
        <f>MID(Table3[[#This Row],[category]], FIND("|", Table3[[#This Row],[category]]) + 1, FIND("|", Table3[[#This Row],[category]], FIND("|", Table3[[#This Row],[category]]) + 1) - FIND("|", Table3[[#This Row],[category]]) - 1)</f>
        <v>Accessories&amp;Peripherals</v>
      </c>
      <c r="H142" t="str">
        <f>RIGHT(Table3[[#This Row],[category]], LEN(Table3[[#This Row],[category]]) - FIND("|", Table3[[#This Row],[category]], FIND("|", Table3[[#This Row],[category]]) + 1))</f>
        <v>Cables&amp;Accessories|Cables|USBCables</v>
      </c>
      <c r="I142" s="6">
        <v>689</v>
      </c>
      <c r="J142" s="6">
        <v>1500</v>
      </c>
      <c r="K142" s="1">
        <f t="shared" si="12"/>
        <v>54.066666666666663</v>
      </c>
      <c r="L142" s="3">
        <v>0.54</v>
      </c>
      <c r="M142" s="1">
        <v>4.2</v>
      </c>
      <c r="N142" s="11">
        <v>42301</v>
      </c>
      <c r="O142" s="7">
        <f>IF(ISNUMBER(Table3[[#This Row],[rating]]), Table3[[#This Row],[rating]], "")</f>
        <v>4.2</v>
      </c>
      <c r="P142" s="7">
        <f>Table3[[#This Row],[average rating]] + (Table3[[#This Row],[rating_count]] / 1000)</f>
        <v>46.501000000000005</v>
      </c>
      <c r="Q142" s="7">
        <f>IFERROR(ROUND(VALUE(Table3[[#This Row],[rating]]), 0), "")</f>
        <v>4</v>
      </c>
      <c r="R142" t="s">
        <v>1223</v>
      </c>
      <c r="S142" t="s">
        <v>1224</v>
      </c>
      <c r="T142" t="s">
        <v>1225</v>
      </c>
      <c r="U142" t="s">
        <v>1226</v>
      </c>
      <c r="V142" t="s">
        <v>1227</v>
      </c>
      <c r="W142" t="s">
        <v>1228</v>
      </c>
      <c r="X142" t="s">
        <v>1229</v>
      </c>
      <c r="Y142" t="s">
        <v>1230</v>
      </c>
      <c r="Z142" s="6">
        <f t="shared" si="13"/>
        <v>63451500</v>
      </c>
      <c r="AA142" s="6">
        <f>IFERROR(VALUE(Table3[[#This Row],[potential revenue]]), 0)</f>
        <v>63451500</v>
      </c>
      <c r="AB142" t="str">
        <f t="shared" si="14"/>
        <v>Yes</v>
      </c>
      <c r="AC142">
        <f t="shared" si="15"/>
        <v>221</v>
      </c>
      <c r="AD142" t="str">
        <f t="shared" si="16"/>
        <v>&lt;₹200</v>
      </c>
      <c r="AE142" t="str">
        <f t="shared" si="17"/>
        <v>51–60%</v>
      </c>
    </row>
    <row r="143" spans="1:31" x14ac:dyDescent="0.35">
      <c r="A143" t="s">
        <v>6180</v>
      </c>
      <c r="B143" t="s">
        <v>6703</v>
      </c>
      <c r="C143" t="str">
        <f>PROPER(Table3[[#This Row],[product_name2]])</f>
        <v>Boat Stone 650 10W Bluetooth Speaker With Upto 7 Hours Playback, Ipx5 And Integrated Controls (Blue)</v>
      </c>
      <c r="D143" t="s">
        <v>6704</v>
      </c>
      <c r="E143" t="s">
        <v>2964</v>
      </c>
      <c r="F143" t="str">
        <f>LEFT(Table3[[#This Row],[category]], FIND("|", Table3[[#This Row],[category]]) - 1)</f>
        <v>Electronics</v>
      </c>
      <c r="G143" t="str">
        <f>MID(Table3[[#This Row],[category]], FIND("|", Table3[[#This Row],[category]]) + 1, FIND("|", Table3[[#This Row],[category]], FIND("|", Table3[[#This Row],[category]]) + 1) - FIND("|", Table3[[#This Row],[category]]) - 1)</f>
        <v>WearableTechnology</v>
      </c>
      <c r="H143" t="str">
        <f>RIGHT(Table3[[#This Row],[category]], LEN(Table3[[#This Row],[category]]) - FIND("|", Table3[[#This Row],[category]], FIND("|", Table3[[#This Row],[category]]) + 1))</f>
        <v>SmartWatches</v>
      </c>
      <c r="I143" s="6">
        <v>2499</v>
      </c>
      <c r="J143" s="6">
        <v>9999</v>
      </c>
      <c r="K143" s="1">
        <f t="shared" si="12"/>
        <v>75.00750075007501</v>
      </c>
      <c r="L143" s="3">
        <v>0.75</v>
      </c>
      <c r="M143" s="1">
        <v>4.0999999999999996</v>
      </c>
      <c r="N143" s="11">
        <v>42139</v>
      </c>
      <c r="O143" s="7">
        <f>IF(ISNUMBER(Table3[[#This Row],[rating]]), Table3[[#This Row],[rating]], "")</f>
        <v>4.0999999999999996</v>
      </c>
      <c r="P143" s="7">
        <f>Table3[[#This Row],[average rating]] + (Table3[[#This Row],[rating_count]] / 1000)</f>
        <v>46.239000000000004</v>
      </c>
      <c r="Q143" s="7">
        <f>IFERROR(ROUND(VALUE(Table3[[#This Row],[rating]]), 0), "")</f>
        <v>4</v>
      </c>
      <c r="R143" t="s">
        <v>6182</v>
      </c>
      <c r="S143" t="s">
        <v>6183</v>
      </c>
      <c r="T143" t="s">
        <v>6184</v>
      </c>
      <c r="U143" t="s">
        <v>6185</v>
      </c>
      <c r="V143" t="s">
        <v>6186</v>
      </c>
      <c r="W143" t="s">
        <v>6187</v>
      </c>
      <c r="X143" t="s">
        <v>6188</v>
      </c>
      <c r="Y143" t="s">
        <v>6189</v>
      </c>
      <c r="Z143" s="6">
        <f t="shared" si="13"/>
        <v>421347861</v>
      </c>
      <c r="AA143" s="6">
        <f>IFERROR(VALUE(Table3[[#This Row],[potential revenue]]), 0)</f>
        <v>421347861</v>
      </c>
      <c r="AB143" t="str">
        <f t="shared" si="14"/>
        <v>Yes</v>
      </c>
      <c r="AC143">
        <f t="shared" si="15"/>
        <v>221</v>
      </c>
      <c r="AD143" t="str">
        <f t="shared" si="16"/>
        <v>&gt;₹500</v>
      </c>
      <c r="AE143" t="str">
        <f t="shared" si="17"/>
        <v>71–80%</v>
      </c>
    </row>
    <row r="144" spans="1:31" x14ac:dyDescent="0.35">
      <c r="A144" t="s">
        <v>7866</v>
      </c>
      <c r="B144" t="s">
        <v>1682</v>
      </c>
      <c r="C144" t="str">
        <f>PROPER(Table3[[#This Row],[product_name2]])</f>
        <v>Bluerigger Digital Optical Audio Toslink Cable (6 Feet / 1.8 Meter) With 8 Channel (7.1) Audio Support (For Home Theatre, Xbox, Playstation Etc.)</v>
      </c>
      <c r="D144" t="s">
        <v>1683</v>
      </c>
      <c r="E144" t="s">
        <v>7868</v>
      </c>
      <c r="F144" t="str">
        <f>LEFT(Table3[[#This Row],[category]], FIND("|", Table3[[#This Row],[category]]) - 1)</f>
        <v>Computers&amp;Accessories</v>
      </c>
      <c r="G144" t="str">
        <f>MID(Table3[[#This Row],[category]], FIND("|", Table3[[#This Row],[category]]) + 1, FIND("|", Table3[[#This Row],[category]], FIND("|", Table3[[#This Row],[category]]) + 1) - FIND("|", Table3[[#This Row],[category]]) - 1)</f>
        <v>ExternalDevices&amp;DataStorage</v>
      </c>
      <c r="H144" t="str">
        <f>RIGHT(Table3[[#This Row],[category]], LEN(Table3[[#This Row],[category]]) - FIND("|", Table3[[#This Row],[category]], FIND("|", Table3[[#This Row],[category]]) + 1))</f>
        <v>ExternalSolidStateDrives</v>
      </c>
      <c r="I144" s="6">
        <v>10389</v>
      </c>
      <c r="J144" s="6">
        <v>32000</v>
      </c>
      <c r="K144" s="1">
        <f t="shared" si="12"/>
        <v>67.534374999999997</v>
      </c>
      <c r="L144" s="3">
        <v>0.68</v>
      </c>
      <c r="M144" s="1">
        <v>4.4000000000000004</v>
      </c>
      <c r="N144" s="11">
        <v>41398</v>
      </c>
      <c r="O144" s="7">
        <f>IF(ISNUMBER(Table3[[#This Row],[rating]]), Table3[[#This Row],[rating]], "")</f>
        <v>4.4000000000000004</v>
      </c>
      <c r="P144" s="7">
        <f>Table3[[#This Row],[average rating]] + (Table3[[#This Row],[rating_count]] / 1000)</f>
        <v>45.798000000000002</v>
      </c>
      <c r="Q144" s="7">
        <f>IFERROR(ROUND(VALUE(Table3[[#This Row],[rating]]), 0), "")</f>
        <v>4</v>
      </c>
      <c r="R144" t="s">
        <v>7869</v>
      </c>
      <c r="S144" t="s">
        <v>7870</v>
      </c>
      <c r="T144" t="s">
        <v>7871</v>
      </c>
      <c r="U144" t="s">
        <v>7872</v>
      </c>
      <c r="V144" t="s">
        <v>7873</v>
      </c>
      <c r="W144" t="s">
        <v>7874</v>
      </c>
      <c r="X144" t="s">
        <v>7875</v>
      </c>
      <c r="Y144" t="s">
        <v>7876</v>
      </c>
      <c r="Z144" s="6">
        <f t="shared" si="13"/>
        <v>1324736000</v>
      </c>
      <c r="AA144" s="6">
        <f>IFERROR(VALUE(Table3[[#This Row],[potential revenue]]), 0)</f>
        <v>1324736000</v>
      </c>
      <c r="AB144" t="str">
        <f t="shared" si="14"/>
        <v>Yes</v>
      </c>
      <c r="AC144">
        <f t="shared" si="15"/>
        <v>221</v>
      </c>
      <c r="AD144" t="str">
        <f t="shared" si="16"/>
        <v>&gt;₹500</v>
      </c>
      <c r="AE144" t="str">
        <f t="shared" si="17"/>
        <v>61–70%</v>
      </c>
    </row>
    <row r="145" spans="1:31" x14ac:dyDescent="0.35">
      <c r="A145" t="s">
        <v>8846</v>
      </c>
      <c r="B145" t="s">
        <v>5166</v>
      </c>
      <c r="C145" t="str">
        <f>PROPER(Table3[[#This Row],[product_name2]])</f>
        <v>Zebronics Zeb-Dash Plus 2.4Ghz High Precision Wireless Mouse With Up To 1600 Dpi, Power Saving Mode, Nano Receiver And Plug &amp; Play Usage - Usb</v>
      </c>
      <c r="D145" t="s">
        <v>5167</v>
      </c>
      <c r="E145" t="s">
        <v>8753</v>
      </c>
      <c r="F145" t="str">
        <f>LEFT(Table3[[#This Row],[category]], FIND("|", Table3[[#This Row],[category]]) - 1)</f>
        <v>Home&amp;Kitchen</v>
      </c>
      <c r="G145" t="str">
        <f>MID(Table3[[#This Row],[category]], FIND("|", Table3[[#This Row],[category]]) + 1, FIND("|", Table3[[#This Row],[category]], FIND("|", Table3[[#This Row],[category]]) + 1) - FIND("|", Table3[[#This Row],[category]]) - 1)</f>
        <v>Kitchen&amp;HomeAppliances</v>
      </c>
      <c r="H145" t="str">
        <f>RIGHT(Table3[[#This Row],[category]], LEN(Table3[[#This Row],[category]]) - FIND("|", Table3[[#This Row],[category]], FIND("|", Table3[[#This Row],[category]]) + 1))</f>
        <v>SmallKitchenAppliances|MixerGrinders</v>
      </c>
      <c r="I145" s="6">
        <v>1999</v>
      </c>
      <c r="J145" s="6">
        <v>3210</v>
      </c>
      <c r="K145" s="1">
        <f t="shared" si="12"/>
        <v>37.725856697819317</v>
      </c>
      <c r="L145" s="3">
        <v>0.38</v>
      </c>
      <c r="M145" s="1">
        <v>4.2</v>
      </c>
      <c r="N145" s="11">
        <v>41349</v>
      </c>
      <c r="O145" s="7">
        <f>IF(ISNUMBER(Table3[[#This Row],[rating]]), Table3[[#This Row],[rating]], "")</f>
        <v>4.2</v>
      </c>
      <c r="P145" s="7">
        <f>Table3[[#This Row],[average rating]] + (Table3[[#This Row],[rating_count]] / 1000)</f>
        <v>45.548999999999999</v>
      </c>
      <c r="Q145" s="7">
        <f>IFERROR(ROUND(VALUE(Table3[[#This Row],[rating]]), 0), "")</f>
        <v>4</v>
      </c>
      <c r="R145" t="s">
        <v>8848</v>
      </c>
      <c r="S145" t="s">
        <v>8849</v>
      </c>
      <c r="T145" t="s">
        <v>8850</v>
      </c>
      <c r="U145" t="s">
        <v>8851</v>
      </c>
      <c r="V145" t="s">
        <v>8852</v>
      </c>
      <c r="W145" t="s">
        <v>8853</v>
      </c>
      <c r="X145" t="s">
        <v>8854</v>
      </c>
      <c r="Y145" t="s">
        <v>8855</v>
      </c>
      <c r="Z145" s="6">
        <f t="shared" si="13"/>
        <v>132730290</v>
      </c>
      <c r="AA145" s="6">
        <f>IFERROR(VALUE(Table3[[#This Row],[potential revenue]]), 0)</f>
        <v>132730290</v>
      </c>
      <c r="AB145" t="str">
        <f t="shared" si="14"/>
        <v>Yes</v>
      </c>
      <c r="AC145">
        <f t="shared" si="15"/>
        <v>221</v>
      </c>
      <c r="AD145" t="str">
        <f t="shared" si="16"/>
        <v>&gt;₹500</v>
      </c>
      <c r="AE145" t="str">
        <f t="shared" si="17"/>
        <v>31–40%</v>
      </c>
    </row>
    <row r="146" spans="1:31" x14ac:dyDescent="0.35">
      <c r="A146" t="s">
        <v>6703</v>
      </c>
      <c r="B146" t="s">
        <v>3049</v>
      </c>
      <c r="C146" t="str">
        <f>PROPER(Table3[[#This Row],[product_name2]])</f>
        <v>Noise Pulse Go Buzz Smart Watch Bluetooth Calling With 1.69" Display, 550 Nits, 150+ Cloud Watch Face, Spo2, Heart Rate Tracking, 100 Sports Mode With Auto Detection, Longer Battery (Jet Black)</v>
      </c>
      <c r="D146" t="s">
        <v>3050</v>
      </c>
      <c r="E146" t="s">
        <v>5544</v>
      </c>
      <c r="F146" t="str">
        <f>LEFT(Table3[[#This Row],[category]], FIND("|", Table3[[#This Row],[category]]) - 1)</f>
        <v>Electronics</v>
      </c>
      <c r="G146" t="str">
        <f>MID(Table3[[#This Row],[category]], FIND("|", Table3[[#This Row],[category]]) + 1, FIND("|", Table3[[#This Row],[category]], FIND("|", Table3[[#This Row],[category]]) + 1) - FIND("|", Table3[[#This Row],[category]]) - 1)</f>
        <v>HomeAudio</v>
      </c>
      <c r="H146" t="str">
        <f>RIGHT(Table3[[#This Row],[category]], LEN(Table3[[#This Row],[category]]) - FIND("|", Table3[[#This Row],[category]], FIND("|", Table3[[#This Row],[category]]) + 1))</f>
        <v>Speakers|BluetoothSpeakers</v>
      </c>
      <c r="I146" s="6">
        <v>1799</v>
      </c>
      <c r="J146" s="6">
        <v>4990</v>
      </c>
      <c r="K146" s="1">
        <f t="shared" si="12"/>
        <v>63.947895791583164</v>
      </c>
      <c r="L146" s="3">
        <v>0.64</v>
      </c>
      <c r="M146" s="1">
        <v>4.2</v>
      </c>
      <c r="N146" s="11">
        <v>41226</v>
      </c>
      <c r="O146" s="7">
        <f>IF(ISNUMBER(Table3[[#This Row],[rating]]), Table3[[#This Row],[rating]], "")</f>
        <v>4.2</v>
      </c>
      <c r="P146" s="7">
        <f>Table3[[#This Row],[average rating]] + (Table3[[#This Row],[rating_count]] / 1000)</f>
        <v>45.426000000000002</v>
      </c>
      <c r="Q146" s="7">
        <f>IFERROR(ROUND(VALUE(Table3[[#This Row],[rating]]), 0), "")</f>
        <v>4</v>
      </c>
      <c r="R146" t="s">
        <v>6705</v>
      </c>
      <c r="S146" t="s">
        <v>6706</v>
      </c>
      <c r="T146" t="s">
        <v>6707</v>
      </c>
      <c r="U146" t="s">
        <v>6708</v>
      </c>
      <c r="V146" t="s">
        <v>6709</v>
      </c>
      <c r="W146" t="s">
        <v>6710</v>
      </c>
      <c r="X146" t="s">
        <v>6711</v>
      </c>
      <c r="Y146" t="s">
        <v>6712</v>
      </c>
      <c r="Z146" s="6">
        <f t="shared" si="13"/>
        <v>205717740</v>
      </c>
      <c r="AA146" s="6">
        <f>IFERROR(VALUE(Table3[[#This Row],[potential revenue]]), 0)</f>
        <v>205717740</v>
      </c>
      <c r="AB146" t="str">
        <f t="shared" si="14"/>
        <v>No</v>
      </c>
      <c r="AC146">
        <f t="shared" si="15"/>
        <v>221</v>
      </c>
      <c r="AD146" t="str">
        <f t="shared" si="16"/>
        <v>&gt;₹500</v>
      </c>
      <c r="AE146" t="str">
        <f t="shared" si="17"/>
        <v>61–70%</v>
      </c>
    </row>
    <row r="147" spans="1:31" x14ac:dyDescent="0.35">
      <c r="A147" t="s">
        <v>7091</v>
      </c>
      <c r="B147" t="s">
        <v>11184</v>
      </c>
      <c r="C147" t="str">
        <f>PROPER(Table3[[#This Row],[product_name2]])</f>
        <v>Kent Electric Chopper-B For Kitchen 250 Watt | Chop, Mince, Puree, Whisk, 400 Ml Capacity | Stainless Steel Double Chopping Blades | Transparent Chopping Bowl | Anti-Skid | One Touch Operation | Black</v>
      </c>
      <c r="D147" t="s">
        <v>11185</v>
      </c>
      <c r="E147" t="s">
        <v>7093</v>
      </c>
      <c r="F147" t="str">
        <f>LEFT(Table3[[#This Row],[category]], FIND("|", Table3[[#This Row],[category]]) - 1)</f>
        <v>Electronics</v>
      </c>
      <c r="G147" t="str">
        <f>MID(Table3[[#This Row],[category]], FIND("|", Table3[[#This Row],[category]]) + 1, FIND("|", Table3[[#This Row],[category]], FIND("|", Table3[[#This Row],[category]]) + 1) - FIND("|", Table3[[#This Row],[category]]) - 1)</f>
        <v>Cameras&amp;Photography</v>
      </c>
      <c r="H147" t="str">
        <f>RIGHT(Table3[[#This Row],[category]], LEN(Table3[[#This Row],[category]]) - FIND("|", Table3[[#This Row],[category]], FIND("|", Table3[[#This Row],[category]]) + 1))</f>
        <v>Accessories|Batteries&amp;Chargers|BatteryChargers</v>
      </c>
      <c r="I147" s="6">
        <v>299</v>
      </c>
      <c r="J147" s="6">
        <v>400</v>
      </c>
      <c r="K147" s="1">
        <f t="shared" si="12"/>
        <v>25.25</v>
      </c>
      <c r="L147" s="3">
        <v>0.25</v>
      </c>
      <c r="M147" s="1">
        <v>3.8</v>
      </c>
      <c r="N147" s="11">
        <v>40895</v>
      </c>
      <c r="O147" s="7">
        <f>IF(ISNUMBER(Table3[[#This Row],[rating]]), Table3[[#This Row],[rating]], "")</f>
        <v>3.8</v>
      </c>
      <c r="P147" s="7">
        <f>Table3[[#This Row],[average rating]] + (Table3[[#This Row],[rating_count]] / 1000)</f>
        <v>44.695</v>
      </c>
      <c r="Q147" s="7">
        <f>IFERROR(ROUND(VALUE(Table3[[#This Row],[rating]]), 0), "")</f>
        <v>4</v>
      </c>
      <c r="R147" t="s">
        <v>7094</v>
      </c>
      <c r="S147" t="s">
        <v>7095</v>
      </c>
      <c r="T147" t="s">
        <v>7096</v>
      </c>
      <c r="U147" t="s">
        <v>7097</v>
      </c>
      <c r="V147" t="s">
        <v>7098</v>
      </c>
      <c r="W147" t="s">
        <v>7099</v>
      </c>
      <c r="X147" t="s">
        <v>7100</v>
      </c>
      <c r="Y147" t="s">
        <v>7101</v>
      </c>
      <c r="Z147" s="6">
        <f t="shared" si="13"/>
        <v>16358000</v>
      </c>
      <c r="AA147" s="6">
        <f>IFERROR(VALUE(Table3[[#This Row],[potential revenue]]), 0)</f>
        <v>16358000</v>
      </c>
      <c r="AB147" t="str">
        <f t="shared" si="14"/>
        <v>Yes</v>
      </c>
      <c r="AC147">
        <f t="shared" si="15"/>
        <v>221</v>
      </c>
      <c r="AD147" t="str">
        <f t="shared" si="16"/>
        <v>&gt;₹500</v>
      </c>
      <c r="AE147" t="str">
        <f t="shared" si="17"/>
        <v>21–30%</v>
      </c>
    </row>
    <row r="148" spans="1:31" x14ac:dyDescent="0.35">
      <c r="A148" t="s">
        <v>9103</v>
      </c>
      <c r="B148" t="s">
        <v>5211</v>
      </c>
      <c r="C148" t="str">
        <f>PROPER(Table3[[#This Row],[product_name2]])</f>
        <v>Sandisk Ultra Flair 64Gb Usb 3.0 Pen Drive, Multicolor</v>
      </c>
      <c r="D148" t="s">
        <v>5212</v>
      </c>
      <c r="E148" t="s">
        <v>9105</v>
      </c>
      <c r="F148" t="str">
        <f>LEFT(Table3[[#This Row],[category]], FIND("|", Table3[[#This Row],[category]]) - 1)</f>
        <v>Home&amp;Kitchen</v>
      </c>
      <c r="G148" t="str">
        <f>MID(Table3[[#This Row],[category]], FIND("|", Table3[[#This Row],[category]]) + 1, FIND("|", Table3[[#This Row],[category]], FIND("|", Table3[[#This Row],[category]]) + 1) - FIND("|", Table3[[#This Row],[category]]) - 1)</f>
        <v>Kitchen&amp;HomeAppliances</v>
      </c>
      <c r="H148" t="str">
        <f>RIGHT(Table3[[#This Row],[category]], LEN(Table3[[#This Row],[category]]) - FIND("|", Table3[[#This Row],[category]], FIND("|", Table3[[#This Row],[category]]) + 1))</f>
        <v>SmallKitchenAppliances|SandwichMakers</v>
      </c>
      <c r="I148" s="6">
        <v>1299</v>
      </c>
      <c r="J148" s="6">
        <v>1299</v>
      </c>
      <c r="K148" s="1">
        <f t="shared" si="12"/>
        <v>0</v>
      </c>
      <c r="L148" s="3">
        <v>0</v>
      </c>
      <c r="M148" s="1">
        <v>4.2</v>
      </c>
      <c r="N148" s="11">
        <v>40106</v>
      </c>
      <c r="O148" s="7">
        <f>IF(ISNUMBER(Table3[[#This Row],[rating]]), Table3[[#This Row],[rating]], "")</f>
        <v>4.2</v>
      </c>
      <c r="P148" s="7">
        <f>Table3[[#This Row],[average rating]] + (Table3[[#This Row],[rating_count]] / 1000)</f>
        <v>44.306000000000004</v>
      </c>
      <c r="Q148" s="7">
        <f>IFERROR(ROUND(VALUE(Table3[[#This Row],[rating]]), 0), "")</f>
        <v>4</v>
      </c>
      <c r="R148" t="s">
        <v>9106</v>
      </c>
      <c r="S148" t="s">
        <v>9107</v>
      </c>
      <c r="T148" t="s">
        <v>9108</v>
      </c>
      <c r="U148" t="s">
        <v>9109</v>
      </c>
      <c r="V148" t="s">
        <v>9110</v>
      </c>
      <c r="W148" t="s">
        <v>9111</v>
      </c>
      <c r="X148" t="s">
        <v>9112</v>
      </c>
      <c r="Y148" t="s">
        <v>9113</v>
      </c>
      <c r="Z148" s="6">
        <f t="shared" si="13"/>
        <v>52097694</v>
      </c>
      <c r="AA148" s="6">
        <f>IFERROR(VALUE(Table3[[#This Row],[potential revenue]]), 0)</f>
        <v>52097694</v>
      </c>
      <c r="AB148" t="str">
        <f t="shared" si="14"/>
        <v>No</v>
      </c>
      <c r="AC148">
        <f t="shared" si="15"/>
        <v>222</v>
      </c>
      <c r="AD148" t="str">
        <f t="shared" si="16"/>
        <v>₹200–₹500</v>
      </c>
      <c r="AE148" t="str">
        <f t="shared" si="17"/>
        <v>0–10%</v>
      </c>
    </row>
    <row r="149" spans="1:31" x14ac:dyDescent="0.35">
      <c r="A149" t="s">
        <v>9022</v>
      </c>
      <c r="B149" t="s">
        <v>5199</v>
      </c>
      <c r="C149" t="str">
        <f>PROPER(Table3[[#This Row],[product_name2]])</f>
        <v>Boult Audio Airbass Z20 True Wireless, 40H Battery Life, Zen Enc Mic, Type-C Lightning Boult Fast Charging (10Mins=100Mins), Boomx Tech Bass, Enc, Ipx5 In Ear Earbuds With Mic (Green)</v>
      </c>
      <c r="D149" t="s">
        <v>5200</v>
      </c>
      <c r="E149" t="s">
        <v>8690</v>
      </c>
      <c r="F149" t="str">
        <f>LEFT(Table3[[#This Row],[category]], FIND("|", Table3[[#This Row],[category]]) - 1)</f>
        <v>Home&amp;Kitchen</v>
      </c>
      <c r="G149" t="str">
        <f>MID(Table3[[#This Row],[category]], FIND("|", Table3[[#This Row],[category]]) + 1, FIND("|", Table3[[#This Row],[category]], FIND("|", Table3[[#This Row],[category]]) + 1) - FIND("|", Table3[[#This Row],[category]]) - 1)</f>
        <v>Kitchen&amp;HomeAppliances</v>
      </c>
      <c r="H149" t="str">
        <f>RIGHT(Table3[[#This Row],[category]], LEN(Table3[[#This Row],[category]]) - FIND("|", Table3[[#This Row],[category]], FIND("|", Table3[[#This Row],[category]]) + 1))</f>
        <v>SmallKitchenAppliances|InductionCooktop</v>
      </c>
      <c r="I149" s="6">
        <v>3229</v>
      </c>
      <c r="J149" s="6">
        <v>5295</v>
      </c>
      <c r="K149" s="1">
        <f t="shared" si="12"/>
        <v>39.017941454202074</v>
      </c>
      <c r="L149" s="3">
        <v>0.39</v>
      </c>
      <c r="M149" s="1">
        <v>4.2</v>
      </c>
      <c r="N149" s="11">
        <v>39724</v>
      </c>
      <c r="O149" s="7">
        <f>IF(ISNUMBER(Table3[[#This Row],[rating]]), Table3[[#This Row],[rating]], "")</f>
        <v>4.2</v>
      </c>
      <c r="P149" s="7">
        <f>Table3[[#This Row],[average rating]] + (Table3[[#This Row],[rating_count]] / 1000)</f>
        <v>43.923999999999999</v>
      </c>
      <c r="Q149" s="7">
        <f>IFERROR(ROUND(VALUE(Table3[[#This Row],[rating]]), 0), "")</f>
        <v>4</v>
      </c>
      <c r="R149" t="s">
        <v>9024</v>
      </c>
      <c r="S149" t="s">
        <v>9025</v>
      </c>
      <c r="T149" t="s">
        <v>9026</v>
      </c>
      <c r="U149" t="s">
        <v>9027</v>
      </c>
      <c r="V149" t="s">
        <v>9028</v>
      </c>
      <c r="W149" t="s">
        <v>9029</v>
      </c>
      <c r="X149" t="s">
        <v>9030</v>
      </c>
      <c r="Y149" t="s">
        <v>9031</v>
      </c>
      <c r="Z149" s="6">
        <f t="shared" si="13"/>
        <v>210338580</v>
      </c>
      <c r="AA149" s="6">
        <f>IFERROR(VALUE(Table3[[#This Row],[potential revenue]]), 0)</f>
        <v>210338580</v>
      </c>
      <c r="AB149" t="str">
        <f t="shared" si="14"/>
        <v>No</v>
      </c>
      <c r="AC149">
        <f t="shared" si="15"/>
        <v>221</v>
      </c>
      <c r="AD149" t="str">
        <f t="shared" si="16"/>
        <v>&gt;₹500</v>
      </c>
      <c r="AE149" t="str">
        <f t="shared" si="17"/>
        <v>31–40%</v>
      </c>
    </row>
    <row r="150" spans="1:31" x14ac:dyDescent="0.35">
      <c r="A150" t="s">
        <v>4434</v>
      </c>
      <c r="B150" t="s">
        <v>6382</v>
      </c>
      <c r="C150" t="str">
        <f>PROPER(Table3[[#This Row],[product_name2]])</f>
        <v>Hp Usb Wireless Spill Resistance Keyboard And Mouse Set With 10M Working Range 2.4G Wireless Technology / 3 Years Warranty (4Sc12Pa), Black</v>
      </c>
      <c r="D150" t="s">
        <v>6383</v>
      </c>
      <c r="E150" t="s">
        <v>2964</v>
      </c>
      <c r="F150" t="str">
        <f>LEFT(Table3[[#This Row],[category]], FIND("|", Table3[[#This Row],[category]]) - 1)</f>
        <v>Electronics</v>
      </c>
      <c r="G150" t="str">
        <f>MID(Table3[[#This Row],[category]], FIND("|", Table3[[#This Row],[category]]) + 1, FIND("|", Table3[[#This Row],[category]], FIND("|", Table3[[#This Row],[category]]) + 1) - FIND("|", Table3[[#This Row],[category]]) - 1)</f>
        <v>WearableTechnology</v>
      </c>
      <c r="H150" t="str">
        <f>RIGHT(Table3[[#This Row],[category]], LEN(Table3[[#This Row],[category]]) - FIND("|", Table3[[#This Row],[category]], FIND("|", Table3[[#This Row],[category]]) + 1))</f>
        <v>SmartWatches</v>
      </c>
      <c r="I150" s="6">
        <v>2799</v>
      </c>
      <c r="J150" s="6">
        <v>6499</v>
      </c>
      <c r="K150" s="1">
        <f t="shared" si="12"/>
        <v>56.931835667025702</v>
      </c>
      <c r="L150" s="3">
        <v>0.56999999999999995</v>
      </c>
      <c r="M150" s="1">
        <v>4.0999999999999996</v>
      </c>
      <c r="N150" s="11">
        <v>38879</v>
      </c>
      <c r="O150" s="7">
        <f>IF(ISNUMBER(Table3[[#This Row],[rating]]), Table3[[#This Row],[rating]], "")</f>
        <v>4.0999999999999996</v>
      </c>
      <c r="P150" s="7">
        <f>Table3[[#This Row],[average rating]] + (Table3[[#This Row],[rating_count]] / 1000)</f>
        <v>42.978999999999999</v>
      </c>
      <c r="Q150" s="7">
        <f>IFERROR(ROUND(VALUE(Table3[[#This Row],[rating]]), 0), "")</f>
        <v>4</v>
      </c>
      <c r="R150" t="s">
        <v>4436</v>
      </c>
      <c r="S150" t="s">
        <v>4437</v>
      </c>
      <c r="T150" t="s">
        <v>4438</v>
      </c>
      <c r="U150" t="s">
        <v>4439</v>
      </c>
      <c r="V150" t="s">
        <v>4440</v>
      </c>
      <c r="W150" t="s">
        <v>4441</v>
      </c>
      <c r="X150" t="s">
        <v>4442</v>
      </c>
      <c r="Y150" t="s">
        <v>4443</v>
      </c>
      <c r="Z150" s="6">
        <f t="shared" si="13"/>
        <v>252674621</v>
      </c>
      <c r="AA150" s="6">
        <f>IFERROR(VALUE(Table3[[#This Row],[potential revenue]]), 0)</f>
        <v>252674621</v>
      </c>
      <c r="AB150" t="str">
        <f t="shared" si="14"/>
        <v>No</v>
      </c>
      <c r="AC150">
        <f t="shared" si="15"/>
        <v>221</v>
      </c>
      <c r="AD150" t="str">
        <f t="shared" si="16"/>
        <v>&gt;₹500</v>
      </c>
      <c r="AE150" t="str">
        <f t="shared" si="17"/>
        <v>51–60%</v>
      </c>
    </row>
    <row r="151" spans="1:31" x14ac:dyDescent="0.35">
      <c r="A151" t="s">
        <v>7641</v>
      </c>
      <c r="B151" t="s">
        <v>6941</v>
      </c>
      <c r="C151" t="str">
        <f>PROPER(Table3[[#This Row],[product_name2]])</f>
        <v>Gizga Essentials Laptop Power Cable Cord- 3 Pin Adapter Isi Certified(1 Meter/3.3 Feet)</v>
      </c>
      <c r="D151" t="s">
        <v>6942</v>
      </c>
      <c r="E151" t="s">
        <v>2964</v>
      </c>
      <c r="F151" t="str">
        <f>LEFT(Table3[[#This Row],[category]], FIND("|", Table3[[#This Row],[category]]) - 1)</f>
        <v>Electronics</v>
      </c>
      <c r="G151" t="str">
        <f>MID(Table3[[#This Row],[category]], FIND("|", Table3[[#This Row],[category]]) + 1, FIND("|", Table3[[#This Row],[category]], FIND("|", Table3[[#This Row],[category]]) + 1) - FIND("|", Table3[[#This Row],[category]]) - 1)</f>
        <v>WearableTechnology</v>
      </c>
      <c r="H151" t="str">
        <f>RIGHT(Table3[[#This Row],[category]], LEN(Table3[[#This Row],[category]]) - FIND("|", Table3[[#This Row],[category]], FIND("|", Table3[[#This Row],[category]]) + 1))</f>
        <v>SmartWatches</v>
      </c>
      <c r="I151" s="6">
        <v>2499</v>
      </c>
      <c r="J151" s="6">
        <v>5999</v>
      </c>
      <c r="K151" s="1">
        <f t="shared" si="12"/>
        <v>58.343057176196034</v>
      </c>
      <c r="L151" s="3">
        <v>0.57999999999999996</v>
      </c>
      <c r="M151" s="1">
        <v>4.0999999999999996</v>
      </c>
      <c r="N151" s="11">
        <v>38879</v>
      </c>
      <c r="O151" s="7">
        <f>IF(ISNUMBER(Table3[[#This Row],[rating]]), Table3[[#This Row],[rating]], "")</f>
        <v>4.0999999999999996</v>
      </c>
      <c r="P151" s="7">
        <f>Table3[[#This Row],[average rating]] + (Table3[[#This Row],[rating_count]] / 1000)</f>
        <v>42.978999999999999</v>
      </c>
      <c r="Q151" s="7">
        <f>IFERROR(ROUND(VALUE(Table3[[#This Row],[rating]]), 0), "")</f>
        <v>4</v>
      </c>
      <c r="R151" t="s">
        <v>7643</v>
      </c>
      <c r="S151" t="s">
        <v>4437</v>
      </c>
      <c r="T151" t="s">
        <v>4438</v>
      </c>
      <c r="U151" t="s">
        <v>4439</v>
      </c>
      <c r="V151" t="s">
        <v>4440</v>
      </c>
      <c r="W151" t="s">
        <v>4441</v>
      </c>
      <c r="X151" t="s">
        <v>7644</v>
      </c>
      <c r="Y151" t="s">
        <v>7645</v>
      </c>
      <c r="Z151" s="6">
        <f t="shared" si="13"/>
        <v>233235121</v>
      </c>
      <c r="AA151" s="6">
        <f>IFERROR(VALUE(Table3[[#This Row],[potential revenue]]), 0)</f>
        <v>233235121</v>
      </c>
      <c r="AB151" t="str">
        <f t="shared" si="14"/>
        <v>Yes</v>
      </c>
      <c r="AC151">
        <f t="shared" si="15"/>
        <v>221</v>
      </c>
      <c r="AD151" t="str">
        <f t="shared" si="16"/>
        <v>&gt;₹500</v>
      </c>
      <c r="AE151" t="str">
        <f t="shared" si="17"/>
        <v>51–60%</v>
      </c>
    </row>
    <row r="152" spans="1:31" x14ac:dyDescent="0.35">
      <c r="A152" t="s">
        <v>5870</v>
      </c>
      <c r="B152" t="s">
        <v>3146</v>
      </c>
      <c r="C152" t="str">
        <f>PROPER(Table3[[#This Row],[product_name2]])</f>
        <v>Samsung Galaxy M04 Light Green, 4Gb Ram, 64Gb Storage | Upto 8Gb Ram With Ram Plus | Mediatek Helio P35 | 5000 Mah Battery</v>
      </c>
      <c r="D152" t="s">
        <v>3147</v>
      </c>
      <c r="E152" t="s">
        <v>3123</v>
      </c>
      <c r="F152" t="str">
        <f>LEFT(Table3[[#This Row],[category]], FIND("|", Table3[[#This Row],[category]]) - 1)</f>
        <v>Electronics</v>
      </c>
      <c r="G152" t="str">
        <f>MID(Table3[[#This Row],[category]], FIND("|", Table3[[#This Row],[category]]) + 1, FIND("|", Table3[[#This Row],[category]], FIND("|", Table3[[#This Row],[category]]) + 1) - FIND("|", Table3[[#This Row],[category]]) - 1)</f>
        <v>Mobiles&amp;Accessories</v>
      </c>
      <c r="H152" t="str">
        <f>RIGHT(Table3[[#This Row],[category]], LEN(Table3[[#This Row],[category]]) - FIND("|", Table3[[#This Row],[category]], FIND("|", Table3[[#This Row],[category]]) + 1))</f>
        <v>MobileAccessories|Chargers|AutomobileChargers</v>
      </c>
      <c r="I152" s="6">
        <v>571</v>
      </c>
      <c r="J152" s="6">
        <v>999</v>
      </c>
      <c r="K152" s="1">
        <f t="shared" si="12"/>
        <v>42.842842842842842</v>
      </c>
      <c r="L152" s="3">
        <v>0.43</v>
      </c>
      <c r="M152" s="1">
        <v>4.3</v>
      </c>
      <c r="N152" s="11">
        <v>38221</v>
      </c>
      <c r="O152" s="7">
        <f>IF(ISNUMBER(Table3[[#This Row],[rating]]), Table3[[#This Row],[rating]], "")</f>
        <v>4.3</v>
      </c>
      <c r="P152" s="7">
        <f>Table3[[#This Row],[average rating]] + (Table3[[#This Row],[rating_count]] / 1000)</f>
        <v>42.520999999999994</v>
      </c>
      <c r="Q152" s="7">
        <f>IFERROR(ROUND(VALUE(Table3[[#This Row],[rating]]), 0), "")</f>
        <v>4</v>
      </c>
      <c r="R152" t="s">
        <v>5872</v>
      </c>
      <c r="S152" t="s">
        <v>5873</v>
      </c>
      <c r="T152" t="s">
        <v>5874</v>
      </c>
      <c r="U152" t="s">
        <v>5875</v>
      </c>
      <c r="V152" t="s">
        <v>5876</v>
      </c>
      <c r="W152" t="s">
        <v>5877</v>
      </c>
      <c r="X152" t="s">
        <v>5878</v>
      </c>
      <c r="Y152" t="s">
        <v>5879</v>
      </c>
      <c r="Z152" s="6">
        <f t="shared" si="13"/>
        <v>38182779</v>
      </c>
      <c r="AA152" s="6">
        <f>IFERROR(VALUE(Table3[[#This Row],[potential revenue]]), 0)</f>
        <v>38182779</v>
      </c>
      <c r="AB152" t="str">
        <f t="shared" si="14"/>
        <v>Yes</v>
      </c>
      <c r="AC152">
        <f t="shared" si="15"/>
        <v>222</v>
      </c>
      <c r="AD152" t="str">
        <f t="shared" si="16"/>
        <v>&gt;₹500</v>
      </c>
      <c r="AE152" t="str">
        <f t="shared" si="17"/>
        <v>41–50%</v>
      </c>
    </row>
    <row r="153" spans="1:31" x14ac:dyDescent="0.35">
      <c r="A153" t="s">
        <v>8939</v>
      </c>
      <c r="B153" t="s">
        <v>3596</v>
      </c>
      <c r="C153" t="str">
        <f>PROPER(Table3[[#This Row],[product_name2]])</f>
        <v>Ptron Tangent Lite Bluetooth 5.0 Earphones With Mic, Hi-Fi Stereo Sound Neckband, 8Hrs Playtime, Lightweight Snug-Fit In-Ear Headphones, Ipx4 Water Resistant, Fast Charge &amp; Voice Assistant (Black)</v>
      </c>
      <c r="D153" t="s">
        <v>3597</v>
      </c>
      <c r="E153" t="s">
        <v>8941</v>
      </c>
      <c r="F153" t="str">
        <f>LEFT(Table3[[#This Row],[category]], FIND("|", Table3[[#This Row],[category]]) - 1)</f>
        <v>Home&amp;Kitchen</v>
      </c>
      <c r="G153" t="str">
        <f>MID(Table3[[#This Row],[category]], FIND("|", Table3[[#This Row],[category]]) + 1, FIND("|", Table3[[#This Row],[category]], FIND("|", Table3[[#This Row],[category]]) + 1) - FIND("|", Table3[[#This Row],[category]]) - 1)</f>
        <v>Kitchen&amp;HomeAppliances</v>
      </c>
      <c r="H153" t="str">
        <f>RIGHT(Table3[[#This Row],[category]], LEN(Table3[[#This Row],[category]]) - FIND("|", Table3[[#This Row],[category]], FIND("|", Table3[[#This Row],[category]]) + 1))</f>
        <v>Vacuum,Cleaning&amp;Ironing|Irons,Steamers&amp;Accessories|Irons|SteamIrons</v>
      </c>
      <c r="I153" s="6">
        <v>1614</v>
      </c>
      <c r="J153" s="6">
        <v>1745</v>
      </c>
      <c r="K153" s="1">
        <f t="shared" si="12"/>
        <v>7.5071633237822342</v>
      </c>
      <c r="L153" s="3">
        <v>0.08</v>
      </c>
      <c r="M153" s="1">
        <v>4.3</v>
      </c>
      <c r="N153" s="11">
        <v>37974</v>
      </c>
      <c r="O153" s="7">
        <f>IF(ISNUMBER(Table3[[#This Row],[rating]]), Table3[[#This Row],[rating]], "")</f>
        <v>4.3</v>
      </c>
      <c r="P153" s="7">
        <f>Table3[[#This Row],[average rating]] + (Table3[[#This Row],[rating_count]] / 1000)</f>
        <v>42.273999999999994</v>
      </c>
      <c r="Q153" s="7">
        <f>IFERROR(ROUND(VALUE(Table3[[#This Row],[rating]]), 0), "")</f>
        <v>4</v>
      </c>
      <c r="R153" t="s">
        <v>8942</v>
      </c>
      <c r="S153" t="s">
        <v>8943</v>
      </c>
      <c r="T153" t="s">
        <v>8944</v>
      </c>
      <c r="U153" t="s">
        <v>8945</v>
      </c>
      <c r="V153" t="s">
        <v>8946</v>
      </c>
      <c r="W153" t="s">
        <v>8947</v>
      </c>
      <c r="X153" t="s">
        <v>8948</v>
      </c>
      <c r="Y153" t="s">
        <v>8949</v>
      </c>
      <c r="Z153" s="6">
        <f t="shared" si="13"/>
        <v>66264630</v>
      </c>
      <c r="AA153" s="6">
        <f>IFERROR(VALUE(Table3[[#This Row],[potential revenue]]), 0)</f>
        <v>66264630</v>
      </c>
      <c r="AB153" t="str">
        <f t="shared" si="14"/>
        <v>No</v>
      </c>
      <c r="AC153">
        <f t="shared" si="15"/>
        <v>221</v>
      </c>
      <c r="AD153" t="str">
        <f t="shared" si="16"/>
        <v>&gt;₹500</v>
      </c>
      <c r="AE153" t="str">
        <f t="shared" si="17"/>
        <v>0–10%</v>
      </c>
    </row>
    <row r="154" spans="1:31" x14ac:dyDescent="0.35">
      <c r="A154" t="s">
        <v>3404</v>
      </c>
      <c r="B154" t="s">
        <v>8250</v>
      </c>
      <c r="C154" t="str">
        <f>PROPER(Table3[[#This Row],[product_name2]])</f>
        <v>Tukzer Fully Foldable Tabletop Desktop Tablet Mobile Stand Holder - Angle &amp; Height Adjustable For Desk, Cradle, Dock, Compatible With Smartphones &amp; Tablets (White)</v>
      </c>
      <c r="D154" t="s">
        <v>8251</v>
      </c>
      <c r="E154" t="s">
        <v>3082</v>
      </c>
      <c r="F154" t="str">
        <f>LEFT(Table3[[#This Row],[category]], FIND("|", Table3[[#This Row],[category]]) - 1)</f>
        <v>Electronics</v>
      </c>
      <c r="G154" t="str">
        <f>MID(Table3[[#This Row],[category]], FIND("|", Table3[[#This Row],[category]]) + 1, FIND("|", Table3[[#This Row],[category]], FIND("|", Table3[[#This Row],[category]]) + 1) - FIND("|", Table3[[#This Row],[category]]) - 1)</f>
        <v>Headphones,Earbuds&amp;Accessories</v>
      </c>
      <c r="H154" t="str">
        <f>RIGHT(Table3[[#This Row],[category]], LEN(Table3[[#This Row],[category]]) - FIND("|", Table3[[#This Row],[category]], FIND("|", Table3[[#This Row],[category]]) + 1))</f>
        <v>Headphones|In-Ear</v>
      </c>
      <c r="I154" s="6">
        <v>399</v>
      </c>
      <c r="J154" s="6">
        <v>699</v>
      </c>
      <c r="K154" s="1">
        <f t="shared" si="12"/>
        <v>42.918454935622321</v>
      </c>
      <c r="L154" s="3">
        <v>0.43</v>
      </c>
      <c r="M154" s="1">
        <v>4</v>
      </c>
      <c r="N154" s="11">
        <v>37817</v>
      </c>
      <c r="O154" s="7">
        <f>IF(ISNUMBER(Table3[[#This Row],[rating]]), Table3[[#This Row],[rating]], "")</f>
        <v>4</v>
      </c>
      <c r="P154" s="7">
        <f>Table3[[#This Row],[average rating]] + (Table3[[#This Row],[rating_count]] / 1000)</f>
        <v>41.817</v>
      </c>
      <c r="Q154" s="7">
        <f>IFERROR(ROUND(VALUE(Table3[[#This Row],[rating]]), 0), "")</f>
        <v>4</v>
      </c>
      <c r="R154" t="s">
        <v>3406</v>
      </c>
      <c r="S154" t="s">
        <v>3407</v>
      </c>
      <c r="T154" t="s">
        <v>3408</v>
      </c>
      <c r="U154" t="s">
        <v>3409</v>
      </c>
      <c r="V154" t="s">
        <v>3410</v>
      </c>
      <c r="W154" t="s">
        <v>3411</v>
      </c>
      <c r="X154" t="s">
        <v>3412</v>
      </c>
      <c r="Y154" t="s">
        <v>3413</v>
      </c>
      <c r="Z154" s="6">
        <f t="shared" si="13"/>
        <v>26434083</v>
      </c>
      <c r="AA154" s="6">
        <f>IFERROR(VALUE(Table3[[#This Row],[potential revenue]]), 0)</f>
        <v>26434083</v>
      </c>
      <c r="AB154" t="str">
        <f t="shared" si="14"/>
        <v>No</v>
      </c>
      <c r="AC154">
        <f t="shared" si="15"/>
        <v>220</v>
      </c>
      <c r="AD154" t="str">
        <f t="shared" si="16"/>
        <v>&gt;₹500</v>
      </c>
      <c r="AE154" t="str">
        <f t="shared" si="17"/>
        <v>41–50%</v>
      </c>
    </row>
    <row r="155" spans="1:31" x14ac:dyDescent="0.35">
      <c r="A155" t="s">
        <v>9759</v>
      </c>
      <c r="B155" t="s">
        <v>7332</v>
      </c>
      <c r="C155" t="str">
        <f>PROPER(Table3[[#This Row],[product_name2]])</f>
        <v>D-Link Dir-615 Wi-Fi Ethernet-N300 Single_Band 300Mbps Router, Mobile App Support, Router | Ap | Repeater | Client Modes(Black)</v>
      </c>
      <c r="D155" t="s">
        <v>7333</v>
      </c>
      <c r="E155" t="s">
        <v>8742</v>
      </c>
      <c r="F155" t="str">
        <f>LEFT(Table3[[#This Row],[category]], FIND("|", Table3[[#This Row],[category]]) - 1)</f>
        <v>Home&amp;Kitchen</v>
      </c>
      <c r="G155" t="str">
        <f>MID(Table3[[#This Row],[category]], FIND("|", Table3[[#This Row],[category]]) + 1, FIND("|", Table3[[#This Row],[category]], FIND("|", Table3[[#This Row],[category]]) + 1) - FIND("|", Table3[[#This Row],[category]]) - 1)</f>
        <v>Kitchen&amp;HomeAppliances</v>
      </c>
      <c r="H155" t="str">
        <f>RIGHT(Table3[[#This Row],[category]], LEN(Table3[[#This Row],[category]]) - FIND("|", Table3[[#This Row],[category]], FIND("|", Table3[[#This Row],[category]]) + 1))</f>
        <v>Vacuum,Cleaning&amp;Ironing|Irons,Steamers&amp;Accessories|Irons|DryIrons</v>
      </c>
      <c r="I155" s="6">
        <v>616</v>
      </c>
      <c r="J155" s="6">
        <v>1190</v>
      </c>
      <c r="K155" s="1">
        <f t="shared" si="12"/>
        <v>48.235294117647058</v>
      </c>
      <c r="L155" s="3">
        <v>0.48</v>
      </c>
      <c r="M155" s="1">
        <v>4.0999999999999996</v>
      </c>
      <c r="N155" s="11">
        <v>37126</v>
      </c>
      <c r="O155" s="7">
        <f>IF(ISNUMBER(Table3[[#This Row],[rating]]), Table3[[#This Row],[rating]], "")</f>
        <v>4.0999999999999996</v>
      </c>
      <c r="P155" s="7">
        <f>Table3[[#This Row],[average rating]] + (Table3[[#This Row],[rating_count]] / 1000)</f>
        <v>41.225999999999999</v>
      </c>
      <c r="Q155" s="7">
        <f>IFERROR(ROUND(VALUE(Table3[[#This Row],[rating]]), 0), "")</f>
        <v>4</v>
      </c>
      <c r="R155" t="s">
        <v>9761</v>
      </c>
      <c r="S155" t="s">
        <v>9762</v>
      </c>
      <c r="T155" t="s">
        <v>9763</v>
      </c>
      <c r="U155" t="s">
        <v>9764</v>
      </c>
      <c r="V155" t="s">
        <v>9765</v>
      </c>
      <c r="W155" t="s">
        <v>9766</v>
      </c>
      <c r="X155" t="s">
        <v>9767</v>
      </c>
      <c r="Y155" t="s">
        <v>9768</v>
      </c>
      <c r="Z155" s="6">
        <f t="shared" si="13"/>
        <v>44179940</v>
      </c>
      <c r="AA155" s="6">
        <f>IFERROR(VALUE(Table3[[#This Row],[potential revenue]]), 0)</f>
        <v>44179940</v>
      </c>
      <c r="AB155" t="str">
        <f t="shared" si="14"/>
        <v>No</v>
      </c>
      <c r="AC155">
        <f t="shared" si="15"/>
        <v>220</v>
      </c>
      <c r="AD155" t="str">
        <f t="shared" si="16"/>
        <v>₹200–₹500</v>
      </c>
      <c r="AE155" t="str">
        <f t="shared" si="17"/>
        <v>41–50%</v>
      </c>
    </row>
    <row r="156" spans="1:31" x14ac:dyDescent="0.35">
      <c r="A156" t="s">
        <v>4582</v>
      </c>
      <c r="B156" t="s">
        <v>797</v>
      </c>
      <c r="C156" t="str">
        <f>PROPER(Table3[[#This Row],[product_name2]])</f>
        <v>Wayona Usb Type C Fast Charger Cable Fast Charging Usb C Cable/Cord Compatible For Samsung Galaxy S10E S10 S9 S8 Plus S10+,Note 10 Note 9 Note 8,S20,M31S,M40,Realme X3,Pixel 2 Xl (3 Ft Pack Of 1,Grey)</v>
      </c>
      <c r="D156" t="s">
        <v>798</v>
      </c>
      <c r="E156" t="s">
        <v>2995</v>
      </c>
      <c r="F156" t="str">
        <f>LEFT(Table3[[#This Row],[category]], FIND("|", Table3[[#This Row],[category]]) - 1)</f>
        <v>Electronics</v>
      </c>
      <c r="G156" t="str">
        <f>MID(Table3[[#This Row],[category]], FIND("|", Table3[[#This Row],[category]]) + 1, FIND("|", Table3[[#This Row],[category]], FIND("|", Table3[[#This Row],[category]]) + 1) - FIND("|", Table3[[#This Row],[category]]) - 1)</f>
        <v>Mobiles&amp;Accessories</v>
      </c>
      <c r="H156" t="str">
        <f>RIGHT(Table3[[#This Row],[category]], LEN(Table3[[#This Row],[category]]) - FIND("|", Table3[[#This Row],[category]], FIND("|", Table3[[#This Row],[category]]) + 1))</f>
        <v>MobileAccessories|Chargers|PowerBanks</v>
      </c>
      <c r="I156" s="6">
        <v>1599</v>
      </c>
      <c r="J156" s="6">
        <v>3499</v>
      </c>
      <c r="K156" s="1">
        <f t="shared" si="12"/>
        <v>54.301228922549306</v>
      </c>
      <c r="L156" s="3">
        <v>0.54</v>
      </c>
      <c r="M156" s="1">
        <v>4</v>
      </c>
      <c r="N156" s="11">
        <v>36384</v>
      </c>
      <c r="O156" s="7">
        <f>IF(ISNUMBER(Table3[[#This Row],[rating]]), Table3[[#This Row],[rating]], "")</f>
        <v>4</v>
      </c>
      <c r="P156" s="7">
        <f>Table3[[#This Row],[average rating]] + (Table3[[#This Row],[rating_count]] / 1000)</f>
        <v>40.384</v>
      </c>
      <c r="Q156" s="7">
        <f>IFERROR(ROUND(VALUE(Table3[[#This Row],[rating]]), 0), "")</f>
        <v>4</v>
      </c>
      <c r="R156" t="s">
        <v>4584</v>
      </c>
      <c r="S156" t="s">
        <v>4585</v>
      </c>
      <c r="T156" t="s">
        <v>4586</v>
      </c>
      <c r="U156" t="s">
        <v>4587</v>
      </c>
      <c r="V156" t="s">
        <v>4588</v>
      </c>
      <c r="W156" t="s">
        <v>4589</v>
      </c>
      <c r="X156" t="s">
        <v>4590</v>
      </c>
      <c r="Y156" t="s">
        <v>4591</v>
      </c>
      <c r="Z156" s="6">
        <f t="shared" si="13"/>
        <v>127307616</v>
      </c>
      <c r="AA156" s="6">
        <f>IFERROR(VALUE(Table3[[#This Row],[potential revenue]]), 0)</f>
        <v>127307616</v>
      </c>
      <c r="AB156" t="str">
        <f t="shared" si="14"/>
        <v>No</v>
      </c>
      <c r="AC156">
        <f t="shared" si="15"/>
        <v>220</v>
      </c>
      <c r="AD156" t="str">
        <f t="shared" si="16"/>
        <v>&gt;₹500</v>
      </c>
      <c r="AE156" t="str">
        <f t="shared" si="17"/>
        <v>51–60%</v>
      </c>
    </row>
    <row r="157" spans="1:31" hidden="1" x14ac:dyDescent="0.35">
      <c r="A157" t="s">
        <v>5558</v>
      </c>
      <c r="B157" t="s">
        <v>1396</v>
      </c>
      <c r="C157" t="str">
        <f>PROPER(Table3[[#This Row],[product_name2]])</f>
        <v>7Seven¬Æ Compatible For Tata Sky Remote Original Set Top¬†Hd Box And Suitable For Sd Tata Play Setup Box Remote Control</v>
      </c>
      <c r="D157" t="s">
        <v>1397</v>
      </c>
      <c r="E157" t="s">
        <v>5560</v>
      </c>
      <c r="F157" t="str">
        <f>LEFT(Table3[[#This Row],[category]], FIND("|", Table3[[#This Row],[category]]) - 1)</f>
        <v>Electronics</v>
      </c>
      <c r="G157" t="e">
        <f>MID(Table3[[#This Row],[category]], FIND("|", Table3[[#This Row],[category]]) + 1, FIND("|", Table3[[#This Row],[category]], FIND("|", Table3[[#This Row],[category]]) + 1) - FIND("|", Table3[[#This Row],[category]]) - 1)</f>
        <v>#VALUE!</v>
      </c>
      <c r="H157" t="e">
        <f>RIGHT(Table3[[#This Row],[category]], LEN(Table3[[#This Row],[category]]) - FIND("|", Table3[[#This Row],[category]], FIND("|", Table3[[#This Row],[category]]) + 1))</f>
        <v>#VALUE!</v>
      </c>
      <c r="I157" s="5">
        <v>225</v>
      </c>
      <c r="J157" s="5">
        <v>250</v>
      </c>
      <c r="K157" s="1">
        <f t="shared" si="12"/>
        <v>10</v>
      </c>
      <c r="L157" s="3">
        <v>0.1</v>
      </c>
      <c r="M157" s="1">
        <v>4.4000000000000004</v>
      </c>
      <c r="N157" s="2">
        <v>26556</v>
      </c>
      <c r="O157" s="7">
        <f>IF(ISNUMBER(Table3[[#This Row],[rating]]), Table3[[#This Row],[rating]], "")</f>
        <v>4.4000000000000004</v>
      </c>
      <c r="P157" s="7">
        <f>Table3[[#This Row],[average rating]] + (Table3[[#This Row],[rating_count]] / 1000)</f>
        <v>30.956000000000003</v>
      </c>
      <c r="Q157" s="7">
        <f>IFERROR(ROUND(VALUE(Table3[[#This Row],[rating]]), 0), "")</f>
        <v>4</v>
      </c>
      <c r="R157" t="s">
        <v>5561</v>
      </c>
      <c r="S157" t="s">
        <v>5562</v>
      </c>
      <c r="T157" t="s">
        <v>5563</v>
      </c>
      <c r="U157" t="s">
        <v>5564</v>
      </c>
      <c r="V157" t="s">
        <v>5565</v>
      </c>
      <c r="W157" t="s">
        <v>5566</v>
      </c>
      <c r="X157" t="s">
        <v>5567</v>
      </c>
      <c r="Y157" t="s">
        <v>5568</v>
      </c>
      <c r="Z157" s="6">
        <f t="shared" si="13"/>
        <v>6639000</v>
      </c>
      <c r="AA157" s="6">
        <f>IFERROR(VALUE(Table3[[#This Row],[potential revenue]]), 0)</f>
        <v>6639000</v>
      </c>
      <c r="AB157" t="str">
        <f t="shared" si="14"/>
        <v>Yes</v>
      </c>
      <c r="AC157">
        <f t="shared" si="15"/>
        <v>220</v>
      </c>
      <c r="AD157" t="str">
        <f t="shared" si="16"/>
        <v>&gt;₹500</v>
      </c>
      <c r="AE157" t="str">
        <f t="shared" si="17"/>
        <v>0–10%</v>
      </c>
    </row>
    <row r="158" spans="1:31" x14ac:dyDescent="0.35">
      <c r="A158" t="s">
        <v>7562</v>
      </c>
      <c r="B158" t="s">
        <v>8826</v>
      </c>
      <c r="C158" t="str">
        <f>PROPER(Table3[[#This Row],[product_name2]])</f>
        <v>Lifelong Llmg23 Power Pro 500-Watt Mixer Grinder With 3 Jars (Liquidizing, Wet Grinding And Chutney Jar), Stainless Steel Blades, 1 Year Warranty (Black)</v>
      </c>
      <c r="D158" t="s">
        <v>8827</v>
      </c>
      <c r="E158" t="s">
        <v>2995</v>
      </c>
      <c r="F158" t="str">
        <f>LEFT(Table3[[#This Row],[category]], FIND("|", Table3[[#This Row],[category]]) - 1)</f>
        <v>Electronics</v>
      </c>
      <c r="G158" t="str">
        <f>MID(Table3[[#This Row],[category]], FIND("|", Table3[[#This Row],[category]]) + 1, FIND("|", Table3[[#This Row],[category]], FIND("|", Table3[[#This Row],[category]]) + 1) - FIND("|", Table3[[#This Row],[category]]) - 1)</f>
        <v>Mobiles&amp;Accessories</v>
      </c>
      <c r="H158" t="str">
        <f>RIGHT(Table3[[#This Row],[category]], LEN(Table3[[#This Row],[category]]) - FIND("|", Table3[[#This Row],[category]], FIND("|", Table3[[#This Row],[category]]) + 1))</f>
        <v>MobileAccessories|Chargers|PowerBanks</v>
      </c>
      <c r="I158" s="6">
        <v>900</v>
      </c>
      <c r="J158" s="6">
        <v>2499</v>
      </c>
      <c r="K158" s="1">
        <f t="shared" si="12"/>
        <v>63.985594237695075</v>
      </c>
      <c r="L158" s="3">
        <v>0.64</v>
      </c>
      <c r="M158" s="1">
        <v>4</v>
      </c>
      <c r="N158" s="11">
        <v>36384</v>
      </c>
      <c r="O158" s="7">
        <f>IF(ISNUMBER(Table3[[#This Row],[rating]]), Table3[[#This Row],[rating]], "")</f>
        <v>4</v>
      </c>
      <c r="P158" s="7">
        <f>Table3[[#This Row],[average rating]] + (Table3[[#This Row],[rating_count]] / 1000)</f>
        <v>40.384</v>
      </c>
      <c r="Q158" s="7">
        <f>IFERROR(ROUND(VALUE(Table3[[#This Row],[rating]]), 0), "")</f>
        <v>4</v>
      </c>
      <c r="R158" t="s">
        <v>7564</v>
      </c>
      <c r="S158" t="s">
        <v>4585</v>
      </c>
      <c r="T158" t="s">
        <v>4586</v>
      </c>
      <c r="U158" t="s">
        <v>4587</v>
      </c>
      <c r="V158" t="s">
        <v>4588</v>
      </c>
      <c r="W158" t="s">
        <v>4589</v>
      </c>
      <c r="X158" t="s">
        <v>7565</v>
      </c>
      <c r="Y158" t="s">
        <v>7566</v>
      </c>
      <c r="Z158" s="6">
        <f t="shared" si="13"/>
        <v>90923616</v>
      </c>
      <c r="AA158" s="6">
        <f>IFERROR(VALUE(Table3[[#This Row],[potential revenue]]), 0)</f>
        <v>90923616</v>
      </c>
      <c r="AB158" t="str">
        <f t="shared" si="14"/>
        <v>No</v>
      </c>
      <c r="AC158">
        <f t="shared" si="15"/>
        <v>220</v>
      </c>
      <c r="AD158" t="str">
        <f t="shared" si="16"/>
        <v>₹200–₹500</v>
      </c>
      <c r="AE158" t="str">
        <f t="shared" si="17"/>
        <v>61–70%</v>
      </c>
    </row>
    <row r="159" spans="1:31" x14ac:dyDescent="0.35">
      <c r="A159" t="s">
        <v>2360</v>
      </c>
      <c r="B159" t="s">
        <v>1150</v>
      </c>
      <c r="C159" t="str">
        <f>PROPER(Table3[[#This Row],[product_name2]])</f>
        <v>Amazonbasics 3 Feet High Speed Hdmi Male To Female 2.0 Extension Cable</v>
      </c>
      <c r="D159" t="s">
        <v>1151</v>
      </c>
      <c r="E159" t="s">
        <v>132</v>
      </c>
      <c r="F159" t="str">
        <f>LEFT(Table3[[#This Row],[category]], FIND("|", Table3[[#This Row],[category]]) - 1)</f>
        <v>Electronics</v>
      </c>
      <c r="G159" t="str">
        <f>MID(Table3[[#This Row],[category]], FIND("|", Table3[[#This Row],[category]]) + 1, FIND("|", Table3[[#This Row],[category]], FIND("|", Table3[[#This Row],[category]]) + 1) - FIND("|", Table3[[#This Row],[category]]) - 1)</f>
        <v>HomeTheater,TV&amp;Video</v>
      </c>
      <c r="H159" t="str">
        <f>RIGHT(Table3[[#This Row],[category]], LEN(Table3[[#This Row],[category]]) - FIND("|", Table3[[#This Row],[category]], FIND("|", Table3[[#This Row],[category]]) + 1))</f>
        <v>Accessories|Cables|HDMICables</v>
      </c>
      <c r="I159" s="6">
        <v>269</v>
      </c>
      <c r="J159" s="6">
        <v>650</v>
      </c>
      <c r="K159" s="1">
        <f t="shared" si="12"/>
        <v>58.615384615384613</v>
      </c>
      <c r="L159" s="3">
        <v>0.59</v>
      </c>
      <c r="M159" s="1">
        <v>4.4000000000000004</v>
      </c>
      <c r="N159" s="11">
        <v>35877</v>
      </c>
      <c r="O159" s="7">
        <f>IF(ISNUMBER(Table3[[#This Row],[rating]]), Table3[[#This Row],[rating]], "")</f>
        <v>4.4000000000000004</v>
      </c>
      <c r="P159" s="7">
        <f>Table3[[#This Row],[average rating]] + (Table3[[#This Row],[rating_count]] / 1000)</f>
        <v>40.277000000000001</v>
      </c>
      <c r="Q159" s="7">
        <f>IFERROR(ROUND(VALUE(Table3[[#This Row],[rating]]), 0), "")</f>
        <v>4</v>
      </c>
      <c r="R159" t="s">
        <v>2362</v>
      </c>
      <c r="S159" t="s">
        <v>2363</v>
      </c>
      <c r="T159" t="s">
        <v>2364</v>
      </c>
      <c r="U159" t="s">
        <v>2365</v>
      </c>
      <c r="V159" t="s">
        <v>2366</v>
      </c>
      <c r="W159" t="s">
        <v>2367</v>
      </c>
      <c r="X159" t="s">
        <v>2368</v>
      </c>
      <c r="Y159" t="s">
        <v>2369</v>
      </c>
      <c r="Z159" s="6">
        <f t="shared" si="13"/>
        <v>23320050</v>
      </c>
      <c r="AA159" s="6">
        <f>IFERROR(VALUE(Table3[[#This Row],[potential revenue]]), 0)</f>
        <v>23320050</v>
      </c>
      <c r="AB159" t="str">
        <f t="shared" si="14"/>
        <v>Yes</v>
      </c>
      <c r="AC159">
        <f t="shared" si="15"/>
        <v>219</v>
      </c>
      <c r="AD159" t="str">
        <f t="shared" si="16"/>
        <v>&gt;₹500</v>
      </c>
      <c r="AE159" t="str">
        <f t="shared" si="17"/>
        <v>51–60%</v>
      </c>
    </row>
    <row r="160" spans="1:31" x14ac:dyDescent="0.35">
      <c r="A160" t="s">
        <v>8886</v>
      </c>
      <c r="B160" t="s">
        <v>7147</v>
      </c>
      <c r="C160" t="str">
        <f>PROPER(Table3[[#This Row],[product_name2]])</f>
        <v>Apsara Platinum Pencils Value Pack - Pack Of 20</v>
      </c>
      <c r="D160" t="s">
        <v>7148</v>
      </c>
      <c r="E160" t="s">
        <v>8888</v>
      </c>
      <c r="F160" t="str">
        <f>LEFT(Table3[[#This Row],[category]], FIND("|", Table3[[#This Row],[category]]) - 1)</f>
        <v>Home&amp;Kitchen</v>
      </c>
      <c r="G160" t="str">
        <f>MID(Table3[[#This Row],[category]], FIND("|", Table3[[#This Row],[category]]) + 1, FIND("|", Table3[[#This Row],[category]], FIND("|", Table3[[#This Row],[category]]) + 1) - FIND("|", Table3[[#This Row],[category]]) - 1)</f>
        <v>Heating,Cooling&amp;AirQuality</v>
      </c>
      <c r="H160" t="str">
        <f>RIGHT(Table3[[#This Row],[category]], LEN(Table3[[#This Row],[category]]) - FIND("|", Table3[[#This Row],[category]], FIND("|", Table3[[#This Row],[category]]) + 1))</f>
        <v>WaterHeaters&amp;Geysers|ImmersionRods</v>
      </c>
      <c r="I160" s="6">
        <v>539</v>
      </c>
      <c r="J160" s="6">
        <v>720</v>
      </c>
      <c r="K160" s="1">
        <f t="shared" si="12"/>
        <v>25.138888888888889</v>
      </c>
      <c r="L160" s="3">
        <v>0.25</v>
      </c>
      <c r="M160" s="1">
        <v>4.0999999999999996</v>
      </c>
      <c r="N160" s="11">
        <v>36017</v>
      </c>
      <c r="O160" s="7">
        <f>IF(ISNUMBER(Table3[[#This Row],[rating]]), Table3[[#This Row],[rating]], "")</f>
        <v>4.0999999999999996</v>
      </c>
      <c r="P160" s="7">
        <f>Table3[[#This Row],[average rating]] + (Table3[[#This Row],[rating_count]] / 1000)</f>
        <v>40.117000000000004</v>
      </c>
      <c r="Q160" s="7">
        <f>IFERROR(ROUND(VALUE(Table3[[#This Row],[rating]]), 0), "")</f>
        <v>4</v>
      </c>
      <c r="R160" t="s">
        <v>8889</v>
      </c>
      <c r="S160" t="s">
        <v>8890</v>
      </c>
      <c r="T160" t="s">
        <v>8891</v>
      </c>
      <c r="U160" t="s">
        <v>8892</v>
      </c>
      <c r="V160" t="s">
        <v>8893</v>
      </c>
      <c r="W160" t="s">
        <v>8894</v>
      </c>
      <c r="X160" t="s">
        <v>8895</v>
      </c>
      <c r="Y160" t="s">
        <v>8896</v>
      </c>
      <c r="Z160" s="6">
        <f t="shared" si="13"/>
        <v>25932240</v>
      </c>
      <c r="AA160" s="6">
        <f>IFERROR(VALUE(Table3[[#This Row],[potential revenue]]), 0)</f>
        <v>25932240</v>
      </c>
      <c r="AB160" t="str">
        <f t="shared" si="14"/>
        <v>Yes</v>
      </c>
      <c r="AC160">
        <f t="shared" si="15"/>
        <v>220</v>
      </c>
      <c r="AD160" t="str">
        <f t="shared" si="16"/>
        <v>₹200–₹500</v>
      </c>
      <c r="AE160" t="str">
        <f t="shared" si="17"/>
        <v>21–30%</v>
      </c>
    </row>
    <row r="161" spans="1:31" x14ac:dyDescent="0.35">
      <c r="A161" t="s">
        <v>9214</v>
      </c>
      <c r="B161" t="s">
        <v>5225</v>
      </c>
      <c r="C161" t="str">
        <f>PROPER(Table3[[#This Row],[product_name2]])</f>
        <v>Boat Rockerz 330 In-Ear Bluetooth Neckband With Upto 30 Hours Playtime, Asap  Charge, Signature Sound, Dual Pairing &amp; Ipx5 With Mic (Active Black)</v>
      </c>
      <c r="D161" t="s">
        <v>5226</v>
      </c>
      <c r="E161" t="s">
        <v>8806</v>
      </c>
      <c r="F161" t="str">
        <f>LEFT(Table3[[#This Row],[category]], FIND("|", Table3[[#This Row],[category]]) - 1)</f>
        <v>Home&amp;Kitchen</v>
      </c>
      <c r="G161" t="str">
        <f>MID(Table3[[#This Row],[category]], FIND("|", Table3[[#This Row],[category]]) + 1, FIND("|", Table3[[#This Row],[category]], FIND("|", Table3[[#This Row],[category]]) + 1) - FIND("|", Table3[[#This Row],[category]]) - 1)</f>
        <v>Kitchen&amp;HomeAppliances</v>
      </c>
      <c r="H161" t="str">
        <f>RIGHT(Table3[[#This Row],[category]], LEN(Table3[[#This Row],[category]]) - FIND("|", Table3[[#This Row],[category]], FIND("|", Table3[[#This Row],[category]]) + 1))</f>
        <v>SmallKitchenAppliances|Kettles&amp;HotWaterDispensers|Kettle&amp;ToasterSets</v>
      </c>
      <c r="I161" s="6">
        <v>749</v>
      </c>
      <c r="J161" s="6">
        <v>1111</v>
      </c>
      <c r="K161" s="1">
        <f t="shared" si="12"/>
        <v>32.583258325832581</v>
      </c>
      <c r="L161" s="3">
        <v>0.33</v>
      </c>
      <c r="M161" s="1">
        <v>4.2</v>
      </c>
      <c r="N161" s="11">
        <v>35693</v>
      </c>
      <c r="O161" s="7">
        <f>IF(ISNUMBER(Table3[[#This Row],[rating]]), Table3[[#This Row],[rating]], "")</f>
        <v>4.2</v>
      </c>
      <c r="P161" s="7">
        <f>Table3[[#This Row],[average rating]] + (Table3[[#This Row],[rating_count]] / 1000)</f>
        <v>39.893000000000001</v>
      </c>
      <c r="Q161" s="7">
        <f>IFERROR(ROUND(VALUE(Table3[[#This Row],[rating]]), 0), "")</f>
        <v>4</v>
      </c>
      <c r="R161" t="s">
        <v>9216</v>
      </c>
      <c r="S161" t="s">
        <v>9217</v>
      </c>
      <c r="T161" t="s">
        <v>9218</v>
      </c>
      <c r="U161" t="s">
        <v>9219</v>
      </c>
      <c r="V161" t="s">
        <v>9220</v>
      </c>
      <c r="W161" t="s">
        <v>9221</v>
      </c>
      <c r="X161" t="s">
        <v>9222</v>
      </c>
      <c r="Y161" t="s">
        <v>9223</v>
      </c>
      <c r="Z161" s="6">
        <f t="shared" si="13"/>
        <v>39654923</v>
      </c>
      <c r="AA161" s="6">
        <f>IFERROR(VALUE(Table3[[#This Row],[potential revenue]]), 0)</f>
        <v>39654923</v>
      </c>
      <c r="AB161" t="str">
        <f t="shared" si="14"/>
        <v>No</v>
      </c>
      <c r="AC161">
        <f t="shared" si="15"/>
        <v>220</v>
      </c>
      <c r="AD161" t="str">
        <f t="shared" si="16"/>
        <v>&gt;₹500</v>
      </c>
      <c r="AE161" t="str">
        <f t="shared" si="17"/>
        <v>31–40%</v>
      </c>
    </row>
    <row r="162" spans="1:31" x14ac:dyDescent="0.35">
      <c r="A162" t="s">
        <v>5469</v>
      </c>
      <c r="B162" t="s">
        <v>1386</v>
      </c>
      <c r="C162" t="str">
        <f>PROPER(Table3[[#This Row],[product_name2]])</f>
        <v>Generic Ultra-Mini Bluetooth Csr 4.0 Usb Dongle Adapter For Windows Computer ( Black:Golden)</v>
      </c>
      <c r="D162" t="s">
        <v>1387</v>
      </c>
      <c r="E162" t="s">
        <v>5471</v>
      </c>
      <c r="F162" t="str">
        <f>LEFT(Table3[[#This Row],[category]], FIND("|", Table3[[#This Row],[category]]) - 1)</f>
        <v>Computers&amp;Accessories</v>
      </c>
      <c r="G162" t="str">
        <f>MID(Table3[[#This Row],[category]], FIND("|", Table3[[#This Row],[category]]) + 1, FIND("|", Table3[[#This Row],[category]], FIND("|", Table3[[#This Row],[category]]) + 1) - FIND("|", Table3[[#This Row],[category]]) - 1)</f>
        <v>NetworkingDevices</v>
      </c>
      <c r="H162" t="str">
        <f>RIGHT(Table3[[#This Row],[category]], LEN(Table3[[#This Row],[category]]) - FIND("|", Table3[[#This Row],[category]], FIND("|", Table3[[#This Row],[category]]) + 1))</f>
        <v>Routers</v>
      </c>
      <c r="I162" s="6">
        <v>2499</v>
      </c>
      <c r="J162" s="6">
        <v>4999</v>
      </c>
      <c r="K162" s="1">
        <f t="shared" si="12"/>
        <v>50.010002000400078</v>
      </c>
      <c r="L162" s="3">
        <v>0.5</v>
      </c>
      <c r="M162" s="1">
        <v>4.4000000000000004</v>
      </c>
      <c r="N162" s="11">
        <v>35024</v>
      </c>
      <c r="O162" s="7">
        <f>IF(ISNUMBER(Table3[[#This Row],[rating]]), Table3[[#This Row],[rating]], "")</f>
        <v>4.4000000000000004</v>
      </c>
      <c r="P162" s="7">
        <f>Table3[[#This Row],[average rating]] + (Table3[[#This Row],[rating_count]] / 1000)</f>
        <v>39.423999999999999</v>
      </c>
      <c r="Q162" s="7">
        <f>IFERROR(ROUND(VALUE(Table3[[#This Row],[rating]]), 0), "")</f>
        <v>4</v>
      </c>
      <c r="R162" t="s">
        <v>5472</v>
      </c>
      <c r="S162" t="s">
        <v>5473</v>
      </c>
      <c r="T162" t="s">
        <v>5474</v>
      </c>
      <c r="U162" t="s">
        <v>5475</v>
      </c>
      <c r="V162" t="s">
        <v>5476</v>
      </c>
      <c r="W162" t="s">
        <v>5477</v>
      </c>
      <c r="X162" t="s">
        <v>5478</v>
      </c>
      <c r="Y162" t="s">
        <v>5479</v>
      </c>
      <c r="Z162" s="6">
        <f t="shared" si="13"/>
        <v>175084976</v>
      </c>
      <c r="AA162" s="6">
        <f>IFERROR(VALUE(Table3[[#This Row],[potential revenue]]), 0)</f>
        <v>175084976</v>
      </c>
      <c r="AB162" t="str">
        <f t="shared" si="14"/>
        <v>No</v>
      </c>
      <c r="AC162">
        <f t="shared" si="15"/>
        <v>219</v>
      </c>
      <c r="AD162" t="str">
        <f t="shared" si="16"/>
        <v>&gt;₹500</v>
      </c>
      <c r="AE162" t="str">
        <f t="shared" si="17"/>
        <v>51–60%</v>
      </c>
    </row>
    <row r="163" spans="1:31" x14ac:dyDescent="0.35">
      <c r="A163" t="s">
        <v>5641</v>
      </c>
      <c r="B163" t="s">
        <v>1422</v>
      </c>
      <c r="C163" t="str">
        <f>PROPER(Table3[[#This Row],[product_name2]])</f>
        <v>Zebronics Haa2021 Hdmi Version 2.1 Cable With 8K @ 60Hz, 4K @ 120Hz, Earc &amp; Cec Support, 3D Compatible, 2 Meters Length, 48Gbps Max And Gold-Plated Connectors</v>
      </c>
      <c r="D163" t="s">
        <v>1423</v>
      </c>
      <c r="E163" t="s">
        <v>4868</v>
      </c>
      <c r="F163" t="str">
        <f>LEFT(Table3[[#This Row],[category]], FIND("|", Table3[[#This Row],[category]]) - 1)</f>
        <v>Computers&amp;Accessories</v>
      </c>
      <c r="G163" t="str">
        <f>MID(Table3[[#This Row],[category]], FIND("|", Table3[[#This Row],[category]]) + 1, FIND("|", Table3[[#This Row],[category]], FIND("|", Table3[[#This Row],[category]]) + 1) - FIND("|", Table3[[#This Row],[category]]) - 1)</f>
        <v>Accessories&amp;Peripherals</v>
      </c>
      <c r="H163" t="str">
        <f>RIGHT(Table3[[#This Row],[category]], LEN(Table3[[#This Row],[category]]) - FIND("|", Table3[[#This Row],[category]], FIND("|", Table3[[#This Row],[category]]) + 1))</f>
        <v>Keyboards,Mice&amp;InputDevices|Mice</v>
      </c>
      <c r="I163" s="6">
        <v>799</v>
      </c>
      <c r="J163" s="6">
        <v>1295</v>
      </c>
      <c r="K163" s="1">
        <f t="shared" si="12"/>
        <v>38.301158301158303</v>
      </c>
      <c r="L163" s="3">
        <v>0.38</v>
      </c>
      <c r="M163" s="1">
        <v>4.4000000000000004</v>
      </c>
      <c r="N163" s="11">
        <v>34852</v>
      </c>
      <c r="O163" s="7">
        <f>IF(ISNUMBER(Table3[[#This Row],[rating]]), Table3[[#This Row],[rating]], "")</f>
        <v>4.4000000000000004</v>
      </c>
      <c r="P163" s="7">
        <f>Table3[[#This Row],[average rating]] + (Table3[[#This Row],[rating_count]] / 1000)</f>
        <v>39.251999999999995</v>
      </c>
      <c r="Q163" s="7">
        <f>IFERROR(ROUND(VALUE(Table3[[#This Row],[rating]]), 0), "")</f>
        <v>4</v>
      </c>
      <c r="R163" t="s">
        <v>5643</v>
      </c>
      <c r="S163" t="s">
        <v>5644</v>
      </c>
      <c r="T163" t="s">
        <v>5645</v>
      </c>
      <c r="U163" t="s">
        <v>5646</v>
      </c>
      <c r="V163" t="s">
        <v>5647</v>
      </c>
      <c r="W163" t="s">
        <v>5648</v>
      </c>
      <c r="X163" t="s">
        <v>5649</v>
      </c>
      <c r="Y163" t="s">
        <v>5650</v>
      </c>
      <c r="Z163" s="6">
        <f t="shared" si="13"/>
        <v>45133340</v>
      </c>
      <c r="AA163" s="6">
        <f>IFERROR(VALUE(Table3[[#This Row],[potential revenue]]), 0)</f>
        <v>45133340</v>
      </c>
      <c r="AB163" t="str">
        <f t="shared" si="14"/>
        <v>Yes</v>
      </c>
      <c r="AC163">
        <f t="shared" si="15"/>
        <v>220</v>
      </c>
      <c r="AD163" t="str">
        <f t="shared" si="16"/>
        <v>&gt;₹500</v>
      </c>
      <c r="AE163" t="str">
        <f t="shared" si="17"/>
        <v>31–40%</v>
      </c>
    </row>
    <row r="164" spans="1:31" x14ac:dyDescent="0.35">
      <c r="A164" t="s">
        <v>266</v>
      </c>
      <c r="B164" t="s">
        <v>206</v>
      </c>
      <c r="C164" t="str">
        <f>PROPER(Table3[[#This Row],[product_name2]])</f>
        <v>Duracell Usb Lightning Apple Certified (Mfi) Braided Sync &amp; Charge Cable For Iphone, Ipad And Ipod. Fast Charging Lightning Cable, 3.9 Feet (1.2M) - Black</v>
      </c>
      <c r="D164" t="s">
        <v>207</v>
      </c>
      <c r="E164" t="s">
        <v>172</v>
      </c>
      <c r="F164" t="str">
        <f>LEFT(Table3[[#This Row],[category]], FIND("|", Table3[[#This Row],[category]]) - 1)</f>
        <v>Electronics</v>
      </c>
      <c r="G164" t="str">
        <f>MID(Table3[[#This Row],[category]], FIND("|", Table3[[#This Row],[category]]) + 1, FIND("|", Table3[[#This Row],[category]], FIND("|", Table3[[#This Row],[category]]) + 1) - FIND("|", Table3[[#This Row],[category]]) - 1)</f>
        <v>HomeTheater,TV&amp;Video</v>
      </c>
      <c r="H164" t="str">
        <f>RIGHT(Table3[[#This Row],[category]], LEN(Table3[[#This Row],[category]]) - FIND("|", Table3[[#This Row],[category]], FIND("|", Table3[[#This Row],[category]]) + 1))</f>
        <v>Televisions|SmartTelevisions</v>
      </c>
      <c r="I164" s="6">
        <v>14999</v>
      </c>
      <c r="J164" s="6">
        <v>19999</v>
      </c>
      <c r="K164" s="1">
        <f t="shared" si="12"/>
        <v>25.001250062503129</v>
      </c>
      <c r="L164" s="3">
        <v>0.25</v>
      </c>
      <c r="M164" s="1">
        <v>4.2</v>
      </c>
      <c r="N164" s="11">
        <v>34899</v>
      </c>
      <c r="O164" s="7">
        <f>IF(ISNUMBER(Table3[[#This Row],[rating]]), Table3[[#This Row],[rating]], "")</f>
        <v>4.2</v>
      </c>
      <c r="P164" s="7">
        <f>Table3[[#This Row],[average rating]] + (Table3[[#This Row],[rating_count]] / 1000)</f>
        <v>39.099000000000004</v>
      </c>
      <c r="Q164" s="7">
        <f>IFERROR(ROUND(VALUE(Table3[[#This Row],[rating]]), 0), "")</f>
        <v>4</v>
      </c>
      <c r="R164" t="s">
        <v>268</v>
      </c>
      <c r="S164" t="s">
        <v>269</v>
      </c>
      <c r="T164" t="s">
        <v>270</v>
      </c>
      <c r="U164" t="s">
        <v>271</v>
      </c>
      <c r="V164" t="s">
        <v>272</v>
      </c>
      <c r="W164" t="s">
        <v>273</v>
      </c>
      <c r="X164" t="s">
        <v>274</v>
      </c>
      <c r="Y164" t="s">
        <v>275</v>
      </c>
      <c r="Z164" s="6">
        <f t="shared" si="13"/>
        <v>697945101</v>
      </c>
      <c r="AA164" s="6">
        <f>IFERROR(VALUE(Table3[[#This Row],[potential revenue]]), 0)</f>
        <v>697945101</v>
      </c>
      <c r="AB164" t="str">
        <f t="shared" si="14"/>
        <v>No</v>
      </c>
      <c r="AC164">
        <f t="shared" si="15"/>
        <v>220</v>
      </c>
      <c r="AD164" t="str">
        <f t="shared" si="16"/>
        <v>&gt;₹500</v>
      </c>
      <c r="AE164" t="str">
        <f t="shared" si="17"/>
        <v>21–30%</v>
      </c>
    </row>
    <row r="165" spans="1:31" x14ac:dyDescent="0.35">
      <c r="A165" t="s">
        <v>549</v>
      </c>
      <c r="B165" t="s">
        <v>3992</v>
      </c>
      <c r="C165" t="str">
        <f>PROPER(Table3[[#This Row],[product_name2]])</f>
        <v>Amozo Ultra Hybrid Camera And Drop Protection Back Cover Case For Iphone 13 (Tpu + Polycarbonate | Crystal Transparent)</v>
      </c>
      <c r="D165" t="s">
        <v>3993</v>
      </c>
      <c r="E165" t="s">
        <v>172</v>
      </c>
      <c r="F165" t="str">
        <f>LEFT(Table3[[#This Row],[category]], FIND("|", Table3[[#This Row],[category]]) - 1)</f>
        <v>Electronics</v>
      </c>
      <c r="G165" t="str">
        <f>MID(Table3[[#This Row],[category]], FIND("|", Table3[[#This Row],[category]]) + 1, FIND("|", Table3[[#This Row],[category]], FIND("|", Table3[[#This Row],[category]]) + 1) - FIND("|", Table3[[#This Row],[category]]) - 1)</f>
        <v>HomeTheater,TV&amp;Video</v>
      </c>
      <c r="H165" t="str">
        <f>RIGHT(Table3[[#This Row],[category]], LEN(Table3[[#This Row],[category]]) - FIND("|", Table3[[#This Row],[category]], FIND("|", Table3[[#This Row],[category]]) + 1))</f>
        <v>Televisions|SmartTelevisions</v>
      </c>
      <c r="I165" s="6">
        <v>15999</v>
      </c>
      <c r="J165" s="6">
        <v>21999</v>
      </c>
      <c r="K165" s="1">
        <f t="shared" si="12"/>
        <v>27.273966998499933</v>
      </c>
      <c r="L165" s="3">
        <v>0.27</v>
      </c>
      <c r="M165" s="1">
        <v>4.2</v>
      </c>
      <c r="N165" s="11">
        <v>34899</v>
      </c>
      <c r="O165" s="7">
        <f>IF(ISNUMBER(Table3[[#This Row],[rating]]), Table3[[#This Row],[rating]], "")</f>
        <v>4.2</v>
      </c>
      <c r="P165" s="7">
        <f>Table3[[#This Row],[average rating]] + (Table3[[#This Row],[rating_count]] / 1000)</f>
        <v>39.099000000000004</v>
      </c>
      <c r="Q165" s="7">
        <f>IFERROR(ROUND(VALUE(Table3[[#This Row],[rating]]), 0), "")</f>
        <v>4</v>
      </c>
      <c r="R165" t="s">
        <v>551</v>
      </c>
      <c r="S165" t="s">
        <v>269</v>
      </c>
      <c r="T165" t="s">
        <v>270</v>
      </c>
      <c r="U165" t="s">
        <v>271</v>
      </c>
      <c r="V165" t="s">
        <v>272</v>
      </c>
      <c r="W165" t="s">
        <v>273</v>
      </c>
      <c r="X165" t="s">
        <v>552</v>
      </c>
      <c r="Y165" t="s">
        <v>553</v>
      </c>
      <c r="Z165" s="6">
        <f t="shared" si="13"/>
        <v>767743101</v>
      </c>
      <c r="AA165" s="6">
        <f>IFERROR(VALUE(Table3[[#This Row],[potential revenue]]), 0)</f>
        <v>767743101</v>
      </c>
      <c r="AB165" t="str">
        <f t="shared" si="14"/>
        <v>No</v>
      </c>
      <c r="AC165">
        <f t="shared" si="15"/>
        <v>219</v>
      </c>
      <c r="AD165" t="str">
        <f t="shared" si="16"/>
        <v>&gt;₹500</v>
      </c>
      <c r="AE165" t="str">
        <f t="shared" si="17"/>
        <v>21–30%</v>
      </c>
    </row>
    <row r="166" spans="1:31" x14ac:dyDescent="0.35">
      <c r="A166" t="s">
        <v>847</v>
      </c>
      <c r="B166" t="s">
        <v>4061</v>
      </c>
      <c r="C166" t="str">
        <f>PROPER(Table3[[#This Row],[product_name2]])</f>
        <v>Striff 12 Pieces Highly Flexible Silicone Micro Usb Protector, Mouse Cable Protector, Suit For All Cell Phones, Computers And Chargers (White)</v>
      </c>
      <c r="D166" t="s">
        <v>4062</v>
      </c>
      <c r="E166" t="s">
        <v>172</v>
      </c>
      <c r="F166" t="str">
        <f>LEFT(Table3[[#This Row],[category]], FIND("|", Table3[[#This Row],[category]]) - 1)</f>
        <v>Electronics</v>
      </c>
      <c r="G166" t="str">
        <f>MID(Table3[[#This Row],[category]], FIND("|", Table3[[#This Row],[category]]) + 1, FIND("|", Table3[[#This Row],[category]], FIND("|", Table3[[#This Row],[category]]) + 1) - FIND("|", Table3[[#This Row],[category]]) - 1)</f>
        <v>HomeTheater,TV&amp;Video</v>
      </c>
      <c r="H166" t="str">
        <f>RIGHT(Table3[[#This Row],[category]], LEN(Table3[[#This Row],[category]]) - FIND("|", Table3[[#This Row],[category]], FIND("|", Table3[[#This Row],[category]]) + 1))</f>
        <v>Televisions|SmartTelevisions</v>
      </c>
      <c r="I166" s="6">
        <v>24999</v>
      </c>
      <c r="J166" s="6">
        <v>31999</v>
      </c>
      <c r="K166" s="1">
        <f t="shared" si="12"/>
        <v>21.875683615112973</v>
      </c>
      <c r="L166" s="3">
        <v>0.22</v>
      </c>
      <c r="M166" s="1">
        <v>4.2</v>
      </c>
      <c r="N166" s="11">
        <v>34899</v>
      </c>
      <c r="O166" s="7">
        <f>IF(ISNUMBER(Table3[[#This Row],[rating]]), Table3[[#This Row],[rating]], "")</f>
        <v>4.2</v>
      </c>
      <c r="P166" s="7">
        <f>Table3[[#This Row],[average rating]] + (Table3[[#This Row],[rating_count]] / 1000)</f>
        <v>39.099000000000004</v>
      </c>
      <c r="Q166" s="7">
        <f>IFERROR(ROUND(VALUE(Table3[[#This Row],[rating]]), 0), "")</f>
        <v>4</v>
      </c>
      <c r="R166" t="s">
        <v>849</v>
      </c>
      <c r="S166" t="s">
        <v>269</v>
      </c>
      <c r="T166" t="s">
        <v>270</v>
      </c>
      <c r="U166" t="s">
        <v>271</v>
      </c>
      <c r="V166" t="s">
        <v>272</v>
      </c>
      <c r="W166" t="s">
        <v>273</v>
      </c>
      <c r="X166" t="s">
        <v>850</v>
      </c>
      <c r="Y166" t="s">
        <v>851</v>
      </c>
      <c r="Z166" s="6">
        <f t="shared" si="13"/>
        <v>1116733101</v>
      </c>
      <c r="AA166" s="6">
        <f>IFERROR(VALUE(Table3[[#This Row],[potential revenue]]), 0)</f>
        <v>1116733101</v>
      </c>
      <c r="AB166" t="str">
        <f t="shared" si="14"/>
        <v>No</v>
      </c>
      <c r="AC166">
        <f t="shared" si="15"/>
        <v>219</v>
      </c>
      <c r="AD166" t="str">
        <f t="shared" si="16"/>
        <v>&gt;₹500</v>
      </c>
      <c r="AE166" t="str">
        <f t="shared" si="17"/>
        <v>21–30%</v>
      </c>
    </row>
    <row r="167" spans="1:31" x14ac:dyDescent="0.35">
      <c r="A167" t="s">
        <v>2294</v>
      </c>
      <c r="B167" t="s">
        <v>4260</v>
      </c>
      <c r="C167" t="str">
        <f>PROPER(Table3[[#This Row],[product_name2]])</f>
        <v>Oneplus Nord Watch With 1.78‚Äù Amoled Display, 60 Hz Refresh Rate, 105 Fitness Modes, 10 Days Battery, Spo2, Heart Rate, Stress Monitor, Women Health Tracker &amp; Multiple Watch Face [Midnight Black]</v>
      </c>
      <c r="D167" t="s">
        <v>4261</v>
      </c>
      <c r="E167" t="s">
        <v>20</v>
      </c>
      <c r="F167" t="str">
        <f>LEFT(Table3[[#This Row],[category]], FIND("|", Table3[[#This Row],[category]]) - 1)</f>
        <v>Computers&amp;Accessories</v>
      </c>
      <c r="G167" t="str">
        <f>MID(Table3[[#This Row],[category]], FIND("|", Table3[[#This Row],[category]]) + 1, FIND("|", Table3[[#This Row],[category]], FIND("|", Table3[[#This Row],[category]]) + 1) - FIND("|", Table3[[#This Row],[category]]) - 1)</f>
        <v>Accessories&amp;Peripherals</v>
      </c>
      <c r="H167" t="str">
        <f>RIGHT(Table3[[#This Row],[category]], LEN(Table3[[#This Row],[category]]) - FIND("|", Table3[[#This Row],[category]], FIND("|", Table3[[#This Row],[category]]) + 1))</f>
        <v>Cables&amp;Accessories|Cables|USBCables</v>
      </c>
      <c r="I167" s="6">
        <v>789</v>
      </c>
      <c r="J167" s="6">
        <v>1999</v>
      </c>
      <c r="K167" s="1">
        <f t="shared" si="12"/>
        <v>60.530265132566285</v>
      </c>
      <c r="L167" s="3">
        <v>0.61</v>
      </c>
      <c r="M167" s="1">
        <v>4.2</v>
      </c>
      <c r="N167" s="11">
        <v>34540</v>
      </c>
      <c r="O167" s="7">
        <f>IF(ISNUMBER(Table3[[#This Row],[rating]]), Table3[[#This Row],[rating]], "")</f>
        <v>4.2</v>
      </c>
      <c r="P167" s="7">
        <f>Table3[[#This Row],[average rating]] + (Table3[[#This Row],[rating_count]] / 1000)</f>
        <v>38.74</v>
      </c>
      <c r="Q167" s="7">
        <f>IFERROR(ROUND(VALUE(Table3[[#This Row],[rating]]), 0), "")</f>
        <v>4</v>
      </c>
      <c r="R167" t="s">
        <v>2296</v>
      </c>
      <c r="S167" t="s">
        <v>2297</v>
      </c>
      <c r="T167" t="s">
        <v>2298</v>
      </c>
      <c r="U167" t="s">
        <v>2299</v>
      </c>
      <c r="V167" t="s">
        <v>2300</v>
      </c>
      <c r="W167" t="s">
        <v>2301</v>
      </c>
      <c r="X167" t="s">
        <v>2302</v>
      </c>
      <c r="Y167" t="s">
        <v>2303</v>
      </c>
      <c r="Z167" s="6">
        <f t="shared" si="13"/>
        <v>69045460</v>
      </c>
      <c r="AA167" s="6">
        <f>IFERROR(VALUE(Table3[[#This Row],[potential revenue]]), 0)</f>
        <v>69045460</v>
      </c>
      <c r="AB167" t="str">
        <f t="shared" si="14"/>
        <v>No</v>
      </c>
      <c r="AC167">
        <f t="shared" si="15"/>
        <v>219</v>
      </c>
      <c r="AD167" t="str">
        <f t="shared" si="16"/>
        <v>&gt;₹500</v>
      </c>
      <c r="AE167" t="str">
        <f t="shared" si="17"/>
        <v>61–70%</v>
      </c>
    </row>
    <row r="168" spans="1:31" x14ac:dyDescent="0.35">
      <c r="A168" t="s">
        <v>6858</v>
      </c>
      <c r="B168" t="s">
        <v>151</v>
      </c>
      <c r="C168" t="str">
        <f>PROPER(Table3[[#This Row],[product_name2]])</f>
        <v>Portronics Konnect L 1.2M Por-1401 Fast Charging 3A 8 Pin Usb Cable With Charge &amp; Sync Function (White)</v>
      </c>
      <c r="D168" t="s">
        <v>152</v>
      </c>
      <c r="E168" t="s">
        <v>6039</v>
      </c>
      <c r="F168" t="str">
        <f>LEFT(Table3[[#This Row],[category]], FIND("|", Table3[[#This Row],[category]]) - 1)</f>
        <v>Computers&amp;Accessories</v>
      </c>
      <c r="G168" t="str">
        <f>MID(Table3[[#This Row],[category]], FIND("|", Table3[[#This Row],[category]]) + 1, FIND("|", Table3[[#This Row],[category]], FIND("|", Table3[[#This Row],[category]]) + 1) - FIND("|", Table3[[#This Row],[category]]) - 1)</f>
        <v>Accessories&amp;Peripherals</v>
      </c>
      <c r="H168" t="str">
        <f>RIGHT(Table3[[#This Row],[category]], LEN(Table3[[#This Row],[category]]) - FIND("|", Table3[[#This Row],[category]], FIND("|", Table3[[#This Row],[category]]) + 1))</f>
        <v>PCGamingPeripherals|Gamepads</v>
      </c>
      <c r="I168" s="6">
        <v>299</v>
      </c>
      <c r="J168" s="6">
        <v>550</v>
      </c>
      <c r="K168" s="1">
        <f t="shared" si="12"/>
        <v>45.636363636363633</v>
      </c>
      <c r="L168" s="3">
        <v>0.46</v>
      </c>
      <c r="M168" s="1">
        <v>4.5999999999999996</v>
      </c>
      <c r="N168" s="11">
        <v>33434</v>
      </c>
      <c r="O168" s="7">
        <f>IF(ISNUMBER(Table3[[#This Row],[rating]]), Table3[[#This Row],[rating]], "")</f>
        <v>4.5999999999999996</v>
      </c>
      <c r="P168" s="7">
        <f>Table3[[#This Row],[average rating]] + (Table3[[#This Row],[rating_count]] / 1000)</f>
        <v>38.033999999999999</v>
      </c>
      <c r="Q168" s="7">
        <f>IFERROR(ROUND(VALUE(Table3[[#This Row],[rating]]), 0), "")</f>
        <v>5</v>
      </c>
      <c r="R168" t="s">
        <v>6860</v>
      </c>
      <c r="S168" t="s">
        <v>6861</v>
      </c>
      <c r="T168" t="s">
        <v>6862</v>
      </c>
      <c r="U168" t="s">
        <v>6863</v>
      </c>
      <c r="V168" t="s">
        <v>6864</v>
      </c>
      <c r="W168" t="s">
        <v>6865</v>
      </c>
      <c r="X168" t="s">
        <v>6866</v>
      </c>
      <c r="Y168" t="s">
        <v>6867</v>
      </c>
      <c r="Z168" s="6">
        <f t="shared" si="13"/>
        <v>18388700</v>
      </c>
      <c r="AA168" s="6">
        <f>IFERROR(VALUE(Table3[[#This Row],[potential revenue]]), 0)</f>
        <v>18388700</v>
      </c>
      <c r="AB168" t="str">
        <f t="shared" si="14"/>
        <v>Yes</v>
      </c>
      <c r="AC168">
        <f t="shared" si="15"/>
        <v>220</v>
      </c>
      <c r="AD168" t="str">
        <f t="shared" si="16"/>
        <v>&gt;₹500</v>
      </c>
      <c r="AE168" t="str">
        <f t="shared" si="17"/>
        <v>41–50%</v>
      </c>
    </row>
    <row r="169" spans="1:31" x14ac:dyDescent="0.35">
      <c r="A169" t="s">
        <v>5124</v>
      </c>
      <c r="B169" t="s">
        <v>725</v>
      </c>
      <c r="C169" t="str">
        <f>PROPER(Table3[[#This Row],[product_name2]])</f>
        <v>Ambrane 60W / 3A Fast Charging Output Cable With Type-C To Usb For Mobile, Neckband, True Wireless Earphone Charging, 480Mbps Data Sync Speed, 1M Length (Act - Az10, Black)</v>
      </c>
      <c r="D169" t="s">
        <v>726</v>
      </c>
      <c r="E169" t="s">
        <v>5126</v>
      </c>
      <c r="F169" t="str">
        <f>LEFT(Table3[[#This Row],[category]], FIND("|", Table3[[#This Row],[category]]) - 1)</f>
        <v>Computers&amp;Accessories</v>
      </c>
      <c r="G169" t="str">
        <f>MID(Table3[[#This Row],[category]], FIND("|", Table3[[#This Row],[category]]) + 1, FIND("|", Table3[[#This Row],[category]], FIND("|", Table3[[#This Row],[category]]) + 1) - FIND("|", Table3[[#This Row],[category]]) - 1)</f>
        <v>Accessories&amp;Peripherals</v>
      </c>
      <c r="H169" t="str">
        <f>RIGHT(Table3[[#This Row],[category]], LEN(Table3[[#This Row],[category]]) - FIND("|", Table3[[#This Row],[category]], FIND("|", Table3[[#This Row],[category]]) + 1))</f>
        <v>Keyboards,Mice&amp;InputDevices|Keyboard&amp;MouseSets</v>
      </c>
      <c r="I169" s="6">
        <v>1399</v>
      </c>
      <c r="J169" s="6">
        <v>2498</v>
      </c>
      <c r="K169" s="1">
        <f t="shared" si="12"/>
        <v>43.995196156925545</v>
      </c>
      <c r="L169" s="3">
        <v>0.44</v>
      </c>
      <c r="M169" s="1">
        <v>4.2</v>
      </c>
      <c r="N169" s="11">
        <v>33717</v>
      </c>
      <c r="O169" s="7">
        <f>IF(ISNUMBER(Table3[[#This Row],[rating]]), Table3[[#This Row],[rating]], "")</f>
        <v>4.2</v>
      </c>
      <c r="P169" s="7">
        <f>Table3[[#This Row],[average rating]] + (Table3[[#This Row],[rating_count]] / 1000)</f>
        <v>37.917000000000002</v>
      </c>
      <c r="Q169" s="7">
        <f>IFERROR(ROUND(VALUE(Table3[[#This Row],[rating]]), 0), "")</f>
        <v>4</v>
      </c>
      <c r="R169" t="s">
        <v>5127</v>
      </c>
      <c r="S169" t="s">
        <v>5128</v>
      </c>
      <c r="T169" t="s">
        <v>5129</v>
      </c>
      <c r="U169" t="s">
        <v>5130</v>
      </c>
      <c r="V169" t="s">
        <v>5131</v>
      </c>
      <c r="W169" t="s">
        <v>5132</v>
      </c>
      <c r="X169" t="s">
        <v>5133</v>
      </c>
      <c r="Y169" t="s">
        <v>5134</v>
      </c>
      <c r="Z169" s="6">
        <f t="shared" si="13"/>
        <v>84225066</v>
      </c>
      <c r="AA169" s="6">
        <f>IFERROR(VALUE(Table3[[#This Row],[potential revenue]]), 0)</f>
        <v>84225066</v>
      </c>
      <c r="AB169" t="str">
        <f t="shared" si="14"/>
        <v>No</v>
      </c>
      <c r="AC169">
        <f t="shared" si="15"/>
        <v>221</v>
      </c>
      <c r="AD169" t="str">
        <f t="shared" si="16"/>
        <v>₹200–₹500</v>
      </c>
      <c r="AE169" t="str">
        <f t="shared" si="17"/>
        <v>41–50%</v>
      </c>
    </row>
    <row r="170" spans="1:31" x14ac:dyDescent="0.35">
      <c r="A170" t="s">
        <v>5046</v>
      </c>
      <c r="B170" t="s">
        <v>467</v>
      </c>
      <c r="C170" t="str">
        <f>PROPER(Table3[[#This Row],[product_name2]])</f>
        <v>7Seven¬Æ Compatible For Samsung Smart 4K Ultra Hd Tv Monitor Remote Control Replacement Of Original Samsung Tv Remote For Led Oled Uhd Qled And Suitable For 6 7 8 Series Samsung Tv With Hot Keys Bn59-01259E</v>
      </c>
      <c r="D170" t="s">
        <v>468</v>
      </c>
      <c r="E170" t="s">
        <v>4868</v>
      </c>
      <c r="F170" t="str">
        <f>LEFT(Table3[[#This Row],[category]], FIND("|", Table3[[#This Row],[category]]) - 1)</f>
        <v>Computers&amp;Accessories</v>
      </c>
      <c r="G170" t="str">
        <f>MID(Table3[[#This Row],[category]], FIND("|", Table3[[#This Row],[category]]) + 1, FIND("|", Table3[[#This Row],[category]], FIND("|", Table3[[#This Row],[category]]) + 1) - FIND("|", Table3[[#This Row],[category]]) - 1)</f>
        <v>Accessories&amp;Peripherals</v>
      </c>
      <c r="H170" t="str">
        <f>RIGHT(Table3[[#This Row],[category]], LEN(Table3[[#This Row],[category]]) - FIND("|", Table3[[#This Row],[category]], FIND("|", Table3[[#This Row],[category]]) + 1))</f>
        <v>Keyboards,Mice&amp;InputDevices|Mice</v>
      </c>
      <c r="I170" s="6">
        <v>299</v>
      </c>
      <c r="J170" s="6">
        <v>650</v>
      </c>
      <c r="K170" s="1">
        <f t="shared" si="12"/>
        <v>54</v>
      </c>
      <c r="L170" s="3">
        <v>0.54</v>
      </c>
      <c r="M170" s="1">
        <v>4.5</v>
      </c>
      <c r="N170" s="11">
        <v>33176</v>
      </c>
      <c r="O170" s="7">
        <f>IF(ISNUMBER(Table3[[#This Row],[rating]]), Table3[[#This Row],[rating]], "")</f>
        <v>4.5</v>
      </c>
      <c r="P170" s="7">
        <f>Table3[[#This Row],[average rating]] + (Table3[[#This Row],[rating_count]] / 1000)</f>
        <v>37.676000000000002</v>
      </c>
      <c r="Q170" s="7">
        <f>IFERROR(ROUND(VALUE(Table3[[#This Row],[rating]]), 0), "")</f>
        <v>5</v>
      </c>
      <c r="R170" t="s">
        <v>5048</v>
      </c>
      <c r="S170" t="s">
        <v>5049</v>
      </c>
      <c r="T170" t="s">
        <v>5050</v>
      </c>
      <c r="U170" t="s">
        <v>5051</v>
      </c>
      <c r="V170" t="s">
        <v>5052</v>
      </c>
      <c r="W170" t="s">
        <v>5053</v>
      </c>
      <c r="X170" t="s">
        <v>5054</v>
      </c>
      <c r="Y170" t="s">
        <v>5055</v>
      </c>
      <c r="Z170" s="6">
        <f t="shared" si="13"/>
        <v>21564400</v>
      </c>
      <c r="AA170" s="6">
        <f>IFERROR(VALUE(Table3[[#This Row],[potential revenue]]), 0)</f>
        <v>21564400</v>
      </c>
      <c r="AB170" t="str">
        <f t="shared" si="14"/>
        <v>No</v>
      </c>
      <c r="AC170">
        <f t="shared" si="15"/>
        <v>220</v>
      </c>
      <c r="AD170" t="str">
        <f t="shared" si="16"/>
        <v>&gt;₹500</v>
      </c>
      <c r="AE170" t="str">
        <f t="shared" si="17"/>
        <v>51–60%</v>
      </c>
    </row>
    <row r="171" spans="1:31" x14ac:dyDescent="0.35">
      <c r="A171" t="s">
        <v>5532</v>
      </c>
      <c r="B171" t="s">
        <v>8582</v>
      </c>
      <c r="C171" t="str">
        <f>PROPER(Table3[[#This Row],[product_name2]])</f>
        <v>Pigeon By Stovekraft Amaze Plus Electric Kettle (14289) With Stainless Steel Body, 1.5 Litre, Used For Boiling Water, Making Tea And Coffee, Instant Noodles, Soup Etc. 1500 Watt (Silver)</v>
      </c>
      <c r="D171" t="s">
        <v>8583</v>
      </c>
      <c r="E171" t="s">
        <v>4446</v>
      </c>
      <c r="F171" t="str">
        <f>LEFT(Table3[[#This Row],[category]], FIND("|", Table3[[#This Row],[category]]) - 1)</f>
        <v>Electronics</v>
      </c>
      <c r="G171" t="str">
        <f>MID(Table3[[#This Row],[category]], FIND("|", Table3[[#This Row],[category]]) + 1, FIND("|", Table3[[#This Row],[category]], FIND("|", Table3[[#This Row],[category]]) + 1) - FIND("|", Table3[[#This Row],[category]]) - 1)</f>
        <v>Headphones,Earbuds&amp;Accessories</v>
      </c>
      <c r="H171" t="str">
        <f>RIGHT(Table3[[#This Row],[category]], LEN(Table3[[#This Row],[category]]) - FIND("|", Table3[[#This Row],[category]], FIND("|", Table3[[#This Row],[category]]) + 1))</f>
        <v>Headphones|On-Ear</v>
      </c>
      <c r="I171" s="6">
        <v>1199</v>
      </c>
      <c r="J171" s="6">
        <v>2499</v>
      </c>
      <c r="K171" s="1">
        <f t="shared" si="12"/>
        <v>52.020808323329334</v>
      </c>
      <c r="L171" s="3">
        <v>0.52</v>
      </c>
      <c r="M171" s="1">
        <v>4</v>
      </c>
      <c r="N171" s="11">
        <v>33584</v>
      </c>
      <c r="O171" s="7">
        <f>IF(ISNUMBER(Table3[[#This Row],[rating]]), Table3[[#This Row],[rating]], "")</f>
        <v>4</v>
      </c>
      <c r="P171" s="7">
        <f>Table3[[#This Row],[average rating]] + (Table3[[#This Row],[rating_count]] / 1000)</f>
        <v>37.584000000000003</v>
      </c>
      <c r="Q171" s="7">
        <f>IFERROR(ROUND(VALUE(Table3[[#This Row],[rating]]), 0), "")</f>
        <v>4</v>
      </c>
      <c r="R171" t="s">
        <v>5534</v>
      </c>
      <c r="S171" t="s">
        <v>5535</v>
      </c>
      <c r="T171" t="s">
        <v>5536</v>
      </c>
      <c r="U171" t="s">
        <v>5537</v>
      </c>
      <c r="V171" t="s">
        <v>5538</v>
      </c>
      <c r="W171" t="s">
        <v>5539</v>
      </c>
      <c r="X171" t="s">
        <v>5540</v>
      </c>
      <c r="Y171" t="s">
        <v>5541</v>
      </c>
      <c r="Z171" s="6">
        <f t="shared" si="13"/>
        <v>83926416</v>
      </c>
      <c r="AA171" s="6">
        <f>IFERROR(VALUE(Table3[[#This Row],[potential revenue]]), 0)</f>
        <v>83926416</v>
      </c>
      <c r="AB171" t="str">
        <f t="shared" si="14"/>
        <v>Yes</v>
      </c>
      <c r="AC171">
        <f t="shared" si="15"/>
        <v>220</v>
      </c>
      <c r="AD171" t="str">
        <f t="shared" si="16"/>
        <v>₹200–₹500</v>
      </c>
      <c r="AE171" t="str">
        <f t="shared" si="17"/>
        <v>51–60%</v>
      </c>
    </row>
    <row r="172" spans="1:31" x14ac:dyDescent="0.35">
      <c r="A172" t="s">
        <v>5511</v>
      </c>
      <c r="B172" t="s">
        <v>12132</v>
      </c>
      <c r="C172" t="str">
        <f>PROPER(Table3[[#This Row],[product_name2]])</f>
        <v>Havells Glydo 1000 Watt Dry Iron With American Heritage Non Stick Sole Plate, Aerodynamic Design, Easy Grip Temperature Knob &amp; 2 Years Warranty. (Charcoal Blue)</v>
      </c>
      <c r="D172" t="s">
        <v>12133</v>
      </c>
      <c r="E172" t="s">
        <v>5030</v>
      </c>
      <c r="F172" t="str">
        <f>LEFT(Table3[[#This Row],[category]], FIND("|", Table3[[#This Row],[category]]) - 1)</f>
        <v>Computers&amp;Accessories</v>
      </c>
      <c r="G172" t="str">
        <f>MID(Table3[[#This Row],[category]], FIND("|", Table3[[#This Row],[category]]) + 1, FIND("|", Table3[[#This Row],[category]], FIND("|", Table3[[#This Row],[category]]) + 1) - FIND("|", Table3[[#This Row],[category]]) - 1)</f>
        <v>Accessories&amp;Peripherals</v>
      </c>
      <c r="H172" t="str">
        <f>RIGHT(Table3[[#This Row],[category]], LEN(Table3[[#This Row],[category]]) - FIND("|", Table3[[#This Row],[category]], FIND("|", Table3[[#This Row],[category]]) + 1))</f>
        <v>Keyboards,Mice&amp;InputDevices|Keyboards</v>
      </c>
      <c r="I172" s="6">
        <v>329</v>
      </c>
      <c r="J172" s="6">
        <v>399</v>
      </c>
      <c r="K172" s="1">
        <f t="shared" si="12"/>
        <v>17.543859649122805</v>
      </c>
      <c r="L172" s="3">
        <v>0.18</v>
      </c>
      <c r="M172" s="1">
        <v>3.6</v>
      </c>
      <c r="N172" s="11">
        <v>33735</v>
      </c>
      <c r="O172" s="7">
        <f>IF(ISNUMBER(Table3[[#This Row],[rating]]), Table3[[#This Row],[rating]], "")</f>
        <v>3.6</v>
      </c>
      <c r="P172" s="7">
        <f>Table3[[#This Row],[average rating]] + (Table3[[#This Row],[rating_count]] / 1000)</f>
        <v>37.335000000000001</v>
      </c>
      <c r="Q172" s="7">
        <f>IFERROR(ROUND(VALUE(Table3[[#This Row],[rating]]), 0), "")</f>
        <v>4</v>
      </c>
      <c r="R172" t="s">
        <v>5513</v>
      </c>
      <c r="S172" t="s">
        <v>5514</v>
      </c>
      <c r="T172" t="s">
        <v>5515</v>
      </c>
      <c r="U172" t="s">
        <v>5516</v>
      </c>
      <c r="V172" t="s">
        <v>5517</v>
      </c>
      <c r="W172" t="s">
        <v>5518</v>
      </c>
      <c r="X172" t="s">
        <v>5519</v>
      </c>
      <c r="Y172" t="s">
        <v>5520</v>
      </c>
      <c r="Z172" s="6">
        <f t="shared" si="13"/>
        <v>13460265</v>
      </c>
      <c r="AA172" s="6">
        <f>IFERROR(VALUE(Table3[[#This Row],[potential revenue]]), 0)</f>
        <v>13460265</v>
      </c>
      <c r="AB172" t="str">
        <f t="shared" si="14"/>
        <v>Yes</v>
      </c>
      <c r="AC172">
        <f t="shared" si="15"/>
        <v>221</v>
      </c>
      <c r="AD172" t="str">
        <f t="shared" si="16"/>
        <v>&gt;₹500</v>
      </c>
      <c r="AE172" t="str">
        <f t="shared" si="17"/>
        <v>11–20%</v>
      </c>
    </row>
    <row r="173" spans="1:31" x14ac:dyDescent="0.35">
      <c r="A173" t="s">
        <v>3374</v>
      </c>
      <c r="B173" t="s">
        <v>503</v>
      </c>
      <c r="C173" t="str">
        <f>PROPER(Table3[[#This Row],[product_name2]])</f>
        <v>Amazonbasics New Release Nylon Usb-A To Lightning Cable Cord, Fast Charging Mfi Certified Charger For Apple Iphone, Ipad (6-Ft, Rose Gold)</v>
      </c>
      <c r="D173" t="s">
        <v>504</v>
      </c>
      <c r="E173" t="s">
        <v>3006</v>
      </c>
      <c r="F173" t="str">
        <f>LEFT(Table3[[#This Row],[category]], FIND("|", Table3[[#This Row],[category]]) - 1)</f>
        <v>Electronics</v>
      </c>
      <c r="G173" t="str">
        <f>MID(Table3[[#This Row],[category]], FIND("|", Table3[[#This Row],[category]]) + 1, FIND("|", Table3[[#This Row],[category]], FIND("|", Table3[[#This Row],[category]]) + 1) - FIND("|", Table3[[#This Row],[category]]) - 1)</f>
        <v>Mobiles&amp;Accessories</v>
      </c>
      <c r="H173" t="str">
        <f>RIGHT(Table3[[#This Row],[category]], LEN(Table3[[#This Row],[category]]) - FIND("|", Table3[[#This Row],[category]], FIND("|", Table3[[#This Row],[category]]) + 1))</f>
        <v>Smartphones&amp;BasicMobiles|Smartphones</v>
      </c>
      <c r="I173" s="6">
        <v>15490</v>
      </c>
      <c r="J173" s="6">
        <v>20990</v>
      </c>
      <c r="K173" s="1">
        <f t="shared" si="12"/>
        <v>26.202953787517863</v>
      </c>
      <c r="L173" s="3">
        <v>0.26</v>
      </c>
      <c r="M173" s="1">
        <v>4.2</v>
      </c>
      <c r="N173" s="11">
        <v>32916</v>
      </c>
      <c r="O173" s="7">
        <f>IF(ISNUMBER(Table3[[#This Row],[rating]]), Table3[[#This Row],[rating]], "")</f>
        <v>4.2</v>
      </c>
      <c r="P173" s="7">
        <f>Table3[[#This Row],[average rating]] + (Table3[[#This Row],[rating_count]] / 1000)</f>
        <v>37.116</v>
      </c>
      <c r="Q173" s="7">
        <f>IFERROR(ROUND(VALUE(Table3[[#This Row],[rating]]), 0), "")</f>
        <v>4</v>
      </c>
      <c r="R173" t="s">
        <v>3376</v>
      </c>
      <c r="S173" t="s">
        <v>3377</v>
      </c>
      <c r="T173" t="s">
        <v>3378</v>
      </c>
      <c r="U173" t="s">
        <v>3379</v>
      </c>
      <c r="V173" t="s">
        <v>3380</v>
      </c>
      <c r="W173" t="s">
        <v>3381</v>
      </c>
      <c r="X173" t="s">
        <v>3382</v>
      </c>
      <c r="Y173" t="s">
        <v>3383</v>
      </c>
      <c r="Z173" s="6">
        <f t="shared" si="13"/>
        <v>690906840</v>
      </c>
      <c r="AA173" s="6">
        <f>IFERROR(VALUE(Table3[[#This Row],[potential revenue]]), 0)</f>
        <v>690906840</v>
      </c>
      <c r="AB173" t="str">
        <f t="shared" si="14"/>
        <v>No</v>
      </c>
      <c r="AC173">
        <f t="shared" si="15"/>
        <v>220</v>
      </c>
      <c r="AD173" t="str">
        <f t="shared" si="16"/>
        <v>₹200–₹500</v>
      </c>
      <c r="AE173" t="str">
        <f t="shared" si="17"/>
        <v>21–30%</v>
      </c>
    </row>
    <row r="174" spans="1:31" x14ac:dyDescent="0.35">
      <c r="A174" t="s">
        <v>3789</v>
      </c>
      <c r="B174" t="s">
        <v>4542</v>
      </c>
      <c r="C174" t="str">
        <f>PROPER(Table3[[#This Row],[product_name2]])</f>
        <v>Noise_Colorfit Smart Watch Charger 2 Pin Usb Fast Charger Magnetic Charging Cable Adapter (Smart Watch Charger 2 Pin)</v>
      </c>
      <c r="D174" t="s">
        <v>4543</v>
      </c>
      <c r="E174" t="s">
        <v>3006</v>
      </c>
      <c r="F174" t="str">
        <f>LEFT(Table3[[#This Row],[category]], FIND("|", Table3[[#This Row],[category]]) - 1)</f>
        <v>Electronics</v>
      </c>
      <c r="G174" t="str">
        <f>MID(Table3[[#This Row],[category]], FIND("|", Table3[[#This Row],[category]]) + 1, FIND("|", Table3[[#This Row],[category]], FIND("|", Table3[[#This Row],[category]]) + 1) - FIND("|", Table3[[#This Row],[category]]) - 1)</f>
        <v>Mobiles&amp;Accessories</v>
      </c>
      <c r="H174" t="str">
        <f>RIGHT(Table3[[#This Row],[category]], LEN(Table3[[#This Row],[category]]) - FIND("|", Table3[[#This Row],[category]], FIND("|", Table3[[#This Row],[category]]) + 1))</f>
        <v>Smartphones&amp;BasicMobiles|Smartphones</v>
      </c>
      <c r="I174" s="6">
        <v>15490</v>
      </c>
      <c r="J174" s="6">
        <v>20990</v>
      </c>
      <c r="K174" s="1">
        <f t="shared" si="12"/>
        <v>26.202953787517863</v>
      </c>
      <c r="L174" s="3">
        <v>0.26</v>
      </c>
      <c r="M174" s="1">
        <v>4.2</v>
      </c>
      <c r="N174" s="11">
        <v>32916</v>
      </c>
      <c r="O174" s="7">
        <f>IF(ISNUMBER(Table3[[#This Row],[rating]]), Table3[[#This Row],[rating]], "")</f>
        <v>4.2</v>
      </c>
      <c r="P174" s="7">
        <f>Table3[[#This Row],[average rating]] + (Table3[[#This Row],[rating_count]] / 1000)</f>
        <v>37.116</v>
      </c>
      <c r="Q174" s="7">
        <f>IFERROR(ROUND(VALUE(Table3[[#This Row],[rating]]), 0), "")</f>
        <v>4</v>
      </c>
      <c r="R174" t="s">
        <v>3791</v>
      </c>
      <c r="S174" t="s">
        <v>3377</v>
      </c>
      <c r="T174" t="s">
        <v>3378</v>
      </c>
      <c r="U174" t="s">
        <v>3379</v>
      </c>
      <c r="V174" t="s">
        <v>3380</v>
      </c>
      <c r="W174" t="s">
        <v>3381</v>
      </c>
      <c r="X174" t="s">
        <v>3792</v>
      </c>
      <c r="Y174" t="s">
        <v>3793</v>
      </c>
      <c r="Z174" s="6">
        <f t="shared" si="13"/>
        <v>690906840</v>
      </c>
      <c r="AA174" s="6">
        <f>IFERROR(VALUE(Table3[[#This Row],[potential revenue]]), 0)</f>
        <v>690906840</v>
      </c>
      <c r="AB174" t="str">
        <f t="shared" si="14"/>
        <v>No</v>
      </c>
      <c r="AC174">
        <f t="shared" si="15"/>
        <v>220</v>
      </c>
      <c r="AD174" t="str">
        <f t="shared" si="16"/>
        <v>&gt;₹500</v>
      </c>
      <c r="AE174" t="str">
        <f t="shared" si="17"/>
        <v>21–30%</v>
      </c>
    </row>
    <row r="175" spans="1:31" x14ac:dyDescent="0.35">
      <c r="A175" t="s">
        <v>170</v>
      </c>
      <c r="B175" t="s">
        <v>3928</v>
      </c>
      <c r="C175" t="str">
        <f>PROPER(Table3[[#This Row],[product_name2]])</f>
        <v>Iqoo Vivo Z6 5G (Dynamo Black, 6Gb Ram, 128Gb Storage) | Snapdragon 695-6Nm Processor | 120Hz Fhd+ Display | 5000Mah Battery</v>
      </c>
      <c r="D175" t="s">
        <v>3929</v>
      </c>
      <c r="E175" t="s">
        <v>13082</v>
      </c>
      <c r="F175" t="str">
        <f>LEFT(Table3[[#This Row],[category]], FIND("|", Table3[[#This Row],[category]]) - 1)</f>
        <v>Electronics</v>
      </c>
      <c r="G175" t="str">
        <f>MID(Table3[[#This Row],[category]], FIND("|", Table3[[#This Row],[category]]) + 1, FIND("|", Table3[[#This Row],[category]], FIND("|", Table3[[#This Row],[category]]) + 1) - FIND("|", Table3[[#This Row],[category]]) - 1)</f>
        <v>HomeTheater,TV&amp;Video</v>
      </c>
      <c r="H175" t="str">
        <f>RIGHT(Table3[[#This Row],[category]], LEN(Table3[[#This Row],[category]]) - FIND("|", Table3[[#This Row],[category]], FIND("|", Table3[[#This Row],[category]]) + 1))</f>
        <v xml:space="preserve">Televisions|SmartTelevisions </v>
      </c>
      <c r="I175" s="6">
        <v>13999</v>
      </c>
      <c r="J175" s="6">
        <v>24999</v>
      </c>
      <c r="K175" s="1">
        <f t="shared" si="12"/>
        <v>44.001760070402817</v>
      </c>
      <c r="L175" s="3">
        <v>0.44</v>
      </c>
      <c r="M175" s="1">
        <v>4.2</v>
      </c>
      <c r="N175" s="11">
        <v>32840</v>
      </c>
      <c r="O175" s="7">
        <f>IF(ISNUMBER(Table3[[#This Row],[rating]]), Table3[[#This Row],[rating]], "")</f>
        <v>4.2</v>
      </c>
      <c r="P175" s="7">
        <f>Table3[[#This Row],[average rating]] + (Table3[[#This Row],[rating_count]] / 1000)</f>
        <v>37.040000000000006</v>
      </c>
      <c r="Q175" s="7">
        <f>IFERROR(ROUND(VALUE(Table3[[#This Row],[rating]]), 0), "")</f>
        <v>4</v>
      </c>
      <c r="R175" t="s">
        <v>173</v>
      </c>
      <c r="S175" t="s">
        <v>174</v>
      </c>
      <c r="T175" t="s">
        <v>175</v>
      </c>
      <c r="U175" t="s">
        <v>176</v>
      </c>
      <c r="V175" t="s">
        <v>177</v>
      </c>
      <c r="W175" t="s">
        <v>178</v>
      </c>
      <c r="X175" t="s">
        <v>179</v>
      </c>
      <c r="Y175" t="s">
        <v>180</v>
      </c>
      <c r="Z175" s="6">
        <f t="shared" si="13"/>
        <v>820967160</v>
      </c>
      <c r="AA175" s="6">
        <f>IFERROR(VALUE(Table3[[#This Row],[potential revenue]]), 0)</f>
        <v>820967160</v>
      </c>
      <c r="AB175" t="str">
        <f t="shared" si="14"/>
        <v>No</v>
      </c>
      <c r="AC175">
        <f t="shared" si="15"/>
        <v>220</v>
      </c>
      <c r="AD175" t="str">
        <f t="shared" si="16"/>
        <v>&gt;₹500</v>
      </c>
      <c r="AE175" t="str">
        <f t="shared" si="17"/>
        <v>41–50%</v>
      </c>
    </row>
    <row r="176" spans="1:31" x14ac:dyDescent="0.35">
      <c r="A176" t="s">
        <v>954</v>
      </c>
      <c r="B176" t="s">
        <v>4085</v>
      </c>
      <c r="C176" t="str">
        <f>PROPER(Table3[[#This Row],[product_name2]])</f>
        <v>Elv Mobile Phone Mount Tabletop Holder For Phones And Tablets - Black</v>
      </c>
      <c r="D176" t="s">
        <v>4086</v>
      </c>
      <c r="E176" t="s">
        <v>172</v>
      </c>
      <c r="F176" t="str">
        <f>LEFT(Table3[[#This Row],[category]], FIND("|", Table3[[#This Row],[category]]) - 1)</f>
        <v>Electronics</v>
      </c>
      <c r="G176" t="str">
        <f>MID(Table3[[#This Row],[category]], FIND("|", Table3[[#This Row],[category]]) + 1, FIND("|", Table3[[#This Row],[category]], FIND("|", Table3[[#This Row],[category]]) + 1) - FIND("|", Table3[[#This Row],[category]]) - 1)</f>
        <v>HomeTheater,TV&amp;Video</v>
      </c>
      <c r="H176" t="str">
        <f>RIGHT(Table3[[#This Row],[category]], LEN(Table3[[#This Row],[category]]) - FIND("|", Table3[[#This Row],[category]], FIND("|", Table3[[#This Row],[category]]) + 1))</f>
        <v>Televisions|SmartTelevisions</v>
      </c>
      <c r="I176" s="6">
        <v>21999</v>
      </c>
      <c r="J176" s="6">
        <v>29999</v>
      </c>
      <c r="K176" s="1">
        <f t="shared" si="12"/>
        <v>26.667555585186175</v>
      </c>
      <c r="L176" s="3">
        <v>0.27</v>
      </c>
      <c r="M176" s="1">
        <v>4.2</v>
      </c>
      <c r="N176" s="11">
        <v>32840</v>
      </c>
      <c r="O176" s="7">
        <f>IF(ISNUMBER(Table3[[#This Row],[rating]]), Table3[[#This Row],[rating]], "")</f>
        <v>4.2</v>
      </c>
      <c r="P176" s="7">
        <f>Table3[[#This Row],[average rating]] + (Table3[[#This Row],[rating_count]] / 1000)</f>
        <v>37.040000000000006</v>
      </c>
      <c r="Q176" s="7">
        <f>IFERROR(ROUND(VALUE(Table3[[#This Row],[rating]]), 0), "")</f>
        <v>4</v>
      </c>
      <c r="R176" t="s">
        <v>956</v>
      </c>
      <c r="S176" t="s">
        <v>174</v>
      </c>
      <c r="T176" t="s">
        <v>175</v>
      </c>
      <c r="U176" t="s">
        <v>176</v>
      </c>
      <c r="V176" t="s">
        <v>177</v>
      </c>
      <c r="W176" t="s">
        <v>957</v>
      </c>
      <c r="X176" t="s">
        <v>958</v>
      </c>
      <c r="Y176" t="s">
        <v>959</v>
      </c>
      <c r="Z176" s="6">
        <f t="shared" si="13"/>
        <v>985167160</v>
      </c>
      <c r="AA176" s="6">
        <f>IFERROR(VALUE(Table3[[#This Row],[potential revenue]]), 0)</f>
        <v>985167160</v>
      </c>
      <c r="AB176" t="str">
        <f t="shared" si="14"/>
        <v>No</v>
      </c>
      <c r="AC176">
        <f t="shared" si="15"/>
        <v>220</v>
      </c>
      <c r="AD176" t="str">
        <f t="shared" si="16"/>
        <v>&gt;₹500</v>
      </c>
      <c r="AE176" t="str">
        <f t="shared" si="17"/>
        <v>21–30%</v>
      </c>
    </row>
    <row r="177" spans="1:31" x14ac:dyDescent="0.35">
      <c r="A177" t="s">
        <v>1742</v>
      </c>
      <c r="B177" t="s">
        <v>296</v>
      </c>
      <c r="C177" t="str">
        <f>PROPER(Table3[[#This Row],[product_name2]])</f>
        <v>Boat A400 Usb Type-C To Usb-A 2.0 Male Data Cable, 2 Meter (Black)</v>
      </c>
      <c r="D177" t="s">
        <v>297</v>
      </c>
      <c r="E177" t="s">
        <v>172</v>
      </c>
      <c r="F177" t="str">
        <f>LEFT(Table3[[#This Row],[category]], FIND("|", Table3[[#This Row],[category]]) - 1)</f>
        <v>Electronics</v>
      </c>
      <c r="G177" t="str">
        <f>MID(Table3[[#This Row],[category]], FIND("|", Table3[[#This Row],[category]]) + 1, FIND("|", Table3[[#This Row],[category]], FIND("|", Table3[[#This Row],[category]]) + 1) - FIND("|", Table3[[#This Row],[category]]) - 1)</f>
        <v>HomeTheater,TV&amp;Video</v>
      </c>
      <c r="H177" t="str">
        <f>RIGHT(Table3[[#This Row],[category]], LEN(Table3[[#This Row],[category]]) - FIND("|", Table3[[#This Row],[category]], FIND("|", Table3[[#This Row],[category]]) + 1))</f>
        <v>Televisions|SmartTelevisions</v>
      </c>
      <c r="I177" s="6">
        <v>24999</v>
      </c>
      <c r="J177" s="6">
        <v>35999</v>
      </c>
      <c r="K177" s="1">
        <f t="shared" si="12"/>
        <v>30.556404344565124</v>
      </c>
      <c r="L177" s="3">
        <v>0.31</v>
      </c>
      <c r="M177" s="1">
        <v>4.2</v>
      </c>
      <c r="N177" s="11">
        <v>32840</v>
      </c>
      <c r="O177" s="7">
        <f>IF(ISNUMBER(Table3[[#This Row],[rating]]), Table3[[#This Row],[rating]], "")</f>
        <v>4.2</v>
      </c>
      <c r="P177" s="7">
        <f>Table3[[#This Row],[average rating]] + (Table3[[#This Row],[rating_count]] / 1000)</f>
        <v>37.040000000000006</v>
      </c>
      <c r="Q177" s="7">
        <f>IFERROR(ROUND(VALUE(Table3[[#This Row],[rating]]), 0), "")</f>
        <v>4</v>
      </c>
      <c r="R177" t="s">
        <v>956</v>
      </c>
      <c r="S177" t="s">
        <v>174</v>
      </c>
      <c r="T177" t="s">
        <v>175</v>
      </c>
      <c r="U177" t="s">
        <v>176</v>
      </c>
      <c r="V177" t="s">
        <v>177</v>
      </c>
      <c r="W177" t="s">
        <v>1744</v>
      </c>
      <c r="X177" t="s">
        <v>1745</v>
      </c>
      <c r="Y177" t="s">
        <v>1746</v>
      </c>
      <c r="Z177" s="6">
        <f t="shared" si="13"/>
        <v>1182207160</v>
      </c>
      <c r="AA177" s="6">
        <f>IFERROR(VALUE(Table3[[#This Row],[potential revenue]]), 0)</f>
        <v>1182207160</v>
      </c>
      <c r="AB177" t="str">
        <f t="shared" si="14"/>
        <v>No</v>
      </c>
      <c r="AC177">
        <f t="shared" si="15"/>
        <v>220</v>
      </c>
      <c r="AD177" t="str">
        <f t="shared" si="16"/>
        <v>&gt;₹500</v>
      </c>
      <c r="AE177" t="str">
        <f t="shared" si="17"/>
        <v>31–40%</v>
      </c>
    </row>
    <row r="178" spans="1:31" x14ac:dyDescent="0.35">
      <c r="A178" t="s">
        <v>2457</v>
      </c>
      <c r="B178" t="s">
        <v>362</v>
      </c>
      <c r="C178" t="str">
        <f>PROPER(Table3[[#This Row],[product_name2]])</f>
        <v>Amazonbasics Nylon Braided Usb-C To Lightning Cable, Fast Charging Mfi Certified Smartphone, Iphone Charger (6-Foot, Dark Grey)</v>
      </c>
      <c r="D178" t="s">
        <v>363</v>
      </c>
      <c r="E178" t="s">
        <v>172</v>
      </c>
      <c r="F178" t="str">
        <f>LEFT(Table3[[#This Row],[category]], FIND("|", Table3[[#This Row],[category]]) - 1)</f>
        <v>Electronics</v>
      </c>
      <c r="G178" t="str">
        <f>MID(Table3[[#This Row],[category]], FIND("|", Table3[[#This Row],[category]]) + 1, FIND("|", Table3[[#This Row],[category]], FIND("|", Table3[[#This Row],[category]]) + 1) - FIND("|", Table3[[#This Row],[category]]) - 1)</f>
        <v>HomeTheater,TV&amp;Video</v>
      </c>
      <c r="H178" t="str">
        <f>RIGHT(Table3[[#This Row],[category]], LEN(Table3[[#This Row],[category]]) - FIND("|", Table3[[#This Row],[category]], FIND("|", Table3[[#This Row],[category]]) + 1))</f>
        <v>Televisions|SmartTelevisions</v>
      </c>
      <c r="I178" s="6">
        <v>21999</v>
      </c>
      <c r="J178" s="6">
        <v>29999</v>
      </c>
      <c r="K178" s="1">
        <f t="shared" si="12"/>
        <v>26.667555585186175</v>
      </c>
      <c r="L178" s="3">
        <v>0.27</v>
      </c>
      <c r="M178" s="1">
        <v>4.2</v>
      </c>
      <c r="N178" s="11">
        <v>32840</v>
      </c>
      <c r="O178" s="7">
        <f>IF(ISNUMBER(Table3[[#This Row],[rating]]), Table3[[#This Row],[rating]], "")</f>
        <v>4.2</v>
      </c>
      <c r="P178" s="7">
        <f>Table3[[#This Row],[average rating]] + (Table3[[#This Row],[rating_count]] / 1000)</f>
        <v>37.040000000000006</v>
      </c>
      <c r="Q178" s="7">
        <f>IFERROR(ROUND(VALUE(Table3[[#This Row],[rating]]), 0), "")</f>
        <v>4</v>
      </c>
      <c r="R178" t="s">
        <v>2459</v>
      </c>
      <c r="S178" t="s">
        <v>174</v>
      </c>
      <c r="T178" t="s">
        <v>175</v>
      </c>
      <c r="U178" t="s">
        <v>176</v>
      </c>
      <c r="V178" t="s">
        <v>177</v>
      </c>
      <c r="W178" t="s">
        <v>957</v>
      </c>
      <c r="X178" t="s">
        <v>2460</v>
      </c>
      <c r="Y178" t="s">
        <v>2461</v>
      </c>
      <c r="Z178" s="6">
        <f t="shared" si="13"/>
        <v>985167160</v>
      </c>
      <c r="AA178" s="6">
        <f>IFERROR(VALUE(Table3[[#This Row],[potential revenue]]), 0)</f>
        <v>985167160</v>
      </c>
      <c r="AB178" t="str">
        <f t="shared" si="14"/>
        <v>No</v>
      </c>
      <c r="AC178">
        <f t="shared" si="15"/>
        <v>220</v>
      </c>
      <c r="AD178" t="str">
        <f t="shared" si="16"/>
        <v>&gt;₹500</v>
      </c>
      <c r="AE178" t="str">
        <f t="shared" si="17"/>
        <v>21–30%</v>
      </c>
    </row>
    <row r="179" spans="1:31" x14ac:dyDescent="0.35">
      <c r="A179" t="s">
        <v>2741</v>
      </c>
      <c r="B179" t="s">
        <v>4343</v>
      </c>
      <c r="C179" t="str">
        <f>PROPER(Table3[[#This Row],[product_name2]])</f>
        <v>Boat Newly Launched Wave Electra With 1.81" Hd Display, Smart Calling Ultra-Seamless Bt Calling Chip, 20 Built-In Watch Faces, 100 + Sports Modes, Menu Personalization, In-Built Games(Cherry Blossom)</v>
      </c>
      <c r="D179" t="s">
        <v>4344</v>
      </c>
      <c r="E179" t="s">
        <v>172</v>
      </c>
      <c r="F179" t="str">
        <f>LEFT(Table3[[#This Row],[category]], FIND("|", Table3[[#This Row],[category]]) - 1)</f>
        <v>Electronics</v>
      </c>
      <c r="G179" t="str">
        <f>MID(Table3[[#This Row],[category]], FIND("|", Table3[[#This Row],[category]]) + 1, FIND("|", Table3[[#This Row],[category]], FIND("|", Table3[[#This Row],[category]]) + 1) - FIND("|", Table3[[#This Row],[category]]) - 1)</f>
        <v>HomeTheater,TV&amp;Video</v>
      </c>
      <c r="H179" t="str">
        <f>RIGHT(Table3[[#This Row],[category]], LEN(Table3[[#This Row],[category]]) - FIND("|", Table3[[#This Row],[category]], FIND("|", Table3[[#This Row],[category]]) + 1))</f>
        <v>Televisions|SmartTelevisions</v>
      </c>
      <c r="I179" s="6">
        <v>16999</v>
      </c>
      <c r="J179" s="6">
        <v>25999</v>
      </c>
      <c r="K179" s="1">
        <f t="shared" si="12"/>
        <v>34.616716027539518</v>
      </c>
      <c r="L179" s="3">
        <v>0.35</v>
      </c>
      <c r="M179" s="1">
        <v>4.2</v>
      </c>
      <c r="N179" s="11">
        <v>32840</v>
      </c>
      <c r="O179" s="7">
        <f>IF(ISNUMBER(Table3[[#This Row],[rating]]), Table3[[#This Row],[rating]], "")</f>
        <v>4.2</v>
      </c>
      <c r="P179" s="7">
        <f>Table3[[#This Row],[average rating]] + (Table3[[#This Row],[rating_count]] / 1000)</f>
        <v>37.040000000000006</v>
      </c>
      <c r="Q179" s="7">
        <f>IFERROR(ROUND(VALUE(Table3[[#This Row],[rating]]), 0), "")</f>
        <v>4</v>
      </c>
      <c r="R179" t="s">
        <v>2743</v>
      </c>
      <c r="S179" t="s">
        <v>174</v>
      </c>
      <c r="T179" t="s">
        <v>175</v>
      </c>
      <c r="U179" t="s">
        <v>176</v>
      </c>
      <c r="V179" t="s">
        <v>177</v>
      </c>
      <c r="W179" t="s">
        <v>178</v>
      </c>
      <c r="X179" t="s">
        <v>2744</v>
      </c>
      <c r="Y179" t="s">
        <v>2745</v>
      </c>
      <c r="Z179" s="6">
        <f t="shared" si="13"/>
        <v>853807160</v>
      </c>
      <c r="AA179" s="6">
        <f>IFERROR(VALUE(Table3[[#This Row],[potential revenue]]), 0)</f>
        <v>853807160</v>
      </c>
      <c r="AB179" t="str">
        <f t="shared" si="14"/>
        <v>No</v>
      </c>
      <c r="AC179">
        <f t="shared" si="15"/>
        <v>220</v>
      </c>
      <c r="AD179" t="str">
        <f t="shared" si="16"/>
        <v>&gt;₹500</v>
      </c>
      <c r="AE179" t="str">
        <f t="shared" si="17"/>
        <v>31–40%</v>
      </c>
    </row>
    <row r="180" spans="1:31" x14ac:dyDescent="0.35">
      <c r="A180" t="s">
        <v>9368</v>
      </c>
      <c r="B180" t="s">
        <v>10354</v>
      </c>
      <c r="C180" t="str">
        <f>PROPER(Table3[[#This Row],[product_name2]])</f>
        <v>Morphy Richards Icon Superb 750W Mixer Grinder, 4 Jars, Silver And Black</v>
      </c>
      <c r="D180" t="s">
        <v>10355</v>
      </c>
      <c r="E180" t="s">
        <v>9370</v>
      </c>
      <c r="F180" t="str">
        <f>LEFT(Table3[[#This Row],[category]], FIND("|", Table3[[#This Row],[category]]) - 1)</f>
        <v>Home&amp;Kitchen</v>
      </c>
      <c r="G180" t="str">
        <f>MID(Table3[[#This Row],[category]], FIND("|", Table3[[#This Row],[category]]) + 1, FIND("|", Table3[[#This Row],[category]], FIND("|", Table3[[#This Row],[category]]) + 1) - FIND("|", Table3[[#This Row],[category]]) - 1)</f>
        <v>Kitchen&amp;HomeAppliances</v>
      </c>
      <c r="H180" t="str">
        <f>RIGHT(Table3[[#This Row],[category]], LEN(Table3[[#This Row],[category]]) - FIND("|", Table3[[#This Row],[category]], FIND("|", Table3[[#This Row],[category]]) + 1))</f>
        <v>Vacuum,Cleaning&amp;Ironing|Vacuums&amp;FloorCare|Vacuums|CanisterVacuums</v>
      </c>
      <c r="I180" s="6">
        <v>2799</v>
      </c>
      <c r="J180" s="6">
        <v>3799</v>
      </c>
      <c r="K180" s="1">
        <f t="shared" si="12"/>
        <v>26.322716504343248</v>
      </c>
      <c r="L180" s="3">
        <v>0.26</v>
      </c>
      <c r="M180" s="1">
        <v>3.9</v>
      </c>
      <c r="N180" s="11">
        <v>32931</v>
      </c>
      <c r="O180" s="7">
        <f>IF(ISNUMBER(Table3[[#This Row],[rating]]), Table3[[#This Row],[rating]], "")</f>
        <v>3.9</v>
      </c>
      <c r="P180" s="7">
        <f>Table3[[#This Row],[average rating]] + (Table3[[#This Row],[rating_count]] / 1000)</f>
        <v>36.830999999999996</v>
      </c>
      <c r="Q180" s="7">
        <f>IFERROR(ROUND(VALUE(Table3[[#This Row],[rating]]), 0), "")</f>
        <v>4</v>
      </c>
      <c r="R180" t="s">
        <v>9371</v>
      </c>
      <c r="S180" t="s">
        <v>9372</v>
      </c>
      <c r="T180" t="s">
        <v>9373</v>
      </c>
      <c r="U180" t="s">
        <v>9374</v>
      </c>
      <c r="V180" t="s">
        <v>9375</v>
      </c>
      <c r="W180" t="s">
        <v>9376</v>
      </c>
      <c r="X180" t="s">
        <v>9377</v>
      </c>
      <c r="Y180" t="s">
        <v>9378</v>
      </c>
      <c r="Z180" s="6">
        <f t="shared" si="13"/>
        <v>125104869</v>
      </c>
      <c r="AA180" s="6">
        <f>IFERROR(VALUE(Table3[[#This Row],[potential revenue]]), 0)</f>
        <v>125104869</v>
      </c>
      <c r="AB180" t="str">
        <f t="shared" si="14"/>
        <v>No</v>
      </c>
      <c r="AC180">
        <f t="shared" si="15"/>
        <v>220</v>
      </c>
      <c r="AD180" t="str">
        <f t="shared" si="16"/>
        <v>&gt;₹500</v>
      </c>
      <c r="AE180" t="str">
        <f t="shared" si="17"/>
        <v>21–30%</v>
      </c>
    </row>
    <row r="181" spans="1:31" x14ac:dyDescent="0.35">
      <c r="A181" t="s">
        <v>3712</v>
      </c>
      <c r="B181" t="s">
        <v>8327</v>
      </c>
      <c r="C181" t="str">
        <f>PROPER(Table3[[#This Row],[product_name2]])</f>
        <v>Lenovo 130 Wireless Compact Mouse, 1K Dpi Optical Sensor, 2.4Ghz Wireless Nanousb, 10M Range, 3Button(Left,Right,Scroll) Upto 3M Left/Right Clicks, 10 Month Battery, Ambidextrous, Ergonomic Gy51C12380</v>
      </c>
      <c r="D181" t="s">
        <v>8328</v>
      </c>
      <c r="E181" t="s">
        <v>3040</v>
      </c>
      <c r="F181" t="str">
        <f>LEFT(Table3[[#This Row],[category]], FIND("|", Table3[[#This Row],[category]]) - 1)</f>
        <v>Electronics</v>
      </c>
      <c r="G181" t="str">
        <f>MID(Table3[[#This Row],[category]], FIND("|", Table3[[#This Row],[category]]) + 1, FIND("|", Table3[[#This Row],[category]], FIND("|", Table3[[#This Row],[category]]) + 1) - FIND("|", Table3[[#This Row],[category]]) - 1)</f>
        <v>Accessories</v>
      </c>
      <c r="H181" t="str">
        <f>RIGHT(Table3[[#This Row],[category]], LEN(Table3[[#This Row],[category]]) - FIND("|", Table3[[#This Row],[category]], FIND("|", Table3[[#This Row],[category]]) + 1))</f>
        <v>MemoryCards|MicroSD</v>
      </c>
      <c r="I181" s="6">
        <v>369</v>
      </c>
      <c r="J181" s="6">
        <v>1600</v>
      </c>
      <c r="K181" s="1">
        <f t="shared" si="12"/>
        <v>76.9375</v>
      </c>
      <c r="L181" s="3">
        <v>0.77</v>
      </c>
      <c r="M181" s="1">
        <v>4</v>
      </c>
      <c r="N181" s="11">
        <v>32625</v>
      </c>
      <c r="O181" s="7">
        <f>IF(ISNUMBER(Table3[[#This Row],[rating]]), Table3[[#This Row],[rating]], "")</f>
        <v>4</v>
      </c>
      <c r="P181" s="7">
        <f>Table3[[#This Row],[average rating]] + (Table3[[#This Row],[rating_count]] / 1000)</f>
        <v>36.625</v>
      </c>
      <c r="Q181" s="7">
        <f>IFERROR(ROUND(VALUE(Table3[[#This Row],[rating]]), 0), "")</f>
        <v>4</v>
      </c>
      <c r="R181" t="s">
        <v>3714</v>
      </c>
      <c r="S181" t="s">
        <v>3715</v>
      </c>
      <c r="T181" t="s">
        <v>3716</v>
      </c>
      <c r="U181" t="s">
        <v>3717</v>
      </c>
      <c r="V181" t="s">
        <v>3718</v>
      </c>
      <c r="W181" t="s">
        <v>3719</v>
      </c>
      <c r="X181" t="s">
        <v>3720</v>
      </c>
      <c r="Y181" t="s">
        <v>3721</v>
      </c>
      <c r="Z181" s="6">
        <f t="shared" si="13"/>
        <v>52200000</v>
      </c>
      <c r="AA181" s="6">
        <f>IFERROR(VALUE(Table3[[#This Row],[potential revenue]]), 0)</f>
        <v>52200000</v>
      </c>
      <c r="AB181" t="str">
        <f t="shared" si="14"/>
        <v>No</v>
      </c>
      <c r="AC181">
        <f t="shared" si="15"/>
        <v>220</v>
      </c>
      <c r="AD181" t="str">
        <f t="shared" si="16"/>
        <v>&gt;₹500</v>
      </c>
      <c r="AE181" t="str">
        <f t="shared" si="17"/>
        <v>71–80%</v>
      </c>
    </row>
    <row r="182" spans="1:31" x14ac:dyDescent="0.35">
      <c r="A182" t="s">
        <v>3712</v>
      </c>
      <c r="B182" t="s">
        <v>8604</v>
      </c>
      <c r="C182" t="str">
        <f>PROPER(Table3[[#This Row],[product_name2]])</f>
        <v>Amazon Brand - Solimo 2000/1000 Watts Room Heater With Adjustable Thermostat (Isi Certified, White Colour, Ideal For Small To Medium Room/Area)</v>
      </c>
      <c r="D182" t="s">
        <v>8605</v>
      </c>
      <c r="E182" t="s">
        <v>3040</v>
      </c>
      <c r="F182" t="str">
        <f>LEFT(Table3[[#This Row],[category]], FIND("|", Table3[[#This Row],[category]]) - 1)</f>
        <v>Electronics</v>
      </c>
      <c r="G182" t="str">
        <f>MID(Table3[[#This Row],[category]], FIND("|", Table3[[#This Row],[category]]) + 1, FIND("|", Table3[[#This Row],[category]], FIND("|", Table3[[#This Row],[category]]) + 1) - FIND("|", Table3[[#This Row],[category]]) - 1)</f>
        <v>Accessories</v>
      </c>
      <c r="H182" t="str">
        <f>RIGHT(Table3[[#This Row],[category]], LEN(Table3[[#This Row],[category]]) - FIND("|", Table3[[#This Row],[category]], FIND("|", Table3[[#This Row],[category]]) + 1))</f>
        <v>MemoryCards|MicroSD</v>
      </c>
      <c r="I182" s="6">
        <v>369</v>
      </c>
      <c r="J182" s="6">
        <v>1600</v>
      </c>
      <c r="K182" s="1">
        <f t="shared" si="12"/>
        <v>76.9375</v>
      </c>
      <c r="L182" s="3">
        <v>0.77</v>
      </c>
      <c r="M182" s="1">
        <v>4</v>
      </c>
      <c r="N182" s="11">
        <v>32625</v>
      </c>
      <c r="O182" s="7">
        <f>IF(ISNUMBER(Table3[[#This Row],[rating]]), Table3[[#This Row],[rating]], "")</f>
        <v>4</v>
      </c>
      <c r="P182" s="7">
        <f>Table3[[#This Row],[average rating]] + (Table3[[#This Row],[rating_count]] / 1000)</f>
        <v>36.625</v>
      </c>
      <c r="Q182" s="7">
        <f>IFERROR(ROUND(VALUE(Table3[[#This Row],[rating]]), 0), "")</f>
        <v>4</v>
      </c>
      <c r="R182" t="s">
        <v>5663</v>
      </c>
      <c r="S182" t="s">
        <v>3715</v>
      </c>
      <c r="T182" t="s">
        <v>3716</v>
      </c>
      <c r="U182" t="s">
        <v>3717</v>
      </c>
      <c r="V182" t="s">
        <v>3718</v>
      </c>
      <c r="W182" t="s">
        <v>3719</v>
      </c>
      <c r="X182" t="s">
        <v>5664</v>
      </c>
      <c r="Y182" t="s">
        <v>5665</v>
      </c>
      <c r="Z182" s="6">
        <f t="shared" si="13"/>
        <v>52200000</v>
      </c>
      <c r="AA182" s="6">
        <f>IFERROR(VALUE(Table3[[#This Row],[potential revenue]]), 0)</f>
        <v>52200000</v>
      </c>
      <c r="AB182" t="str">
        <f t="shared" si="14"/>
        <v>Yes</v>
      </c>
      <c r="AC182">
        <f t="shared" si="15"/>
        <v>220</v>
      </c>
      <c r="AD182" t="str">
        <f t="shared" si="16"/>
        <v>₹200–₹500</v>
      </c>
      <c r="AE182" t="str">
        <f t="shared" si="17"/>
        <v>71–80%</v>
      </c>
    </row>
    <row r="183" spans="1:31" x14ac:dyDescent="0.35">
      <c r="A183" t="s">
        <v>6995</v>
      </c>
      <c r="B183" t="s">
        <v>1597</v>
      </c>
      <c r="C183" t="str">
        <f>PROPER(Table3[[#This Row],[product_name2]])</f>
        <v>7Seven¬Æ Bluetooth Voice Command Remote For Xiaomi Redmi Mi Smart Tv With Netflix &amp; Prime Video Hot Keys Xmrm-00A</v>
      </c>
      <c r="D183" t="s">
        <v>1598</v>
      </c>
      <c r="E183" t="s">
        <v>5071</v>
      </c>
      <c r="F183" t="str">
        <f>LEFT(Table3[[#This Row],[category]], FIND("|", Table3[[#This Row],[category]]) - 1)</f>
        <v>Electronics</v>
      </c>
      <c r="G183" t="str">
        <f>MID(Table3[[#This Row],[category]], FIND("|", Table3[[#This Row],[category]]) + 1, FIND("|", Table3[[#This Row],[category]], FIND("|", Table3[[#This Row],[category]]) + 1) - FIND("|", Table3[[#This Row],[category]]) - 1)</f>
        <v>GeneralPurposeBatteries&amp;BatteryChargers</v>
      </c>
      <c r="H183" t="str">
        <f>RIGHT(Table3[[#This Row],[category]], LEN(Table3[[#This Row],[category]]) - FIND("|", Table3[[#This Row],[category]], FIND("|", Table3[[#This Row],[category]]) + 1))</f>
        <v>DisposableBatteries</v>
      </c>
      <c r="I183" s="6">
        <v>879</v>
      </c>
      <c r="J183" s="6">
        <v>1109</v>
      </c>
      <c r="K183" s="1">
        <f t="shared" si="12"/>
        <v>20.73940486925158</v>
      </c>
      <c r="L183" s="3">
        <v>0.21</v>
      </c>
      <c r="M183" s="1">
        <v>4.4000000000000004</v>
      </c>
      <c r="N183" s="11">
        <v>31599</v>
      </c>
      <c r="O183" s="7">
        <f>IF(ISNUMBER(Table3[[#This Row],[rating]]), Table3[[#This Row],[rating]], "")</f>
        <v>4.4000000000000004</v>
      </c>
      <c r="P183" s="7">
        <f>Table3[[#This Row],[average rating]] + (Table3[[#This Row],[rating_count]] / 1000)</f>
        <v>35.999000000000002</v>
      </c>
      <c r="Q183" s="7">
        <f>IFERROR(ROUND(VALUE(Table3[[#This Row],[rating]]), 0), "")</f>
        <v>4</v>
      </c>
      <c r="R183" t="s">
        <v>6997</v>
      </c>
      <c r="S183" t="s">
        <v>6998</v>
      </c>
      <c r="T183" t="s">
        <v>6999</v>
      </c>
      <c r="U183" t="s">
        <v>7000</v>
      </c>
      <c r="V183" t="s">
        <v>7001</v>
      </c>
      <c r="W183" t="s">
        <v>7002</v>
      </c>
      <c r="X183" t="s">
        <v>7003</v>
      </c>
      <c r="Y183" t="s">
        <v>7004</v>
      </c>
      <c r="Z183" s="6">
        <f t="shared" si="13"/>
        <v>35043291</v>
      </c>
      <c r="AA183" s="6">
        <f>IFERROR(VALUE(Table3[[#This Row],[potential revenue]]), 0)</f>
        <v>35043291</v>
      </c>
      <c r="AB183" t="str">
        <f t="shared" si="14"/>
        <v>Yes</v>
      </c>
      <c r="AC183">
        <f t="shared" si="15"/>
        <v>220</v>
      </c>
      <c r="AD183" t="str">
        <f t="shared" si="16"/>
        <v>₹200–₹500</v>
      </c>
      <c r="AE183" t="str">
        <f t="shared" si="17"/>
        <v>21–30%</v>
      </c>
    </row>
    <row r="184" spans="1:31" x14ac:dyDescent="0.35">
      <c r="A184" t="s">
        <v>4171</v>
      </c>
      <c r="B184" t="s">
        <v>6294</v>
      </c>
      <c r="C184" t="str">
        <f>PROPER(Table3[[#This Row],[product_name2]])</f>
        <v>Boat Bassheads 225 In Ear Wired Earphones With Mic(Blue)</v>
      </c>
      <c r="D184" t="s">
        <v>6295</v>
      </c>
      <c r="E184" t="s">
        <v>3006</v>
      </c>
      <c r="F184" t="str">
        <f>LEFT(Table3[[#This Row],[category]], FIND("|", Table3[[#This Row],[category]]) - 1)</f>
        <v>Electronics</v>
      </c>
      <c r="G184" t="str">
        <f>MID(Table3[[#This Row],[category]], FIND("|", Table3[[#This Row],[category]]) + 1, FIND("|", Table3[[#This Row],[category]], FIND("|", Table3[[#This Row],[category]]) + 1) - FIND("|", Table3[[#This Row],[category]]) - 1)</f>
        <v>Mobiles&amp;Accessories</v>
      </c>
      <c r="H184" t="str">
        <f>RIGHT(Table3[[#This Row],[category]], LEN(Table3[[#This Row],[category]]) - FIND("|", Table3[[#This Row],[category]], FIND("|", Table3[[#This Row],[category]]) + 1))</f>
        <v>Smartphones&amp;BasicMobiles|Smartphones</v>
      </c>
      <c r="I184" s="6">
        <v>16999</v>
      </c>
      <c r="J184" s="6">
        <v>20999</v>
      </c>
      <c r="K184" s="1">
        <f t="shared" si="12"/>
        <v>19.048526120291442</v>
      </c>
      <c r="L184" s="3">
        <v>0.19</v>
      </c>
      <c r="M184" s="1">
        <v>4.0999999999999996</v>
      </c>
      <c r="N184" s="11">
        <v>31822</v>
      </c>
      <c r="O184" s="7">
        <f>IF(ISNUMBER(Table3[[#This Row],[rating]]), Table3[[#This Row],[rating]], "")</f>
        <v>4.0999999999999996</v>
      </c>
      <c r="P184" s="7">
        <f>Table3[[#This Row],[average rating]] + (Table3[[#This Row],[rating_count]] / 1000)</f>
        <v>35.921999999999997</v>
      </c>
      <c r="Q184" s="7">
        <f>IFERROR(ROUND(VALUE(Table3[[#This Row],[rating]]), 0), "")</f>
        <v>4</v>
      </c>
      <c r="R184" t="s">
        <v>4173</v>
      </c>
      <c r="S184" t="s">
        <v>4174</v>
      </c>
      <c r="T184" t="s">
        <v>4175</v>
      </c>
      <c r="U184" t="s">
        <v>4176</v>
      </c>
      <c r="V184" t="s">
        <v>4177</v>
      </c>
      <c r="W184" t="s">
        <v>4178</v>
      </c>
      <c r="X184" t="s">
        <v>4179</v>
      </c>
      <c r="Y184" t="s">
        <v>4180</v>
      </c>
      <c r="Z184" s="6">
        <f t="shared" si="13"/>
        <v>668230178</v>
      </c>
      <c r="AA184" s="6">
        <f>IFERROR(VALUE(Table3[[#This Row],[potential revenue]]), 0)</f>
        <v>668230178</v>
      </c>
      <c r="AB184" t="str">
        <f t="shared" si="14"/>
        <v>No</v>
      </c>
      <c r="AC184">
        <f t="shared" si="15"/>
        <v>220</v>
      </c>
      <c r="AD184" t="str">
        <f t="shared" si="16"/>
        <v>&gt;₹500</v>
      </c>
      <c r="AE184" t="str">
        <f t="shared" si="17"/>
        <v>11–20%</v>
      </c>
    </row>
    <row r="185" spans="1:31" x14ac:dyDescent="0.35">
      <c r="A185" t="s">
        <v>4245</v>
      </c>
      <c r="B185" t="s">
        <v>6335</v>
      </c>
      <c r="C185" t="str">
        <f>PROPER(Table3[[#This Row],[product_name2]])</f>
        <v>Sandisk Ultra 64 Gb Usb Pen Drives (Sdddc2-064G-I35, Black, Silver)</v>
      </c>
      <c r="D185" t="s">
        <v>6336</v>
      </c>
      <c r="E185" t="s">
        <v>3006</v>
      </c>
      <c r="F185" t="str">
        <f>LEFT(Table3[[#This Row],[category]], FIND("|", Table3[[#This Row],[category]]) - 1)</f>
        <v>Electronics</v>
      </c>
      <c r="G185" t="str">
        <f>MID(Table3[[#This Row],[category]], FIND("|", Table3[[#This Row],[category]]) + 1, FIND("|", Table3[[#This Row],[category]], FIND("|", Table3[[#This Row],[category]]) + 1) - FIND("|", Table3[[#This Row],[category]]) - 1)</f>
        <v>Mobiles&amp;Accessories</v>
      </c>
      <c r="H185" t="str">
        <f>RIGHT(Table3[[#This Row],[category]], LEN(Table3[[#This Row],[category]]) - FIND("|", Table3[[#This Row],[category]], FIND("|", Table3[[#This Row],[category]]) + 1))</f>
        <v>Smartphones&amp;BasicMobiles|Smartphones</v>
      </c>
      <c r="I185" s="6">
        <v>16999</v>
      </c>
      <c r="J185" s="6">
        <v>20999</v>
      </c>
      <c r="K185" s="1">
        <f t="shared" si="12"/>
        <v>19.048526120291442</v>
      </c>
      <c r="L185" s="3">
        <v>0.19</v>
      </c>
      <c r="M185" s="1">
        <v>4.0999999999999996</v>
      </c>
      <c r="N185" s="11">
        <v>31822</v>
      </c>
      <c r="O185" s="7">
        <f>IF(ISNUMBER(Table3[[#This Row],[rating]]), Table3[[#This Row],[rating]], "")</f>
        <v>4.0999999999999996</v>
      </c>
      <c r="P185" s="7">
        <f>Table3[[#This Row],[average rating]] + (Table3[[#This Row],[rating_count]] / 1000)</f>
        <v>35.921999999999997</v>
      </c>
      <c r="Q185" s="7">
        <f>IFERROR(ROUND(VALUE(Table3[[#This Row],[rating]]), 0), "")</f>
        <v>4</v>
      </c>
      <c r="R185" t="s">
        <v>4247</v>
      </c>
      <c r="S185" t="s">
        <v>4174</v>
      </c>
      <c r="T185" t="s">
        <v>4175</v>
      </c>
      <c r="U185" t="s">
        <v>4176</v>
      </c>
      <c r="V185" t="s">
        <v>4177</v>
      </c>
      <c r="W185" t="s">
        <v>4178</v>
      </c>
      <c r="X185" t="s">
        <v>4248</v>
      </c>
      <c r="Y185" t="s">
        <v>4249</v>
      </c>
      <c r="Z185" s="6">
        <f t="shared" si="13"/>
        <v>668230178</v>
      </c>
      <c r="AA185" s="6">
        <f>IFERROR(VALUE(Table3[[#This Row],[potential revenue]]), 0)</f>
        <v>668230178</v>
      </c>
      <c r="AB185" t="str">
        <f t="shared" si="14"/>
        <v>No</v>
      </c>
      <c r="AC185">
        <f t="shared" si="15"/>
        <v>220</v>
      </c>
      <c r="AD185" t="str">
        <f t="shared" si="16"/>
        <v>&gt;₹500</v>
      </c>
      <c r="AE185" t="str">
        <f t="shared" si="17"/>
        <v>11–20%</v>
      </c>
    </row>
    <row r="186" spans="1:31" x14ac:dyDescent="0.35">
      <c r="A186" t="s">
        <v>4409</v>
      </c>
      <c r="B186" t="s">
        <v>6371</v>
      </c>
      <c r="C186" t="str">
        <f>PROPER(Table3[[#This Row],[product_name2]])</f>
        <v>Quantum Rj45 Ethernet Patch Cable/Lan Router Cable With Heavy Duty Gold Plated Connectors Supports Hi-Speed Gigabit Upto 1000Mbps, Waterproof And Durable,1-Year Warranty-32.8 Feet (10 Meters)(White)</v>
      </c>
      <c r="D186" t="s">
        <v>6372</v>
      </c>
      <c r="E186" t="s">
        <v>3006</v>
      </c>
      <c r="F186" t="str">
        <f>LEFT(Table3[[#This Row],[category]], FIND("|", Table3[[#This Row],[category]]) - 1)</f>
        <v>Electronics</v>
      </c>
      <c r="G186" t="str">
        <f>MID(Table3[[#This Row],[category]], FIND("|", Table3[[#This Row],[category]]) + 1, FIND("|", Table3[[#This Row],[category]], FIND("|", Table3[[#This Row],[category]]) + 1) - FIND("|", Table3[[#This Row],[category]]) - 1)</f>
        <v>Mobiles&amp;Accessories</v>
      </c>
      <c r="H186" t="str">
        <f>RIGHT(Table3[[#This Row],[category]], LEN(Table3[[#This Row],[category]]) - FIND("|", Table3[[#This Row],[category]], FIND("|", Table3[[#This Row],[category]]) + 1))</f>
        <v>Smartphones&amp;BasicMobiles|Smartphones</v>
      </c>
      <c r="I186" s="6">
        <v>16999</v>
      </c>
      <c r="J186" s="6">
        <v>20999</v>
      </c>
      <c r="K186" s="1">
        <f t="shared" si="12"/>
        <v>19.048526120291442</v>
      </c>
      <c r="L186" s="3">
        <v>0.19</v>
      </c>
      <c r="M186" s="1">
        <v>4.0999999999999996</v>
      </c>
      <c r="N186" s="11">
        <v>31822</v>
      </c>
      <c r="O186" s="7">
        <f>IF(ISNUMBER(Table3[[#This Row],[rating]]), Table3[[#This Row],[rating]], "")</f>
        <v>4.0999999999999996</v>
      </c>
      <c r="P186" s="7">
        <f>Table3[[#This Row],[average rating]] + (Table3[[#This Row],[rating_count]] / 1000)</f>
        <v>35.921999999999997</v>
      </c>
      <c r="Q186" s="7">
        <f>IFERROR(ROUND(VALUE(Table3[[#This Row],[rating]]), 0), "")</f>
        <v>4</v>
      </c>
      <c r="R186" t="s">
        <v>4411</v>
      </c>
      <c r="S186" t="s">
        <v>4174</v>
      </c>
      <c r="T186" t="s">
        <v>4175</v>
      </c>
      <c r="U186" t="s">
        <v>4176</v>
      </c>
      <c r="V186" t="s">
        <v>4177</v>
      </c>
      <c r="W186" t="s">
        <v>4178</v>
      </c>
      <c r="X186" t="s">
        <v>4412</v>
      </c>
      <c r="Y186" t="s">
        <v>4413</v>
      </c>
      <c r="Z186" s="6">
        <f t="shared" si="13"/>
        <v>668230178</v>
      </c>
      <c r="AA186" s="6">
        <f>IFERROR(VALUE(Table3[[#This Row],[potential revenue]]), 0)</f>
        <v>668230178</v>
      </c>
      <c r="AB186" t="str">
        <f t="shared" si="14"/>
        <v>No</v>
      </c>
      <c r="AC186">
        <f t="shared" si="15"/>
        <v>220</v>
      </c>
      <c r="AD186" t="str">
        <f t="shared" si="16"/>
        <v>&gt;₹500</v>
      </c>
      <c r="AE186" t="str">
        <f t="shared" si="17"/>
        <v>11–20%</v>
      </c>
    </row>
    <row r="187" spans="1:31" hidden="1" x14ac:dyDescent="0.35">
      <c r="A187" t="s">
        <v>7577</v>
      </c>
      <c r="B187" t="s">
        <v>1652</v>
      </c>
      <c r="C187" t="str">
        <f>PROPER(Table3[[#This Row],[product_name2]])</f>
        <v>Amazon Basics Usb 3.0 Cable - A Male To Micro B - 6 Feet (1.8 Meters), Black</v>
      </c>
      <c r="D187" t="s">
        <v>1653</v>
      </c>
      <c r="E187" t="s">
        <v>5560</v>
      </c>
      <c r="F187" t="str">
        <f>LEFT(Table3[[#This Row],[category]], FIND("|", Table3[[#This Row],[category]]) - 1)</f>
        <v>Electronics</v>
      </c>
      <c r="G187" t="e">
        <f>MID(Table3[[#This Row],[category]], FIND("|", Table3[[#This Row],[category]]) + 1, FIND("|", Table3[[#This Row],[category]], FIND("|", Table3[[#This Row],[category]]) + 1) - FIND("|", Table3[[#This Row],[category]]) - 1)</f>
        <v>#VALUE!</v>
      </c>
      <c r="H187" t="e">
        <f>RIGHT(Table3[[#This Row],[category]], LEN(Table3[[#This Row],[category]]) - FIND("|", Table3[[#This Row],[category]], FIND("|", Table3[[#This Row],[category]]) + 1))</f>
        <v>#VALUE!</v>
      </c>
      <c r="I187" s="5">
        <v>116</v>
      </c>
      <c r="J187" s="5">
        <v>200</v>
      </c>
      <c r="K187" s="1">
        <f t="shared" si="12"/>
        <v>42</v>
      </c>
      <c r="L187" s="3">
        <v>0.42</v>
      </c>
      <c r="M187" s="1">
        <v>4.4000000000000004</v>
      </c>
      <c r="N187" s="2">
        <v>357</v>
      </c>
      <c r="O187" s="7">
        <f>IF(ISNUMBER(Table3[[#This Row],[rating]]), Table3[[#This Row],[rating]], "")</f>
        <v>4.4000000000000004</v>
      </c>
      <c r="P187" s="7">
        <f>Table3[[#This Row],[average rating]] + (Table3[[#This Row],[rating_count]] / 1000)</f>
        <v>4.7570000000000006</v>
      </c>
      <c r="Q187" s="7">
        <f>IFERROR(ROUND(VALUE(Table3[[#This Row],[rating]]), 0), "")</f>
        <v>4</v>
      </c>
      <c r="R187" t="s">
        <v>7579</v>
      </c>
      <c r="S187" t="s">
        <v>7580</v>
      </c>
      <c r="T187" t="s">
        <v>7581</v>
      </c>
      <c r="U187" t="s">
        <v>7582</v>
      </c>
      <c r="V187" t="s">
        <v>7583</v>
      </c>
      <c r="W187" t="s">
        <v>7584</v>
      </c>
      <c r="X187" t="s">
        <v>7585</v>
      </c>
      <c r="Y187" t="s">
        <v>7586</v>
      </c>
      <c r="Z187" s="6">
        <f t="shared" si="13"/>
        <v>71400</v>
      </c>
      <c r="AA187" s="6">
        <f>IFERROR(VALUE(Table3[[#This Row],[potential revenue]]), 0)</f>
        <v>71400</v>
      </c>
      <c r="AB187" t="str">
        <f t="shared" si="14"/>
        <v>No</v>
      </c>
      <c r="AC187">
        <f t="shared" si="15"/>
        <v>220</v>
      </c>
      <c r="AD187" t="str">
        <f t="shared" si="16"/>
        <v>&gt;₹500</v>
      </c>
      <c r="AE187" t="str">
        <f t="shared" si="17"/>
        <v>41–50%</v>
      </c>
    </row>
    <row r="188" spans="1:31" x14ac:dyDescent="0.35">
      <c r="A188" t="s">
        <v>5969</v>
      </c>
      <c r="B188" t="s">
        <v>3197</v>
      </c>
      <c r="C188" t="str">
        <f>PROPER(Table3[[#This Row],[product_name2]])</f>
        <v>Fire-Boltt Ninja 3 Smartwatch Full Touch 1.69 &amp; 60 Sports Modes With Ip68, Sp02 Tracking, Over 100 Cloud Based Watch Faces - Black</v>
      </c>
      <c r="D188" t="s">
        <v>3198</v>
      </c>
      <c r="E188" t="s">
        <v>4868</v>
      </c>
      <c r="F188" t="str">
        <f>LEFT(Table3[[#This Row],[category]], FIND("|", Table3[[#This Row],[category]]) - 1)</f>
        <v>Computers&amp;Accessories</v>
      </c>
      <c r="G188" t="str">
        <f>MID(Table3[[#This Row],[category]], FIND("|", Table3[[#This Row],[category]]) + 1, FIND("|", Table3[[#This Row],[category]], FIND("|", Table3[[#This Row],[category]]) + 1) - FIND("|", Table3[[#This Row],[category]]) - 1)</f>
        <v>Accessories&amp;Peripherals</v>
      </c>
      <c r="H188" t="str">
        <f>RIGHT(Table3[[#This Row],[category]], LEN(Table3[[#This Row],[category]]) - FIND("|", Table3[[#This Row],[category]], FIND("|", Table3[[#This Row],[category]]) + 1))</f>
        <v>Keyboards,Mice&amp;InputDevices|Mice</v>
      </c>
      <c r="I188" s="6">
        <v>279</v>
      </c>
      <c r="J188" s="6">
        <v>375</v>
      </c>
      <c r="K188" s="1">
        <f t="shared" si="12"/>
        <v>25.6</v>
      </c>
      <c r="L188" s="3">
        <v>0.26</v>
      </c>
      <c r="M188" s="1">
        <v>4.3</v>
      </c>
      <c r="N188" s="11">
        <v>31534</v>
      </c>
      <c r="O188" s="7">
        <f>IF(ISNUMBER(Table3[[#This Row],[rating]]), Table3[[#This Row],[rating]], "")</f>
        <v>4.3</v>
      </c>
      <c r="P188" s="7">
        <f>Table3[[#This Row],[average rating]] + (Table3[[#This Row],[rating_count]] / 1000)</f>
        <v>35.833999999999996</v>
      </c>
      <c r="Q188" s="7">
        <f>IFERROR(ROUND(VALUE(Table3[[#This Row],[rating]]), 0), "")</f>
        <v>4</v>
      </c>
      <c r="R188" t="s">
        <v>5971</v>
      </c>
      <c r="S188" t="s">
        <v>5972</v>
      </c>
      <c r="T188" t="s">
        <v>5973</v>
      </c>
      <c r="U188" t="s">
        <v>5974</v>
      </c>
      <c r="V188" t="s">
        <v>5975</v>
      </c>
      <c r="W188" t="s">
        <v>5976</v>
      </c>
      <c r="X188" t="s">
        <v>5977</v>
      </c>
      <c r="Y188" t="s">
        <v>5978</v>
      </c>
      <c r="Z188" s="6">
        <f t="shared" si="13"/>
        <v>11825250</v>
      </c>
      <c r="AA188" s="6">
        <f>IFERROR(VALUE(Table3[[#This Row],[potential revenue]]), 0)</f>
        <v>11825250</v>
      </c>
      <c r="AB188" t="str">
        <f t="shared" si="14"/>
        <v>No</v>
      </c>
      <c r="AC188">
        <f t="shared" si="15"/>
        <v>221</v>
      </c>
      <c r="AD188" t="str">
        <f t="shared" si="16"/>
        <v>&lt;₹200</v>
      </c>
      <c r="AE188" t="str">
        <f t="shared" si="17"/>
        <v>21–30%</v>
      </c>
    </row>
    <row r="189" spans="1:31" x14ac:dyDescent="0.35">
      <c r="A189" t="s">
        <v>3932</v>
      </c>
      <c r="B189" t="s">
        <v>4582</v>
      </c>
      <c r="C189" t="str">
        <f>PROPER(Table3[[#This Row],[product_name2]])</f>
        <v>Urbn 20000 Mah Lithium_Polymer Power Bank With 12 Watt Fast Charging, Camo</v>
      </c>
      <c r="D189" t="s">
        <v>4583</v>
      </c>
      <c r="E189" t="s">
        <v>3082</v>
      </c>
      <c r="F189" t="str">
        <f>LEFT(Table3[[#This Row],[category]], FIND("|", Table3[[#This Row],[category]]) - 1)</f>
        <v>Electronics</v>
      </c>
      <c r="G189" t="str">
        <f>MID(Table3[[#This Row],[category]], FIND("|", Table3[[#This Row],[category]]) + 1, FIND("|", Table3[[#This Row],[category]], FIND("|", Table3[[#This Row],[category]]) + 1) - FIND("|", Table3[[#This Row],[category]]) - 1)</f>
        <v>Headphones,Earbuds&amp;Accessories</v>
      </c>
      <c r="H189" t="str">
        <f>RIGHT(Table3[[#This Row],[category]], LEN(Table3[[#This Row],[category]]) - FIND("|", Table3[[#This Row],[category]], FIND("|", Table3[[#This Row],[category]]) + 1))</f>
        <v>Headphones|In-Ear</v>
      </c>
      <c r="I189" s="6">
        <v>499</v>
      </c>
      <c r="J189" s="6">
        <v>499</v>
      </c>
      <c r="K189" s="1">
        <f t="shared" si="12"/>
        <v>0</v>
      </c>
      <c r="L189" s="3">
        <v>0</v>
      </c>
      <c r="M189" s="1">
        <v>4.2</v>
      </c>
      <c r="N189" s="11">
        <v>31539</v>
      </c>
      <c r="O189" s="7">
        <f>IF(ISNUMBER(Table3[[#This Row],[rating]]), Table3[[#This Row],[rating]], "")</f>
        <v>4.2</v>
      </c>
      <c r="P189" s="7">
        <f>Table3[[#This Row],[average rating]] + (Table3[[#This Row],[rating_count]] / 1000)</f>
        <v>35.739000000000004</v>
      </c>
      <c r="Q189" s="7">
        <f>IFERROR(ROUND(VALUE(Table3[[#This Row],[rating]]), 0), "")</f>
        <v>4</v>
      </c>
      <c r="R189" t="s">
        <v>3934</v>
      </c>
      <c r="S189" t="s">
        <v>3935</v>
      </c>
      <c r="T189" t="s">
        <v>3936</v>
      </c>
      <c r="U189" t="s">
        <v>3937</v>
      </c>
      <c r="V189" t="s">
        <v>3938</v>
      </c>
      <c r="W189" t="s">
        <v>3939</v>
      </c>
      <c r="X189" t="s">
        <v>3940</v>
      </c>
      <c r="Y189" t="s">
        <v>3941</v>
      </c>
      <c r="Z189" s="6">
        <f t="shared" si="13"/>
        <v>15737961</v>
      </c>
      <c r="AA189" s="6">
        <f>IFERROR(VALUE(Table3[[#This Row],[potential revenue]]), 0)</f>
        <v>15737961</v>
      </c>
      <c r="AB189" t="str">
        <f t="shared" si="14"/>
        <v>No</v>
      </c>
      <c r="AC189">
        <f t="shared" si="15"/>
        <v>221</v>
      </c>
      <c r="AD189" t="str">
        <f t="shared" si="16"/>
        <v>₹200–₹500</v>
      </c>
      <c r="AE189" t="str">
        <f t="shared" si="17"/>
        <v>0–10%</v>
      </c>
    </row>
    <row r="190" spans="1:31" x14ac:dyDescent="0.35">
      <c r="A190" t="s">
        <v>4328</v>
      </c>
      <c r="B190" t="s">
        <v>4666</v>
      </c>
      <c r="C190" t="str">
        <f>PROPER(Table3[[#This Row],[product_name2]])</f>
        <v>Popio Tempered Glass Compatible For Iphone 13 / Iphone 13 Pro/Iphone 14 (Transparent) Edge To Edge Full Screen Coverage With Installation Kit, Pack Of 2</v>
      </c>
      <c r="D190" t="s">
        <v>4667</v>
      </c>
      <c r="E190" t="s">
        <v>3082</v>
      </c>
      <c r="F190" t="str">
        <f>LEFT(Table3[[#This Row],[category]], FIND("|", Table3[[#This Row],[category]]) - 1)</f>
        <v>Electronics</v>
      </c>
      <c r="G190" t="str">
        <f>MID(Table3[[#This Row],[category]], FIND("|", Table3[[#This Row],[category]]) + 1, FIND("|", Table3[[#This Row],[category]], FIND("|", Table3[[#This Row],[category]]) + 1) - FIND("|", Table3[[#This Row],[category]]) - 1)</f>
        <v>Headphones,Earbuds&amp;Accessories</v>
      </c>
      <c r="H190" t="str">
        <f>RIGHT(Table3[[#This Row],[category]], LEN(Table3[[#This Row],[category]]) - FIND("|", Table3[[#This Row],[category]], FIND("|", Table3[[#This Row],[category]]) + 1))</f>
        <v>Headphones|In-Ear</v>
      </c>
      <c r="I190" s="6">
        <v>949</v>
      </c>
      <c r="J190" s="6">
        <v>999</v>
      </c>
      <c r="K190" s="1">
        <f t="shared" si="12"/>
        <v>5.005005005005005</v>
      </c>
      <c r="L190" s="3">
        <v>0.05</v>
      </c>
      <c r="M190" s="1">
        <v>4.2</v>
      </c>
      <c r="N190" s="11">
        <v>31539</v>
      </c>
      <c r="O190" s="7">
        <f>IF(ISNUMBER(Table3[[#This Row],[rating]]), Table3[[#This Row],[rating]], "")</f>
        <v>4.2</v>
      </c>
      <c r="P190" s="7">
        <f>Table3[[#This Row],[average rating]] + (Table3[[#This Row],[rating_count]] / 1000)</f>
        <v>35.739000000000004</v>
      </c>
      <c r="Q190" s="7">
        <f>IFERROR(ROUND(VALUE(Table3[[#This Row],[rating]]), 0), "")</f>
        <v>4</v>
      </c>
      <c r="R190" t="s">
        <v>4330</v>
      </c>
      <c r="S190" t="s">
        <v>3935</v>
      </c>
      <c r="T190" t="s">
        <v>3936</v>
      </c>
      <c r="U190" t="s">
        <v>3937</v>
      </c>
      <c r="V190" t="s">
        <v>3938</v>
      </c>
      <c r="W190" t="s">
        <v>3939</v>
      </c>
      <c r="X190" t="s">
        <v>4331</v>
      </c>
      <c r="Y190" t="s">
        <v>4332</v>
      </c>
      <c r="Z190" s="6">
        <f t="shared" si="13"/>
        <v>31507461</v>
      </c>
      <c r="AA190" s="6">
        <f>IFERROR(VALUE(Table3[[#This Row],[potential revenue]]), 0)</f>
        <v>31507461</v>
      </c>
      <c r="AB190" t="str">
        <f t="shared" si="14"/>
        <v>No</v>
      </c>
      <c r="AC190">
        <f t="shared" si="15"/>
        <v>221</v>
      </c>
      <c r="AD190" t="str">
        <f t="shared" si="16"/>
        <v>₹200–₹500</v>
      </c>
      <c r="AE190" t="str">
        <f t="shared" si="17"/>
        <v>0–10%</v>
      </c>
    </row>
    <row r="191" spans="1:31" x14ac:dyDescent="0.35">
      <c r="A191" t="s">
        <v>8658</v>
      </c>
      <c r="B191" t="s">
        <v>10303</v>
      </c>
      <c r="C191" t="str">
        <f>PROPER(Table3[[#This Row],[product_name2]])</f>
        <v>V-Guard Divino 5 Star Rated 15 Litre Storage Water Heater (Geyser) With Advanced Safety Features, White</v>
      </c>
      <c r="D191" t="s">
        <v>10304</v>
      </c>
      <c r="E191" t="s">
        <v>8584</v>
      </c>
      <c r="F191" t="str">
        <f>LEFT(Table3[[#This Row],[category]], FIND("|", Table3[[#This Row],[category]]) - 1)</f>
        <v>Home&amp;Kitchen</v>
      </c>
      <c r="G191" t="str">
        <f>MID(Table3[[#This Row],[category]], FIND("|", Table3[[#This Row],[category]]) + 1, FIND("|", Table3[[#This Row],[category]], FIND("|", Table3[[#This Row],[category]]) + 1) - FIND("|", Table3[[#This Row],[category]]) - 1)</f>
        <v>Kitchen&amp;HomeAppliances</v>
      </c>
      <c r="H191" t="str">
        <f>RIGHT(Table3[[#This Row],[category]], LEN(Table3[[#This Row],[category]]) - FIND("|", Table3[[#This Row],[category]], FIND("|", Table3[[#This Row],[category]]) + 1))</f>
        <v>SmallKitchenAppliances|Kettles&amp;HotWaterDispensers|ElectricKettles</v>
      </c>
      <c r="I191" s="6">
        <v>749</v>
      </c>
      <c r="J191" s="6">
        <v>1245</v>
      </c>
      <c r="K191" s="1">
        <f t="shared" si="12"/>
        <v>39.839357429718874</v>
      </c>
      <c r="L191" s="3">
        <v>0.4</v>
      </c>
      <c r="M191" s="1">
        <v>3.9</v>
      </c>
      <c r="N191" s="11">
        <v>31783</v>
      </c>
      <c r="O191" s="7">
        <f>IF(ISNUMBER(Table3[[#This Row],[rating]]), Table3[[#This Row],[rating]], "")</f>
        <v>3.9</v>
      </c>
      <c r="P191" s="7">
        <f>Table3[[#This Row],[average rating]] + (Table3[[#This Row],[rating_count]] / 1000)</f>
        <v>35.683</v>
      </c>
      <c r="Q191" s="7">
        <f>IFERROR(ROUND(VALUE(Table3[[#This Row],[rating]]), 0), "")</f>
        <v>4</v>
      </c>
      <c r="R191" t="s">
        <v>8660</v>
      </c>
      <c r="S191" t="s">
        <v>8661</v>
      </c>
      <c r="T191" t="s">
        <v>8662</v>
      </c>
      <c r="U191" t="s">
        <v>8663</v>
      </c>
      <c r="V191" t="s">
        <v>8664</v>
      </c>
      <c r="W191" t="s">
        <v>8665</v>
      </c>
      <c r="X191" t="s">
        <v>8666</v>
      </c>
      <c r="Y191" t="s">
        <v>8667</v>
      </c>
      <c r="Z191" s="6">
        <f t="shared" si="13"/>
        <v>39569835</v>
      </c>
      <c r="AA191" s="6">
        <f>IFERROR(VALUE(Table3[[#This Row],[potential revenue]]), 0)</f>
        <v>39569835</v>
      </c>
      <c r="AB191" t="str">
        <f t="shared" si="14"/>
        <v>No</v>
      </c>
      <c r="AC191">
        <f t="shared" si="15"/>
        <v>222</v>
      </c>
      <c r="AD191" t="str">
        <f t="shared" si="16"/>
        <v>&gt;₹500</v>
      </c>
      <c r="AE191" t="str">
        <f t="shared" si="17"/>
        <v>31–40%</v>
      </c>
    </row>
    <row r="192" spans="1:31" x14ac:dyDescent="0.35">
      <c r="A192" t="s">
        <v>6920</v>
      </c>
      <c r="B192" t="s">
        <v>4913</v>
      </c>
      <c r="C192" t="str">
        <f>PROPER(Table3[[#This Row],[product_name2]])</f>
        <v>Boat Rockerz 255 Pro+ In-Ear Bluetooth Neckband With Upto 40 Hours Playback, Asap  Charge, Ipx7, Dual Pairing, Bt V5.0, With Mic (Active Black)</v>
      </c>
      <c r="D192" t="s">
        <v>4914</v>
      </c>
      <c r="E192" t="s">
        <v>2964</v>
      </c>
      <c r="F192" t="str">
        <f>LEFT(Table3[[#This Row],[category]], FIND("|", Table3[[#This Row],[category]]) - 1)</f>
        <v>Electronics</v>
      </c>
      <c r="G192" t="str">
        <f>MID(Table3[[#This Row],[category]], FIND("|", Table3[[#This Row],[category]]) + 1, FIND("|", Table3[[#This Row],[category]], FIND("|", Table3[[#This Row],[category]]) + 1) - FIND("|", Table3[[#This Row],[category]]) - 1)</f>
        <v>WearableTechnology</v>
      </c>
      <c r="H192" t="str">
        <f>RIGHT(Table3[[#This Row],[category]], LEN(Table3[[#This Row],[category]]) - FIND("|", Table3[[#This Row],[category]], FIND("|", Table3[[#This Row],[category]]) + 1))</f>
        <v>SmartWatches</v>
      </c>
      <c r="I192" s="6">
        <v>1999</v>
      </c>
      <c r="J192" s="6">
        <v>7999</v>
      </c>
      <c r="K192" s="1">
        <f t="shared" si="12"/>
        <v>75.009376172021504</v>
      </c>
      <c r="L192" s="3">
        <v>0.75</v>
      </c>
      <c r="M192" s="1">
        <v>4.2</v>
      </c>
      <c r="N192" s="11">
        <v>31305</v>
      </c>
      <c r="O192" s="7">
        <f>IF(ISNUMBER(Table3[[#This Row],[rating]]), Table3[[#This Row],[rating]], "")</f>
        <v>4.2</v>
      </c>
      <c r="P192" s="7">
        <f>Table3[[#This Row],[average rating]] + (Table3[[#This Row],[rating_count]] / 1000)</f>
        <v>35.505000000000003</v>
      </c>
      <c r="Q192" s="7">
        <f>IFERROR(ROUND(VALUE(Table3[[#This Row],[rating]]), 0), "")</f>
        <v>4</v>
      </c>
      <c r="R192" t="s">
        <v>6922</v>
      </c>
      <c r="S192" t="s">
        <v>6923</v>
      </c>
      <c r="T192" t="s">
        <v>6924</v>
      </c>
      <c r="U192" t="s">
        <v>6925</v>
      </c>
      <c r="V192" t="s">
        <v>6926</v>
      </c>
      <c r="W192" t="s">
        <v>6927</v>
      </c>
      <c r="X192" t="s">
        <v>6928</v>
      </c>
      <c r="Y192" t="s">
        <v>6929</v>
      </c>
      <c r="Z192" s="6">
        <f t="shared" si="13"/>
        <v>250408695</v>
      </c>
      <c r="AA192" s="6">
        <f>IFERROR(VALUE(Table3[[#This Row],[potential revenue]]), 0)</f>
        <v>250408695</v>
      </c>
      <c r="AB192" t="str">
        <f t="shared" si="14"/>
        <v>No</v>
      </c>
      <c r="AC192">
        <f t="shared" si="15"/>
        <v>222</v>
      </c>
      <c r="AD192" t="str">
        <f t="shared" si="16"/>
        <v>&gt;₹500</v>
      </c>
      <c r="AE192" t="str">
        <f t="shared" si="17"/>
        <v>71–80%</v>
      </c>
    </row>
    <row r="193" spans="1:31" x14ac:dyDescent="0.35">
      <c r="A193" t="s">
        <v>8907</v>
      </c>
      <c r="B193" t="s">
        <v>7168</v>
      </c>
      <c r="C193" t="str">
        <f>PROPER(Table3[[#This Row],[product_name2]])</f>
        <v>Ant Esports Gm320 Rgb Optical Wired Gaming Mouse | 8 Programmable Buttons | 12800 Dpi</v>
      </c>
      <c r="D193" t="s">
        <v>7169</v>
      </c>
      <c r="E193" t="s">
        <v>8690</v>
      </c>
      <c r="F193" t="str">
        <f>LEFT(Table3[[#This Row],[category]], FIND("|", Table3[[#This Row],[category]]) - 1)</f>
        <v>Home&amp;Kitchen</v>
      </c>
      <c r="G193" t="str">
        <f>MID(Table3[[#This Row],[category]], FIND("|", Table3[[#This Row],[category]]) + 1, FIND("|", Table3[[#This Row],[category]], FIND("|", Table3[[#This Row],[category]]) + 1) - FIND("|", Table3[[#This Row],[category]]) - 1)</f>
        <v>Kitchen&amp;HomeAppliances</v>
      </c>
      <c r="H193" t="str">
        <f>RIGHT(Table3[[#This Row],[category]], LEN(Table3[[#This Row],[category]]) - FIND("|", Table3[[#This Row],[category]], FIND("|", Table3[[#This Row],[category]]) + 1))</f>
        <v>SmallKitchenAppliances|InductionCooktop</v>
      </c>
      <c r="I193" s="6">
        <v>2148</v>
      </c>
      <c r="J193" s="6">
        <v>3645</v>
      </c>
      <c r="K193" s="1">
        <f t="shared" si="12"/>
        <v>41.069958847736629</v>
      </c>
      <c r="L193" s="3">
        <v>0.41</v>
      </c>
      <c r="M193" s="1">
        <v>4.0999999999999996</v>
      </c>
      <c r="N193" s="11">
        <v>31388</v>
      </c>
      <c r="O193" s="7">
        <f>IF(ISNUMBER(Table3[[#This Row],[rating]]), Table3[[#This Row],[rating]], "")</f>
        <v>4.0999999999999996</v>
      </c>
      <c r="P193" s="7">
        <f>Table3[[#This Row],[average rating]] + (Table3[[#This Row],[rating_count]] / 1000)</f>
        <v>35.488</v>
      </c>
      <c r="Q193" s="7">
        <f>IFERROR(ROUND(VALUE(Table3[[#This Row],[rating]]), 0), "")</f>
        <v>4</v>
      </c>
      <c r="R193" t="s">
        <v>8909</v>
      </c>
      <c r="S193" t="s">
        <v>8910</v>
      </c>
      <c r="T193" t="s">
        <v>8911</v>
      </c>
      <c r="U193" t="s">
        <v>8912</v>
      </c>
      <c r="V193" t="s">
        <v>8913</v>
      </c>
      <c r="W193" t="s">
        <v>8914</v>
      </c>
      <c r="X193" t="s">
        <v>8915</v>
      </c>
      <c r="Y193" t="s">
        <v>8916</v>
      </c>
      <c r="Z193" s="6">
        <f t="shared" si="13"/>
        <v>114409260</v>
      </c>
      <c r="AA193" s="6">
        <f>IFERROR(VALUE(Table3[[#This Row],[potential revenue]]), 0)</f>
        <v>114409260</v>
      </c>
      <c r="AB193" t="str">
        <f t="shared" si="14"/>
        <v>Yes</v>
      </c>
      <c r="AC193">
        <f t="shared" si="15"/>
        <v>223</v>
      </c>
      <c r="AD193" t="str">
        <f t="shared" si="16"/>
        <v>&gt;₹500</v>
      </c>
      <c r="AE193" t="str">
        <f t="shared" si="17"/>
        <v>41–50%</v>
      </c>
    </row>
    <row r="194" spans="1:31" x14ac:dyDescent="0.35">
      <c r="A194" t="s">
        <v>3754</v>
      </c>
      <c r="B194" t="s">
        <v>725</v>
      </c>
      <c r="C194" t="str">
        <f>PROPER(Table3[[#This Row],[product_name2]])</f>
        <v>Ambrane 60W / 3A Fast Charging Output Cable With Type-C To Usb For Mobile, Neckband, True Wireless Earphone Charging, 480Mbps Data Sync Speed, 1M Length (Act - Az10, Black)</v>
      </c>
      <c r="D194" t="s">
        <v>726</v>
      </c>
      <c r="E194" t="s">
        <v>3006</v>
      </c>
      <c r="F194" t="str">
        <f>LEFT(Table3[[#This Row],[category]], FIND("|", Table3[[#This Row],[category]]) - 1)</f>
        <v>Electronics</v>
      </c>
      <c r="G194" t="str">
        <f>MID(Table3[[#This Row],[category]], FIND("|", Table3[[#This Row],[category]]) + 1, FIND("|", Table3[[#This Row],[category]], FIND("|", Table3[[#This Row],[category]]) + 1) - FIND("|", Table3[[#This Row],[category]]) - 1)</f>
        <v>Mobiles&amp;Accessories</v>
      </c>
      <c r="H194" t="str">
        <f>RIGHT(Table3[[#This Row],[category]], LEN(Table3[[#This Row],[category]]) - FIND("|", Table3[[#This Row],[category]], FIND("|", Table3[[#This Row],[category]]) + 1))</f>
        <v>Smartphones&amp;BasicMobiles|Smartphones</v>
      </c>
      <c r="I194" s="6">
        <v>7499</v>
      </c>
      <c r="J194" s="6">
        <v>7999</v>
      </c>
      <c r="K194" s="1">
        <f t="shared" ref="K194:K257" si="18">(J194-I194)/J194*100</f>
        <v>6.2507813476684593</v>
      </c>
      <c r="L194" s="3">
        <v>0.06</v>
      </c>
      <c r="M194" s="1">
        <v>4</v>
      </c>
      <c r="N194" s="11">
        <v>30907</v>
      </c>
      <c r="O194" s="7">
        <f>IF(ISNUMBER(Table3[[#This Row],[rating]]), Table3[[#This Row],[rating]], "")</f>
        <v>4</v>
      </c>
      <c r="P194" s="7">
        <f>Table3[[#This Row],[average rating]] + (Table3[[#This Row],[rating_count]] / 1000)</f>
        <v>34.906999999999996</v>
      </c>
      <c r="Q194" s="7">
        <f>IFERROR(ROUND(VALUE(Table3[[#This Row],[rating]]), 0), "")</f>
        <v>4</v>
      </c>
      <c r="R194" t="s">
        <v>3756</v>
      </c>
      <c r="S194" t="s">
        <v>3757</v>
      </c>
      <c r="T194" t="s">
        <v>3758</v>
      </c>
      <c r="U194" t="s">
        <v>3759</v>
      </c>
      <c r="V194" t="s">
        <v>3760</v>
      </c>
      <c r="W194" t="s">
        <v>3761</v>
      </c>
      <c r="X194" t="s">
        <v>3762</v>
      </c>
      <c r="Y194" t="s">
        <v>3763</v>
      </c>
      <c r="Z194" s="6">
        <f t="shared" ref="Z194:Z257" si="19">(J194*N194)</f>
        <v>247225093</v>
      </c>
      <c r="AA194" s="6">
        <f>IFERROR(VALUE(Table3[[#This Row],[potential revenue]]), 0)</f>
        <v>247225093</v>
      </c>
      <c r="AB194" t="str">
        <f t="shared" ref="AB194:AB257" si="20">IF(K193 &gt;= 50, "Yes", "No")</f>
        <v>No</v>
      </c>
      <c r="AC194">
        <f t="shared" ref="AC194:AC257" si="21">COUNTIF(E193:AB692, "Yes")</f>
        <v>223</v>
      </c>
      <c r="AD194" t="str">
        <f t="shared" ref="AD194:AD257" si="22">IF(I193 &lt; 200, "&lt;₹200", IF(I193 &lt;= 500, "₹200–₹500", "&gt;₹500"))</f>
        <v>&gt;₹500</v>
      </c>
      <c r="AE194" t="str">
        <f t="shared" ref="AE194:AE257" si="23">IF(K194&lt;=10, "0–10%",
 IF(K194&lt;=20, "11–20%",
 IF(K194&lt;=30, "21–30%",
 IF(K194&lt;=40, "31–40%",
 IF(K194&lt;=50, "41–50%",
 IF(K194&lt;=60, "51–60%",
 IF(K194&lt;=70, "61–70%",
 IF(K194&lt;=80, "71–80%",
 IF(K194&lt;=90, "81–90%", "91–100%")))))))))</f>
        <v>0–10%</v>
      </c>
    </row>
    <row r="195" spans="1:31" hidden="1" x14ac:dyDescent="0.35">
      <c r="A195" t="s">
        <v>8113</v>
      </c>
      <c r="B195" t="s">
        <v>1707</v>
      </c>
      <c r="C195" t="str">
        <f>PROPER(Table3[[#This Row],[product_name2]])</f>
        <v>Lohaya Television Remote Compatible For Vu Led Lcd Hd Tv Remote Control Model No :- En2B27V</v>
      </c>
      <c r="D195" t="s">
        <v>1708</v>
      </c>
      <c r="E195" t="s">
        <v>5560</v>
      </c>
      <c r="F195" t="str">
        <f>LEFT(Table3[[#This Row],[category]], FIND("|", Table3[[#This Row],[category]]) - 1)</f>
        <v>Electronics</v>
      </c>
      <c r="G195" t="e">
        <f>MID(Table3[[#This Row],[category]], FIND("|", Table3[[#This Row],[category]]) + 1, FIND("|", Table3[[#This Row],[category]], FIND("|", Table3[[#This Row],[category]]) + 1) - FIND("|", Table3[[#This Row],[category]]) - 1)</f>
        <v>#VALUE!</v>
      </c>
      <c r="H195" t="e">
        <f>RIGHT(Table3[[#This Row],[category]], LEN(Table3[[#This Row],[category]]) - FIND("|", Table3[[#This Row],[category]], FIND("|", Table3[[#This Row],[category]]) + 1))</f>
        <v>#VALUE!</v>
      </c>
      <c r="I195" s="5">
        <v>1500</v>
      </c>
      <c r="J195" s="5">
        <v>1500</v>
      </c>
      <c r="K195" s="1">
        <f t="shared" si="18"/>
        <v>0</v>
      </c>
      <c r="L195" s="3">
        <v>0</v>
      </c>
      <c r="M195" s="1">
        <v>4.4000000000000004</v>
      </c>
      <c r="N195" s="2">
        <v>25996</v>
      </c>
      <c r="O195" s="7">
        <f>IF(ISNUMBER(Table3[[#This Row],[rating]]), Table3[[#This Row],[rating]], "")</f>
        <v>4.4000000000000004</v>
      </c>
      <c r="P195" s="7">
        <f>Table3[[#This Row],[average rating]] + (Table3[[#This Row],[rating_count]] / 1000)</f>
        <v>30.396000000000001</v>
      </c>
      <c r="Q195" s="7">
        <f>IFERROR(ROUND(VALUE(Table3[[#This Row],[rating]]), 0), "")</f>
        <v>4</v>
      </c>
      <c r="R195" t="s">
        <v>8115</v>
      </c>
      <c r="S195" t="s">
        <v>8116</v>
      </c>
      <c r="T195" t="s">
        <v>8117</v>
      </c>
      <c r="U195" t="s">
        <v>8118</v>
      </c>
      <c r="V195" t="s">
        <v>8119</v>
      </c>
      <c r="W195" t="s">
        <v>8120</v>
      </c>
      <c r="X195" t="s">
        <v>8121</v>
      </c>
      <c r="Y195" t="s">
        <v>8122</v>
      </c>
      <c r="Z195" s="6">
        <f t="shared" si="19"/>
        <v>38994000</v>
      </c>
      <c r="AA195" s="6">
        <f>IFERROR(VALUE(Table3[[#This Row],[potential revenue]]), 0)</f>
        <v>38994000</v>
      </c>
      <c r="AB195" t="str">
        <f t="shared" si="20"/>
        <v>No</v>
      </c>
      <c r="AC195">
        <f t="shared" si="21"/>
        <v>222</v>
      </c>
      <c r="AD195" t="str">
        <f t="shared" si="22"/>
        <v>&gt;₹500</v>
      </c>
      <c r="AE195" t="str">
        <f t="shared" si="23"/>
        <v>0–10%</v>
      </c>
    </row>
    <row r="196" spans="1:31" x14ac:dyDescent="0.35">
      <c r="A196" t="s">
        <v>89</v>
      </c>
      <c r="B196" t="s">
        <v>2008</v>
      </c>
      <c r="C196" t="str">
        <f>PROPER(Table3[[#This Row],[product_name2]])</f>
        <v>Remote Compatible For Samsung Led/Lcd Remote Control Works With Samsung Led/Lcd Tv By Trend Trail</v>
      </c>
      <c r="D196" t="s">
        <v>2009</v>
      </c>
      <c r="E196" t="s">
        <v>20</v>
      </c>
      <c r="F196" t="str">
        <f>LEFT(Table3[[#This Row],[category]], FIND("|", Table3[[#This Row],[category]]) - 1)</f>
        <v>Computers&amp;Accessories</v>
      </c>
      <c r="G196" t="str">
        <f>MID(Table3[[#This Row],[category]], FIND("|", Table3[[#This Row],[category]]) + 1, FIND("|", Table3[[#This Row],[category]], FIND("|", Table3[[#This Row],[category]]) + 1) - FIND("|", Table3[[#This Row],[category]]) - 1)</f>
        <v>Accessories&amp;Peripherals</v>
      </c>
      <c r="H196" t="str">
        <f>RIGHT(Table3[[#This Row],[category]], LEN(Table3[[#This Row],[category]]) - FIND("|", Table3[[#This Row],[category]], FIND("|", Table3[[#This Row],[category]]) + 1))</f>
        <v>Cables&amp;Accessories|Cables|USBCables</v>
      </c>
      <c r="I196" s="6">
        <v>229</v>
      </c>
      <c r="J196" s="6">
        <v>299</v>
      </c>
      <c r="K196" s="1">
        <f t="shared" si="18"/>
        <v>23.411371237458194</v>
      </c>
      <c r="L196" s="3">
        <v>0.23</v>
      </c>
      <c r="M196" s="1">
        <v>4.3</v>
      </c>
      <c r="N196" s="11">
        <v>30411</v>
      </c>
      <c r="O196" s="7">
        <f>IF(ISNUMBER(Table3[[#This Row],[rating]]), Table3[[#This Row],[rating]], "")</f>
        <v>4.3</v>
      </c>
      <c r="P196" s="7">
        <f>Table3[[#This Row],[average rating]] + (Table3[[#This Row],[rating_count]] / 1000)</f>
        <v>34.710999999999999</v>
      </c>
      <c r="Q196" s="7">
        <f>IFERROR(ROUND(VALUE(Table3[[#This Row],[rating]]), 0), "")</f>
        <v>4</v>
      </c>
      <c r="R196" t="s">
        <v>91</v>
      </c>
      <c r="S196" t="s">
        <v>92</v>
      </c>
      <c r="T196" t="s">
        <v>93</v>
      </c>
      <c r="U196" t="s">
        <v>94</v>
      </c>
      <c r="V196" t="s">
        <v>95</v>
      </c>
      <c r="W196" t="s">
        <v>96</v>
      </c>
      <c r="X196" t="s">
        <v>97</v>
      </c>
      <c r="Y196" t="s">
        <v>98</v>
      </c>
      <c r="Z196" s="6">
        <f t="shared" si="19"/>
        <v>9092889</v>
      </c>
      <c r="AA196" s="6">
        <f>IFERROR(VALUE(Table3[[#This Row],[potential revenue]]), 0)</f>
        <v>9092889</v>
      </c>
      <c r="AB196" t="str">
        <f t="shared" si="20"/>
        <v>No</v>
      </c>
      <c r="AC196">
        <f t="shared" si="21"/>
        <v>223</v>
      </c>
      <c r="AD196" t="str">
        <f t="shared" si="22"/>
        <v>&gt;₹500</v>
      </c>
      <c r="AE196" t="str">
        <f t="shared" si="23"/>
        <v>21–30%</v>
      </c>
    </row>
    <row r="197" spans="1:31" x14ac:dyDescent="0.35">
      <c r="A197" t="s">
        <v>1381</v>
      </c>
      <c r="B197" t="s">
        <v>2294</v>
      </c>
      <c r="C197" t="str">
        <f>PROPER(Table3[[#This Row],[product_name2]])</f>
        <v>Amazon Basics Usb A To Lightning Pvc Molded Nylon Mfi Certified Charging Cable (Black, 1.2 Meter)</v>
      </c>
      <c r="D197" t="s">
        <v>2295</v>
      </c>
      <c r="E197" t="s">
        <v>20</v>
      </c>
      <c r="F197" t="str">
        <f>LEFT(Table3[[#This Row],[category]], FIND("|", Table3[[#This Row],[category]]) - 1)</f>
        <v>Computers&amp;Accessories</v>
      </c>
      <c r="G197" t="str">
        <f>MID(Table3[[#This Row],[category]], FIND("|", Table3[[#This Row],[category]]) + 1, FIND("|", Table3[[#This Row],[category]], FIND("|", Table3[[#This Row],[category]]) + 1) - FIND("|", Table3[[#This Row],[category]]) - 1)</f>
        <v>Accessories&amp;Peripherals</v>
      </c>
      <c r="H197" t="str">
        <f>RIGHT(Table3[[#This Row],[category]], LEN(Table3[[#This Row],[category]]) - FIND("|", Table3[[#This Row],[category]], FIND("|", Table3[[#This Row],[category]]) + 1))</f>
        <v>Cables&amp;Accessories|Cables|USBCables</v>
      </c>
      <c r="I197" s="6">
        <v>499</v>
      </c>
      <c r="J197" s="6">
        <v>1299</v>
      </c>
      <c r="K197" s="1">
        <f t="shared" si="18"/>
        <v>61.585835257890686</v>
      </c>
      <c r="L197" s="3">
        <v>0.62</v>
      </c>
      <c r="M197" s="1">
        <v>4.3</v>
      </c>
      <c r="N197" s="11">
        <v>30411</v>
      </c>
      <c r="O197" s="7">
        <f>IF(ISNUMBER(Table3[[#This Row],[rating]]), Table3[[#This Row],[rating]], "")</f>
        <v>4.3</v>
      </c>
      <c r="P197" s="7">
        <f>Table3[[#This Row],[average rating]] + (Table3[[#This Row],[rating_count]] / 1000)</f>
        <v>34.710999999999999</v>
      </c>
      <c r="Q197" s="7">
        <f>IFERROR(ROUND(VALUE(Table3[[#This Row],[rating]]), 0), "")</f>
        <v>4</v>
      </c>
      <c r="R197" t="s">
        <v>1383</v>
      </c>
      <c r="S197" t="s">
        <v>92</v>
      </c>
      <c r="T197" t="s">
        <v>93</v>
      </c>
      <c r="U197" t="s">
        <v>94</v>
      </c>
      <c r="V197" t="s">
        <v>95</v>
      </c>
      <c r="W197" t="s">
        <v>96</v>
      </c>
      <c r="X197" t="s">
        <v>1384</v>
      </c>
      <c r="Y197" t="s">
        <v>1385</v>
      </c>
      <c r="Z197" s="6">
        <f t="shared" si="19"/>
        <v>39503889</v>
      </c>
      <c r="AA197" s="6">
        <f>IFERROR(VALUE(Table3[[#This Row],[potential revenue]]), 0)</f>
        <v>39503889</v>
      </c>
      <c r="AB197" t="str">
        <f t="shared" si="20"/>
        <v>No</v>
      </c>
      <c r="AC197">
        <f t="shared" si="21"/>
        <v>223</v>
      </c>
      <c r="AD197" t="str">
        <f t="shared" si="22"/>
        <v>₹200–₹500</v>
      </c>
      <c r="AE197" t="str">
        <f t="shared" si="23"/>
        <v>61–70%</v>
      </c>
    </row>
    <row r="198" spans="1:31" x14ac:dyDescent="0.35">
      <c r="A198" t="s">
        <v>89</v>
      </c>
      <c r="B198" t="s">
        <v>2721</v>
      </c>
      <c r="C198" t="str">
        <f>PROPER(Table3[[#This Row],[product_name2]])</f>
        <v>Sansui 80Cm (32 Inches) Hd Ready Smart Led Tv Jsy32Skhd (Black) With Bezel-Less Design</v>
      </c>
      <c r="D198" t="s">
        <v>2722</v>
      </c>
      <c r="E198" t="s">
        <v>20</v>
      </c>
      <c r="F198" t="str">
        <f>LEFT(Table3[[#This Row],[category]], FIND("|", Table3[[#This Row],[category]]) - 1)</f>
        <v>Computers&amp;Accessories</v>
      </c>
      <c r="G198" t="str">
        <f>MID(Table3[[#This Row],[category]], FIND("|", Table3[[#This Row],[category]]) + 1, FIND("|", Table3[[#This Row],[category]], FIND("|", Table3[[#This Row],[category]]) + 1) - FIND("|", Table3[[#This Row],[category]]) - 1)</f>
        <v>Accessories&amp;Peripherals</v>
      </c>
      <c r="H198" t="str">
        <f>RIGHT(Table3[[#This Row],[category]], LEN(Table3[[#This Row],[category]]) - FIND("|", Table3[[#This Row],[category]], FIND("|", Table3[[#This Row],[category]]) + 1))</f>
        <v>Cables&amp;Accessories|Cables|USBCables</v>
      </c>
      <c r="I198" s="6">
        <v>229</v>
      </c>
      <c r="J198" s="6">
        <v>299</v>
      </c>
      <c r="K198" s="1">
        <f t="shared" si="18"/>
        <v>23.411371237458194</v>
      </c>
      <c r="L198" s="3">
        <v>0.23</v>
      </c>
      <c r="M198" s="1">
        <v>4.3</v>
      </c>
      <c r="N198" s="11">
        <v>30411</v>
      </c>
      <c r="O198" s="7">
        <f>IF(ISNUMBER(Table3[[#This Row],[rating]]), Table3[[#This Row],[rating]], "")</f>
        <v>4.3</v>
      </c>
      <c r="P198" s="7">
        <f>Table3[[#This Row],[average rating]] + (Table3[[#This Row],[rating_count]] / 1000)</f>
        <v>34.710999999999999</v>
      </c>
      <c r="Q198" s="7">
        <f>IFERROR(ROUND(VALUE(Table3[[#This Row],[rating]]), 0), "")</f>
        <v>4</v>
      </c>
      <c r="R198" t="s">
        <v>91</v>
      </c>
      <c r="S198" t="s">
        <v>92</v>
      </c>
      <c r="T198" t="s">
        <v>93</v>
      </c>
      <c r="U198" t="s">
        <v>94</v>
      </c>
      <c r="V198" t="s">
        <v>95</v>
      </c>
      <c r="W198" t="s">
        <v>96</v>
      </c>
      <c r="X198" t="s">
        <v>3639</v>
      </c>
      <c r="Y198" t="s">
        <v>3640</v>
      </c>
      <c r="Z198" s="6">
        <f t="shared" si="19"/>
        <v>9092889</v>
      </c>
      <c r="AA198" s="6">
        <f>IFERROR(VALUE(Table3[[#This Row],[potential revenue]]), 0)</f>
        <v>9092889</v>
      </c>
      <c r="AB198" t="str">
        <f t="shared" si="20"/>
        <v>Yes</v>
      </c>
      <c r="AC198">
        <f t="shared" si="21"/>
        <v>224</v>
      </c>
      <c r="AD198" t="str">
        <f t="shared" si="22"/>
        <v>₹200–₹500</v>
      </c>
      <c r="AE198" t="str">
        <f t="shared" si="23"/>
        <v>21–30%</v>
      </c>
    </row>
    <row r="199" spans="1:31" x14ac:dyDescent="0.35">
      <c r="A199" t="s">
        <v>89</v>
      </c>
      <c r="B199" t="s">
        <v>3059</v>
      </c>
      <c r="C199" t="str">
        <f>PROPER(Table3[[#This Row],[product_name2]])</f>
        <v>Nokia 105 Single Sim, Keypad Mobile Phone With Wireless Fm Radio | Charcoal</v>
      </c>
      <c r="D199" t="s">
        <v>3060</v>
      </c>
      <c r="E199" t="s">
        <v>20</v>
      </c>
      <c r="F199" t="str">
        <f>LEFT(Table3[[#This Row],[category]], FIND("|", Table3[[#This Row],[category]]) - 1)</f>
        <v>Computers&amp;Accessories</v>
      </c>
      <c r="G199" t="str">
        <f>MID(Table3[[#This Row],[category]], FIND("|", Table3[[#This Row],[category]]) + 1, FIND("|", Table3[[#This Row],[category]], FIND("|", Table3[[#This Row],[category]]) + 1) - FIND("|", Table3[[#This Row],[category]]) - 1)</f>
        <v>Accessories&amp;Peripherals</v>
      </c>
      <c r="H199" t="str">
        <f>RIGHT(Table3[[#This Row],[category]], LEN(Table3[[#This Row],[category]]) - FIND("|", Table3[[#This Row],[category]], FIND("|", Table3[[#This Row],[category]]) + 1))</f>
        <v>Cables&amp;Accessories|Cables|USBCables</v>
      </c>
      <c r="I199" s="6">
        <v>229</v>
      </c>
      <c r="J199" s="6">
        <v>299</v>
      </c>
      <c r="K199" s="1">
        <f t="shared" si="18"/>
        <v>23.411371237458194</v>
      </c>
      <c r="L199" s="3">
        <v>0.23</v>
      </c>
      <c r="M199" s="1">
        <v>4.3</v>
      </c>
      <c r="N199" s="11">
        <v>30411</v>
      </c>
      <c r="O199" s="7">
        <f>IF(ISNUMBER(Table3[[#This Row],[rating]]), Table3[[#This Row],[rating]], "")</f>
        <v>4.3</v>
      </c>
      <c r="P199" s="7">
        <f>Table3[[#This Row],[average rating]] + (Table3[[#This Row],[rating_count]] / 1000)</f>
        <v>34.710999999999999</v>
      </c>
      <c r="Q199" s="7">
        <f>IFERROR(ROUND(VALUE(Table3[[#This Row],[rating]]), 0), "")</f>
        <v>4</v>
      </c>
      <c r="R199" t="s">
        <v>91</v>
      </c>
      <c r="S199" t="s">
        <v>92</v>
      </c>
      <c r="T199" t="s">
        <v>93</v>
      </c>
      <c r="U199" t="s">
        <v>94</v>
      </c>
      <c r="V199" t="s">
        <v>95</v>
      </c>
      <c r="W199" t="s">
        <v>96</v>
      </c>
      <c r="X199" t="s">
        <v>97</v>
      </c>
      <c r="Y199" t="s">
        <v>5521</v>
      </c>
      <c r="Z199" s="6">
        <f t="shared" si="19"/>
        <v>9092889</v>
      </c>
      <c r="AA199" s="6">
        <f>IFERROR(VALUE(Table3[[#This Row],[potential revenue]]), 0)</f>
        <v>9092889</v>
      </c>
      <c r="AB199" t="str">
        <f t="shared" si="20"/>
        <v>No</v>
      </c>
      <c r="AC199">
        <f t="shared" si="21"/>
        <v>225</v>
      </c>
      <c r="AD199" t="str">
        <f t="shared" si="22"/>
        <v>₹200–₹500</v>
      </c>
      <c r="AE199" t="str">
        <f t="shared" si="23"/>
        <v>21–30%</v>
      </c>
    </row>
    <row r="200" spans="1:31" x14ac:dyDescent="0.35">
      <c r="A200" t="s">
        <v>6220</v>
      </c>
      <c r="B200" t="s">
        <v>6713</v>
      </c>
      <c r="C200" t="str">
        <f>PROPER(Table3[[#This Row],[product_name2]])</f>
        <v>Esnipe Mart Worldwide Travel Adapter With Build In Dual Usb Charger Ports With 125V 6A, 250V Protected Electrical Plug For Laptops, Cameras (White)</v>
      </c>
      <c r="D200" t="s">
        <v>6714</v>
      </c>
      <c r="E200" t="s">
        <v>6222</v>
      </c>
      <c r="F200" t="str">
        <f>LEFT(Table3[[#This Row],[category]], FIND("|", Table3[[#This Row],[category]]) - 1)</f>
        <v>Electronics</v>
      </c>
      <c r="G200" t="str">
        <f>MID(Table3[[#This Row],[category]], FIND("|", Table3[[#This Row],[category]]) + 1, FIND("|", Table3[[#This Row],[category]], FIND("|", Table3[[#This Row],[category]]) + 1) - FIND("|", Table3[[#This Row],[category]]) - 1)</f>
        <v>HomeAudio</v>
      </c>
      <c r="H200" t="str">
        <f>RIGHT(Table3[[#This Row],[category]], LEN(Table3[[#This Row],[category]]) - FIND("|", Table3[[#This Row],[category]], FIND("|", Table3[[#This Row],[category]]) + 1))</f>
        <v>Speakers|OutdoorSpeakers</v>
      </c>
      <c r="I200" s="6">
        <v>899</v>
      </c>
      <c r="J200" s="6">
        <v>1999</v>
      </c>
      <c r="K200" s="1">
        <f t="shared" si="18"/>
        <v>55.027513756878442</v>
      </c>
      <c r="L200" s="3">
        <v>0.55000000000000004</v>
      </c>
      <c r="M200" s="1">
        <v>4.0999999999999996</v>
      </c>
      <c r="N200" s="11">
        <v>30469</v>
      </c>
      <c r="O200" s="7">
        <f>IF(ISNUMBER(Table3[[#This Row],[rating]]), Table3[[#This Row],[rating]], "")</f>
        <v>4.0999999999999996</v>
      </c>
      <c r="P200" s="7">
        <f>Table3[[#This Row],[average rating]] + (Table3[[#This Row],[rating_count]] / 1000)</f>
        <v>34.569000000000003</v>
      </c>
      <c r="Q200" s="7">
        <f>IFERROR(ROUND(VALUE(Table3[[#This Row],[rating]]), 0), "")</f>
        <v>4</v>
      </c>
      <c r="R200" t="s">
        <v>6223</v>
      </c>
      <c r="S200" t="s">
        <v>6224</v>
      </c>
      <c r="T200" t="s">
        <v>6225</v>
      </c>
      <c r="U200" t="s">
        <v>6226</v>
      </c>
      <c r="V200" t="s">
        <v>6227</v>
      </c>
      <c r="W200" t="s">
        <v>6228</v>
      </c>
      <c r="X200" t="s">
        <v>6229</v>
      </c>
      <c r="Y200" t="s">
        <v>6230</v>
      </c>
      <c r="Z200" s="6">
        <f t="shared" si="19"/>
        <v>60907531</v>
      </c>
      <c r="AA200" s="6">
        <f>IFERROR(VALUE(Table3[[#This Row],[potential revenue]]), 0)</f>
        <v>60907531</v>
      </c>
      <c r="AB200" t="str">
        <f t="shared" si="20"/>
        <v>No</v>
      </c>
      <c r="AC200">
        <f t="shared" si="21"/>
        <v>224</v>
      </c>
      <c r="AD200" t="str">
        <f t="shared" si="22"/>
        <v>₹200–₹500</v>
      </c>
      <c r="AE200" t="str">
        <f t="shared" si="23"/>
        <v>51–60%</v>
      </c>
    </row>
    <row r="201" spans="1:31" x14ac:dyDescent="0.35">
      <c r="A201" t="s">
        <v>7942</v>
      </c>
      <c r="B201" t="s">
        <v>5046</v>
      </c>
      <c r="C201" t="str">
        <f>PROPER(Table3[[#This Row],[product_name2]])</f>
        <v>Dell Ms116 1000Dpi Usb Wired Optical Mouse, Led Tracking, Scrolling Wheel, Plug And Play.</v>
      </c>
      <c r="D201" t="s">
        <v>5047</v>
      </c>
      <c r="E201" t="s">
        <v>2964</v>
      </c>
      <c r="F201" t="str">
        <f>LEFT(Table3[[#This Row],[category]], FIND("|", Table3[[#This Row],[category]]) - 1)</f>
        <v>Electronics</v>
      </c>
      <c r="G201" t="str">
        <f>MID(Table3[[#This Row],[category]], FIND("|", Table3[[#This Row],[category]]) + 1, FIND("|", Table3[[#This Row],[category]], FIND("|", Table3[[#This Row],[category]]) + 1) - FIND("|", Table3[[#This Row],[category]]) - 1)</f>
        <v>WearableTechnology</v>
      </c>
      <c r="H201" t="str">
        <f>RIGHT(Table3[[#This Row],[category]], LEN(Table3[[#This Row],[category]]) - FIND("|", Table3[[#This Row],[category]], FIND("|", Table3[[#This Row],[category]]) + 1))</f>
        <v>SmartWatches</v>
      </c>
      <c r="I201" s="6">
        <v>5998</v>
      </c>
      <c r="J201" s="6">
        <v>7999</v>
      </c>
      <c r="K201" s="1">
        <f t="shared" si="18"/>
        <v>25.015626953369168</v>
      </c>
      <c r="L201" s="3">
        <v>0.25</v>
      </c>
      <c r="M201" s="1">
        <v>4.2</v>
      </c>
      <c r="N201" s="11">
        <v>30355</v>
      </c>
      <c r="O201" s="7">
        <f>IF(ISNUMBER(Table3[[#This Row],[rating]]), Table3[[#This Row],[rating]], "")</f>
        <v>4.2</v>
      </c>
      <c r="P201" s="7">
        <f>Table3[[#This Row],[average rating]] + (Table3[[#This Row],[rating_count]] / 1000)</f>
        <v>34.555</v>
      </c>
      <c r="Q201" s="7">
        <f>IFERROR(ROUND(VALUE(Table3[[#This Row],[rating]]), 0), "")</f>
        <v>4</v>
      </c>
      <c r="R201" t="s">
        <v>7944</v>
      </c>
      <c r="S201" t="s">
        <v>7945</v>
      </c>
      <c r="T201" t="s">
        <v>7946</v>
      </c>
      <c r="U201" t="s">
        <v>7947</v>
      </c>
      <c r="V201" t="s">
        <v>7948</v>
      </c>
      <c r="W201" t="s">
        <v>7949</v>
      </c>
      <c r="X201" t="s">
        <v>7950</v>
      </c>
      <c r="Y201" t="s">
        <v>7951</v>
      </c>
      <c r="Z201" s="6">
        <f t="shared" si="19"/>
        <v>242809645</v>
      </c>
      <c r="AA201" s="6">
        <f>IFERROR(VALUE(Table3[[#This Row],[potential revenue]]), 0)</f>
        <v>242809645</v>
      </c>
      <c r="AB201" t="str">
        <f t="shared" si="20"/>
        <v>Yes</v>
      </c>
      <c r="AC201">
        <f t="shared" si="21"/>
        <v>225</v>
      </c>
      <c r="AD201" t="str">
        <f t="shared" si="22"/>
        <v>&gt;₹500</v>
      </c>
      <c r="AE201" t="str">
        <f t="shared" si="23"/>
        <v>21–30%</v>
      </c>
    </row>
    <row r="202" spans="1:31" x14ac:dyDescent="0.35">
      <c r="A202" t="s">
        <v>5211</v>
      </c>
      <c r="B202" t="s">
        <v>3034</v>
      </c>
      <c r="C202" t="str">
        <f>PROPER(Table3[[#This Row],[product_name2]])</f>
        <v>Redmi A1 (Light Green, 2Gb Ram 32Gb Rom) | Segment Best Ai Dual Cam | 5000Mah Battery | Leather Texture Design | Android 12</v>
      </c>
      <c r="D202" t="s">
        <v>3035</v>
      </c>
      <c r="E202" t="s">
        <v>4857</v>
      </c>
      <c r="F202" t="str">
        <f>LEFT(Table3[[#This Row],[category]], FIND("|", Table3[[#This Row],[category]]) - 1)</f>
        <v>Computers&amp;Accessories</v>
      </c>
      <c r="G202" t="str">
        <f>MID(Table3[[#This Row],[category]], FIND("|", Table3[[#This Row],[category]]) + 1, FIND("|", Table3[[#This Row],[category]], FIND("|", Table3[[#This Row],[category]]) + 1) - FIND("|", Table3[[#This Row],[category]]) - 1)</f>
        <v>ExternalDevices&amp;DataStorage</v>
      </c>
      <c r="H202" t="str">
        <f>RIGHT(Table3[[#This Row],[category]], LEN(Table3[[#This Row],[category]]) - FIND("|", Table3[[#This Row],[category]], FIND("|", Table3[[#This Row],[category]]) + 1))</f>
        <v>PenDrives</v>
      </c>
      <c r="I202" s="6">
        <v>519</v>
      </c>
      <c r="J202" s="6">
        <v>1350</v>
      </c>
      <c r="K202" s="1">
        <f t="shared" si="18"/>
        <v>61.55555555555555</v>
      </c>
      <c r="L202" s="3">
        <v>0.62</v>
      </c>
      <c r="M202" s="1">
        <v>4.3</v>
      </c>
      <c r="N202" s="11">
        <v>30058</v>
      </c>
      <c r="O202" s="7">
        <f>IF(ISNUMBER(Table3[[#This Row],[rating]]), Table3[[#This Row],[rating]], "")</f>
        <v>4.3</v>
      </c>
      <c r="P202" s="7">
        <f>Table3[[#This Row],[average rating]] + (Table3[[#This Row],[rating_count]] / 1000)</f>
        <v>34.357999999999997</v>
      </c>
      <c r="Q202" s="7">
        <f>IFERROR(ROUND(VALUE(Table3[[#This Row],[rating]]), 0), "")</f>
        <v>4</v>
      </c>
      <c r="R202" t="s">
        <v>5213</v>
      </c>
      <c r="S202" t="s">
        <v>5214</v>
      </c>
      <c r="T202" t="s">
        <v>5215</v>
      </c>
      <c r="U202" t="s">
        <v>5216</v>
      </c>
      <c r="V202" t="s">
        <v>5217</v>
      </c>
      <c r="W202" t="s">
        <v>5218</v>
      </c>
      <c r="X202" t="s">
        <v>5219</v>
      </c>
      <c r="Y202" t="s">
        <v>5220</v>
      </c>
      <c r="Z202" s="6">
        <f t="shared" si="19"/>
        <v>40578300</v>
      </c>
      <c r="AA202" s="6">
        <f>IFERROR(VALUE(Table3[[#This Row],[potential revenue]]), 0)</f>
        <v>40578300</v>
      </c>
      <c r="AB202" t="str">
        <f t="shared" si="20"/>
        <v>No</v>
      </c>
      <c r="AC202">
        <f t="shared" si="21"/>
        <v>225</v>
      </c>
      <c r="AD202" t="str">
        <f t="shared" si="22"/>
        <v>&gt;₹500</v>
      </c>
      <c r="AE202" t="str">
        <f t="shared" si="23"/>
        <v>61–70%</v>
      </c>
    </row>
    <row r="203" spans="1:31" x14ac:dyDescent="0.35">
      <c r="A203" t="s">
        <v>3187</v>
      </c>
      <c r="B203" t="s">
        <v>8206</v>
      </c>
      <c r="C203" t="str">
        <f>PROPER(Table3[[#This Row],[product_name2]])</f>
        <v>Xiaomi Pad 5| Qualcomm Snapdragon 860| 120Hz Refresh Rate| 6Gb, 128Gb| 2.5K+ Display (10.95-Inch/27.81Cm)|1 Billion Colours| Dolby Vision Atmos| Quad Speakers| Wi-Fi| Gray</v>
      </c>
      <c r="D203" t="s">
        <v>8207</v>
      </c>
      <c r="E203" t="s">
        <v>2964</v>
      </c>
      <c r="F203" t="str">
        <f>LEFT(Table3[[#This Row],[category]], FIND("|", Table3[[#This Row],[category]]) - 1)</f>
        <v>Electronics</v>
      </c>
      <c r="G203" t="str">
        <f>MID(Table3[[#This Row],[category]], FIND("|", Table3[[#This Row],[category]]) + 1, FIND("|", Table3[[#This Row],[category]], FIND("|", Table3[[#This Row],[category]]) + 1) - FIND("|", Table3[[#This Row],[category]]) - 1)</f>
        <v>WearableTechnology</v>
      </c>
      <c r="H203" t="str">
        <f>RIGHT(Table3[[#This Row],[category]], LEN(Table3[[#This Row],[category]]) - FIND("|", Table3[[#This Row],[category]], FIND("|", Table3[[#This Row],[category]]) + 1))</f>
        <v>SmartWatches</v>
      </c>
      <c r="I203" s="6">
        <v>1599</v>
      </c>
      <c r="J203" s="6">
        <v>3999</v>
      </c>
      <c r="K203" s="1">
        <f t="shared" si="18"/>
        <v>60.015003750937737</v>
      </c>
      <c r="L203" s="3">
        <v>0.6</v>
      </c>
      <c r="M203" s="1">
        <v>4</v>
      </c>
      <c r="N203" s="11">
        <v>30254</v>
      </c>
      <c r="O203" s="7">
        <f>IF(ISNUMBER(Table3[[#This Row],[rating]]), Table3[[#This Row],[rating]], "")</f>
        <v>4</v>
      </c>
      <c r="P203" s="7">
        <f>Table3[[#This Row],[average rating]] + (Table3[[#This Row],[rating_count]] / 1000)</f>
        <v>34.254000000000005</v>
      </c>
      <c r="Q203" s="7">
        <f>IFERROR(ROUND(VALUE(Table3[[#This Row],[rating]]), 0), "")</f>
        <v>4</v>
      </c>
      <c r="R203" t="s">
        <v>3189</v>
      </c>
      <c r="S203" t="s">
        <v>3190</v>
      </c>
      <c r="T203" t="s">
        <v>3191</v>
      </c>
      <c r="U203" t="s">
        <v>3192</v>
      </c>
      <c r="V203" t="s">
        <v>3193</v>
      </c>
      <c r="W203" t="s">
        <v>3194</v>
      </c>
      <c r="X203" t="s">
        <v>3195</v>
      </c>
      <c r="Y203" t="s">
        <v>3196</v>
      </c>
      <c r="Z203" s="6">
        <f t="shared" si="19"/>
        <v>120985746</v>
      </c>
      <c r="AA203" s="6">
        <f>IFERROR(VALUE(Table3[[#This Row],[potential revenue]]), 0)</f>
        <v>120985746</v>
      </c>
      <c r="AB203" t="str">
        <f t="shared" si="20"/>
        <v>Yes</v>
      </c>
      <c r="AC203">
        <f t="shared" si="21"/>
        <v>224</v>
      </c>
      <c r="AD203" t="str">
        <f t="shared" si="22"/>
        <v>&gt;₹500</v>
      </c>
      <c r="AE203" t="str">
        <f t="shared" si="23"/>
        <v>61–70%</v>
      </c>
    </row>
    <row r="204" spans="1:31" x14ac:dyDescent="0.35">
      <c r="A204" t="s">
        <v>3414</v>
      </c>
      <c r="B204" t="s">
        <v>8260</v>
      </c>
      <c r="C204" t="str">
        <f>PROPER(Table3[[#This Row],[product_name2]])</f>
        <v>Gizga Essentials Cable Organiser, Cord Management System For Pc, Tv, Home Theater, Speaker &amp; Cables, Reusable Cable Organizer For Desk, Wfh Accessories, Organizer Tape Roll, Reusable Cable Ties Strap</v>
      </c>
      <c r="D204" t="s">
        <v>8261</v>
      </c>
      <c r="E204" t="s">
        <v>2964</v>
      </c>
      <c r="F204" t="str">
        <f>LEFT(Table3[[#This Row],[category]], FIND("|", Table3[[#This Row],[category]]) - 1)</f>
        <v>Electronics</v>
      </c>
      <c r="G204" t="str">
        <f>MID(Table3[[#This Row],[category]], FIND("|", Table3[[#This Row],[category]]) + 1, FIND("|", Table3[[#This Row],[category]], FIND("|", Table3[[#This Row],[category]]) + 1) - FIND("|", Table3[[#This Row],[category]]) - 1)</f>
        <v>WearableTechnology</v>
      </c>
      <c r="H204" t="str">
        <f>RIGHT(Table3[[#This Row],[category]], LEN(Table3[[#This Row],[category]]) - FIND("|", Table3[[#This Row],[category]], FIND("|", Table3[[#This Row],[category]]) + 1))</f>
        <v>SmartWatches</v>
      </c>
      <c r="I204" s="6">
        <v>1999</v>
      </c>
      <c r="J204" s="6">
        <v>3990</v>
      </c>
      <c r="K204" s="1">
        <f t="shared" si="18"/>
        <v>49.899749373433586</v>
      </c>
      <c r="L204" s="3">
        <v>0.5</v>
      </c>
      <c r="M204" s="1">
        <v>4</v>
      </c>
      <c r="N204" s="11">
        <v>30254</v>
      </c>
      <c r="O204" s="7">
        <f>IF(ISNUMBER(Table3[[#This Row],[rating]]), Table3[[#This Row],[rating]], "")</f>
        <v>4</v>
      </c>
      <c r="P204" s="7">
        <f>Table3[[#This Row],[average rating]] + (Table3[[#This Row],[rating_count]] / 1000)</f>
        <v>34.254000000000005</v>
      </c>
      <c r="Q204" s="7">
        <f>IFERROR(ROUND(VALUE(Table3[[#This Row],[rating]]), 0), "")</f>
        <v>4</v>
      </c>
      <c r="R204" t="s">
        <v>3416</v>
      </c>
      <c r="S204" t="s">
        <v>3190</v>
      </c>
      <c r="T204" t="s">
        <v>3191</v>
      </c>
      <c r="U204" t="s">
        <v>3192</v>
      </c>
      <c r="V204" t="s">
        <v>3193</v>
      </c>
      <c r="W204" t="s">
        <v>3194</v>
      </c>
      <c r="X204" t="s">
        <v>3417</v>
      </c>
      <c r="Y204" t="s">
        <v>3418</v>
      </c>
      <c r="Z204" s="6">
        <f t="shared" si="19"/>
        <v>120713460</v>
      </c>
      <c r="AA204" s="6">
        <f>IFERROR(VALUE(Table3[[#This Row],[potential revenue]]), 0)</f>
        <v>120713460</v>
      </c>
      <c r="AB204" t="str">
        <f t="shared" si="20"/>
        <v>Yes</v>
      </c>
      <c r="AC204">
        <f t="shared" si="21"/>
        <v>225</v>
      </c>
      <c r="AD204" t="str">
        <f t="shared" si="22"/>
        <v>&gt;₹500</v>
      </c>
      <c r="AE204" t="str">
        <f t="shared" si="23"/>
        <v>41–50%</v>
      </c>
    </row>
    <row r="205" spans="1:31" x14ac:dyDescent="0.35">
      <c r="A205" t="s">
        <v>4743</v>
      </c>
      <c r="B205" t="s">
        <v>8526</v>
      </c>
      <c r="C205" t="str">
        <f>PROPER(Table3[[#This Row],[product_name2]])</f>
        <v>Lenovo Ideapad 3 11Th Gen Intel Core I3 15.6" Fhd Thin &amp; Light Laptop(8Gb/512Gb Ssd/Windows 11/Office 2021/2Yr Warranty/3Months Xbox Game Pass/Platinum Grey/1.7Kg), 81X800Lgin</v>
      </c>
      <c r="D205" t="s">
        <v>8527</v>
      </c>
      <c r="E205" t="s">
        <v>2964</v>
      </c>
      <c r="F205" t="str">
        <f>LEFT(Table3[[#This Row],[category]], FIND("|", Table3[[#This Row],[category]]) - 1)</f>
        <v>Electronics</v>
      </c>
      <c r="G205" t="str">
        <f>MID(Table3[[#This Row],[category]], FIND("|", Table3[[#This Row],[category]]) + 1, FIND("|", Table3[[#This Row],[category]], FIND("|", Table3[[#This Row],[category]]) + 1) - FIND("|", Table3[[#This Row],[category]]) - 1)</f>
        <v>WearableTechnology</v>
      </c>
      <c r="H205" t="str">
        <f>RIGHT(Table3[[#This Row],[category]], LEN(Table3[[#This Row],[category]]) - FIND("|", Table3[[#This Row],[category]], FIND("|", Table3[[#This Row],[category]]) + 1))</f>
        <v>SmartWatches</v>
      </c>
      <c r="I205" s="6">
        <v>1999</v>
      </c>
      <c r="J205" s="6">
        <v>3999</v>
      </c>
      <c r="K205" s="1">
        <f t="shared" si="18"/>
        <v>50.01250312578145</v>
      </c>
      <c r="L205" s="3">
        <v>0.5</v>
      </c>
      <c r="M205" s="1">
        <v>4</v>
      </c>
      <c r="N205" s="11">
        <v>30254</v>
      </c>
      <c r="O205" s="7">
        <f>IF(ISNUMBER(Table3[[#This Row],[rating]]), Table3[[#This Row],[rating]], "")</f>
        <v>4</v>
      </c>
      <c r="P205" s="7">
        <f>Table3[[#This Row],[average rating]] + (Table3[[#This Row],[rating_count]] / 1000)</f>
        <v>34.254000000000005</v>
      </c>
      <c r="Q205" s="7">
        <f>IFERROR(ROUND(VALUE(Table3[[#This Row],[rating]]), 0), "")</f>
        <v>4</v>
      </c>
      <c r="R205" t="s">
        <v>4745</v>
      </c>
      <c r="S205" t="s">
        <v>4746</v>
      </c>
      <c r="T205" t="s">
        <v>4747</v>
      </c>
      <c r="U205" t="s">
        <v>4748</v>
      </c>
      <c r="V205" t="s">
        <v>4749</v>
      </c>
      <c r="W205" t="s">
        <v>4750</v>
      </c>
      <c r="X205" t="s">
        <v>4751</v>
      </c>
      <c r="Y205" t="s">
        <v>4752</v>
      </c>
      <c r="Z205" s="6">
        <f t="shared" si="19"/>
        <v>120985746</v>
      </c>
      <c r="AA205" s="6">
        <f>IFERROR(VALUE(Table3[[#This Row],[potential revenue]]), 0)</f>
        <v>120985746</v>
      </c>
      <c r="AB205" t="str">
        <f t="shared" si="20"/>
        <v>No</v>
      </c>
      <c r="AC205">
        <f t="shared" si="21"/>
        <v>224</v>
      </c>
      <c r="AD205" t="str">
        <f t="shared" si="22"/>
        <v>&gt;₹500</v>
      </c>
      <c r="AE205" t="str">
        <f t="shared" si="23"/>
        <v>51–60%</v>
      </c>
    </row>
    <row r="206" spans="1:31" x14ac:dyDescent="0.35">
      <c r="A206" t="s">
        <v>3187</v>
      </c>
      <c r="B206" t="s">
        <v>8547</v>
      </c>
      <c r="C206" t="str">
        <f>PROPER(Table3[[#This Row],[product_name2]])</f>
        <v>Zebronics Astra 10 Portable Wireless Bt V5.0 Speaker, 10W Rms Power, 15* Hours Backup, 2.25" Drive Size, Up To 6.4" Mobile Holder Support, Carry Handle, Usb, Msd, Aux Input And Fm Radio With Antenna</v>
      </c>
      <c r="D206" t="s">
        <v>8548</v>
      </c>
      <c r="E206" t="s">
        <v>2964</v>
      </c>
      <c r="F206" t="str">
        <f>LEFT(Table3[[#This Row],[category]], FIND("|", Table3[[#This Row],[category]]) - 1)</f>
        <v>Electronics</v>
      </c>
      <c r="G206" t="str">
        <f>MID(Table3[[#This Row],[category]], FIND("|", Table3[[#This Row],[category]]) + 1, FIND("|", Table3[[#This Row],[category]], FIND("|", Table3[[#This Row],[category]]) + 1) - FIND("|", Table3[[#This Row],[category]]) - 1)</f>
        <v>WearableTechnology</v>
      </c>
      <c r="H206" t="str">
        <f>RIGHT(Table3[[#This Row],[category]], LEN(Table3[[#This Row],[category]]) - FIND("|", Table3[[#This Row],[category]], FIND("|", Table3[[#This Row],[category]]) + 1))</f>
        <v>SmartWatches</v>
      </c>
      <c r="I206" s="6">
        <v>1599</v>
      </c>
      <c r="J206" s="6">
        <v>3999</v>
      </c>
      <c r="K206" s="1">
        <f t="shared" si="18"/>
        <v>60.015003750937737</v>
      </c>
      <c r="L206" s="3">
        <v>0.6</v>
      </c>
      <c r="M206" s="1">
        <v>4</v>
      </c>
      <c r="N206" s="11">
        <v>30254</v>
      </c>
      <c r="O206" s="7">
        <f>IF(ISNUMBER(Table3[[#This Row],[rating]]), Table3[[#This Row],[rating]], "")</f>
        <v>4</v>
      </c>
      <c r="P206" s="7">
        <f>Table3[[#This Row],[average rating]] + (Table3[[#This Row],[rating_count]] / 1000)</f>
        <v>34.254000000000005</v>
      </c>
      <c r="Q206" s="7">
        <f>IFERROR(ROUND(VALUE(Table3[[#This Row],[rating]]), 0), "")</f>
        <v>4</v>
      </c>
      <c r="R206" t="s">
        <v>3189</v>
      </c>
      <c r="S206" t="s">
        <v>4746</v>
      </c>
      <c r="T206" t="s">
        <v>4747</v>
      </c>
      <c r="U206" t="s">
        <v>4748</v>
      </c>
      <c r="V206" t="s">
        <v>4749</v>
      </c>
      <c r="W206" t="s">
        <v>4750</v>
      </c>
      <c r="X206" t="s">
        <v>5014</v>
      </c>
      <c r="Y206" t="s">
        <v>5015</v>
      </c>
      <c r="Z206" s="6">
        <f t="shared" si="19"/>
        <v>120985746</v>
      </c>
      <c r="AA206" s="6">
        <f>IFERROR(VALUE(Table3[[#This Row],[potential revenue]]), 0)</f>
        <v>120985746</v>
      </c>
      <c r="AB206" t="str">
        <f t="shared" si="20"/>
        <v>Yes</v>
      </c>
      <c r="AC206">
        <f t="shared" si="21"/>
        <v>224</v>
      </c>
      <c r="AD206" t="str">
        <f t="shared" si="22"/>
        <v>&gt;₹500</v>
      </c>
      <c r="AE206" t="str">
        <f t="shared" si="23"/>
        <v>61–70%</v>
      </c>
    </row>
    <row r="207" spans="1:31" x14ac:dyDescent="0.35">
      <c r="A207" t="s">
        <v>1340</v>
      </c>
      <c r="B207" t="s">
        <v>4161</v>
      </c>
      <c r="C207" t="str">
        <f>PROPER(Table3[[#This Row],[product_name2]])</f>
        <v>Samsung Galaxy M32 Prime Edition (Light Blue, 4Gb Ram, 64Gb)</v>
      </c>
      <c r="D207" t="s">
        <v>4162</v>
      </c>
      <c r="E207" t="s">
        <v>1342</v>
      </c>
      <c r="F207" t="str">
        <f>LEFT(Table3[[#This Row],[category]], FIND("|", Table3[[#This Row],[category]]) - 1)</f>
        <v>Electronics</v>
      </c>
      <c r="G207" t="str">
        <f>MID(Table3[[#This Row],[category]], FIND("|", Table3[[#This Row],[category]]) + 1, FIND("|", Table3[[#This Row],[category]], FIND("|", Table3[[#This Row],[category]]) + 1) - FIND("|", Table3[[#This Row],[category]]) - 1)</f>
        <v>HomeTheater,TV&amp;Video</v>
      </c>
      <c r="H207" t="str">
        <f>RIGHT(Table3[[#This Row],[category]], LEN(Table3[[#This Row],[category]]) - FIND("|", Table3[[#This Row],[category]], FIND("|", Table3[[#This Row],[category]]) + 1))</f>
        <v>Accessories|Cables|OpticalCables</v>
      </c>
      <c r="I207" s="6">
        <v>416</v>
      </c>
      <c r="J207" s="6">
        <v>599</v>
      </c>
      <c r="K207" s="1">
        <f t="shared" si="18"/>
        <v>30.550918196994992</v>
      </c>
      <c r="L207" s="3">
        <v>0.31</v>
      </c>
      <c r="M207" s="1">
        <v>4.2</v>
      </c>
      <c r="N207" s="11">
        <v>30023</v>
      </c>
      <c r="O207" s="7">
        <f>IF(ISNUMBER(Table3[[#This Row],[rating]]), Table3[[#This Row],[rating]], "")</f>
        <v>4.2</v>
      </c>
      <c r="P207" s="7">
        <f>Table3[[#This Row],[average rating]] + (Table3[[#This Row],[rating_count]] / 1000)</f>
        <v>34.222999999999999</v>
      </c>
      <c r="Q207" s="7">
        <f>IFERROR(ROUND(VALUE(Table3[[#This Row],[rating]]), 0), "")</f>
        <v>4</v>
      </c>
      <c r="R207" t="s">
        <v>1343</v>
      </c>
      <c r="S207" t="s">
        <v>1344</v>
      </c>
      <c r="T207" t="s">
        <v>1345</v>
      </c>
      <c r="U207" t="s">
        <v>1346</v>
      </c>
      <c r="V207" t="s">
        <v>1347</v>
      </c>
      <c r="W207" t="s">
        <v>1348</v>
      </c>
      <c r="X207" t="s">
        <v>1349</v>
      </c>
      <c r="Y207" t="s">
        <v>1350</v>
      </c>
      <c r="Z207" s="6">
        <f t="shared" si="19"/>
        <v>17983777</v>
      </c>
      <c r="AA207" s="6">
        <f>IFERROR(VALUE(Table3[[#This Row],[potential revenue]]), 0)</f>
        <v>17983777</v>
      </c>
      <c r="AB207" t="str">
        <f t="shared" si="20"/>
        <v>Yes</v>
      </c>
      <c r="AC207">
        <f t="shared" si="21"/>
        <v>225</v>
      </c>
      <c r="AD207" t="str">
        <f t="shared" si="22"/>
        <v>&gt;₹500</v>
      </c>
      <c r="AE207" t="str">
        <f t="shared" si="23"/>
        <v>31–40%</v>
      </c>
    </row>
    <row r="208" spans="1:31" x14ac:dyDescent="0.35">
      <c r="A208" t="s">
        <v>1682</v>
      </c>
      <c r="B208" t="s">
        <v>4185</v>
      </c>
      <c r="C208" t="str">
        <f>PROPER(Table3[[#This Row],[product_name2]])</f>
        <v>Redmi Note 11 (Horizon Blue, 6Gb Ram, 64Gb Storage)|90Hz Fhd+ Amoled Display | Qualcomm¬Æ Snapdragon‚Ñ¢ 680-6Nm | 33W Charger Included</v>
      </c>
      <c r="D208" t="s">
        <v>4186</v>
      </c>
      <c r="E208" t="s">
        <v>1342</v>
      </c>
      <c r="F208" t="str">
        <f>LEFT(Table3[[#This Row],[category]], FIND("|", Table3[[#This Row],[category]]) - 1)</f>
        <v>Electronics</v>
      </c>
      <c r="G208" t="str">
        <f>MID(Table3[[#This Row],[category]], FIND("|", Table3[[#This Row],[category]]) + 1, FIND("|", Table3[[#This Row],[category]], FIND("|", Table3[[#This Row],[category]]) + 1) - FIND("|", Table3[[#This Row],[category]]) - 1)</f>
        <v>HomeTheater,TV&amp;Video</v>
      </c>
      <c r="H208" t="str">
        <f>RIGHT(Table3[[#This Row],[category]], LEN(Table3[[#This Row],[category]]) - FIND("|", Table3[[#This Row],[category]], FIND("|", Table3[[#This Row],[category]]) + 1))</f>
        <v>Accessories|Cables|OpticalCables</v>
      </c>
      <c r="I208" s="6">
        <v>486</v>
      </c>
      <c r="J208" s="6">
        <v>1999</v>
      </c>
      <c r="K208" s="1">
        <f t="shared" si="18"/>
        <v>75.68784392196099</v>
      </c>
      <c r="L208" s="3">
        <v>0.76</v>
      </c>
      <c r="M208" s="1">
        <v>4.2</v>
      </c>
      <c r="N208" s="11">
        <v>30023</v>
      </c>
      <c r="O208" s="7">
        <f>IF(ISNUMBER(Table3[[#This Row],[rating]]), Table3[[#This Row],[rating]], "")</f>
        <v>4.2</v>
      </c>
      <c r="P208" s="7">
        <f>Table3[[#This Row],[average rating]] + (Table3[[#This Row],[rating_count]] / 1000)</f>
        <v>34.222999999999999</v>
      </c>
      <c r="Q208" s="7">
        <f>IFERROR(ROUND(VALUE(Table3[[#This Row],[rating]]), 0), "")</f>
        <v>4</v>
      </c>
      <c r="R208" t="s">
        <v>1684</v>
      </c>
      <c r="S208" t="s">
        <v>1344</v>
      </c>
      <c r="T208" t="s">
        <v>1345</v>
      </c>
      <c r="U208" t="s">
        <v>1346</v>
      </c>
      <c r="V208" t="s">
        <v>1347</v>
      </c>
      <c r="W208" t="s">
        <v>1348</v>
      </c>
      <c r="X208" t="s">
        <v>1685</v>
      </c>
      <c r="Y208" t="s">
        <v>1686</v>
      </c>
      <c r="Z208" s="6">
        <f t="shared" si="19"/>
        <v>60015977</v>
      </c>
      <c r="AA208" s="6">
        <f>IFERROR(VALUE(Table3[[#This Row],[potential revenue]]), 0)</f>
        <v>60015977</v>
      </c>
      <c r="AB208" t="str">
        <f t="shared" si="20"/>
        <v>No</v>
      </c>
      <c r="AC208">
        <f t="shared" si="21"/>
        <v>224</v>
      </c>
      <c r="AD208" t="str">
        <f t="shared" si="22"/>
        <v>₹200–₹500</v>
      </c>
      <c r="AE208" t="str">
        <f t="shared" si="23"/>
        <v>71–80%</v>
      </c>
    </row>
    <row r="209" spans="1:31" x14ac:dyDescent="0.35">
      <c r="A209" t="s">
        <v>604</v>
      </c>
      <c r="B209" t="s">
        <v>4013</v>
      </c>
      <c r="C209" t="str">
        <f>PROPER(Table3[[#This Row],[product_name2]])</f>
        <v>Tecno Spark 9 (Sky Mirror, 6Gb Ram,128Gb Storage) | 11Gb Expandable Ram | Helio G37 Gaming Processor</v>
      </c>
      <c r="D209" t="s">
        <v>4014</v>
      </c>
      <c r="E209" t="s">
        <v>20</v>
      </c>
      <c r="F209" t="str">
        <f>LEFT(Table3[[#This Row],[category]], FIND("|", Table3[[#This Row],[category]]) - 1)</f>
        <v>Computers&amp;Accessories</v>
      </c>
      <c r="G209" t="str">
        <f>MID(Table3[[#This Row],[category]], FIND("|", Table3[[#This Row],[category]]) + 1, FIND("|", Table3[[#This Row],[category]], FIND("|", Table3[[#This Row],[category]]) + 1) - FIND("|", Table3[[#This Row],[category]]) - 1)</f>
        <v>Accessories&amp;Peripherals</v>
      </c>
      <c r="H209" t="str">
        <f>RIGHT(Table3[[#This Row],[category]], LEN(Table3[[#This Row],[category]]) - FIND("|", Table3[[#This Row],[category]], FIND("|", Table3[[#This Row],[category]]) + 1))</f>
        <v>Cables&amp;Accessories|Cables|USBCables</v>
      </c>
      <c r="I209" s="6">
        <v>329</v>
      </c>
      <c r="J209" s="6">
        <v>845</v>
      </c>
      <c r="K209" s="1">
        <f t="shared" si="18"/>
        <v>61.065088757396445</v>
      </c>
      <c r="L209" s="3">
        <v>0.61</v>
      </c>
      <c r="M209" s="1">
        <v>4.2</v>
      </c>
      <c r="N209" s="11">
        <v>29746</v>
      </c>
      <c r="O209" s="7">
        <f>IF(ISNUMBER(Table3[[#This Row],[rating]]), Table3[[#This Row],[rating]], "")</f>
        <v>4.2</v>
      </c>
      <c r="P209" s="7">
        <f>Table3[[#This Row],[average rating]] + (Table3[[#This Row],[rating_count]] / 1000)</f>
        <v>33.945999999999998</v>
      </c>
      <c r="Q209" s="7">
        <f>IFERROR(ROUND(VALUE(Table3[[#This Row],[rating]]), 0), "")</f>
        <v>4</v>
      </c>
      <c r="R209" t="s">
        <v>606</v>
      </c>
      <c r="S209" t="s">
        <v>607</v>
      </c>
      <c r="T209" t="s">
        <v>608</v>
      </c>
      <c r="U209" t="s">
        <v>609</v>
      </c>
      <c r="V209" t="s">
        <v>610</v>
      </c>
      <c r="W209" t="s">
        <v>611</v>
      </c>
      <c r="X209" t="s">
        <v>612</v>
      </c>
      <c r="Y209" t="s">
        <v>613</v>
      </c>
      <c r="Z209" s="6">
        <f t="shared" si="19"/>
        <v>25135370</v>
      </c>
      <c r="AA209" s="6">
        <f>IFERROR(VALUE(Table3[[#This Row],[potential revenue]]), 0)</f>
        <v>25135370</v>
      </c>
      <c r="AB209" t="str">
        <f t="shared" si="20"/>
        <v>Yes</v>
      </c>
      <c r="AC209">
        <f t="shared" si="21"/>
        <v>224</v>
      </c>
      <c r="AD209" t="str">
        <f t="shared" si="22"/>
        <v>₹200–₹500</v>
      </c>
      <c r="AE209" t="str">
        <f t="shared" si="23"/>
        <v>61–70%</v>
      </c>
    </row>
    <row r="210" spans="1:31" x14ac:dyDescent="0.35">
      <c r="A210" t="s">
        <v>2200</v>
      </c>
      <c r="B210" t="s">
        <v>4232</v>
      </c>
      <c r="C210" t="str">
        <f>PROPER(Table3[[#This Row],[product_name2]])</f>
        <v>Redmi Note 11 (Space Black, 6Gb Ram, 64Gb Storage) | 90Hz Fhd+ Amoled Display | Qualcomm¬Æ Snapdragon‚Ñ¢ 680-6Nm | 33W Charger Included</v>
      </c>
      <c r="D210" t="s">
        <v>4233</v>
      </c>
      <c r="E210" t="s">
        <v>20</v>
      </c>
      <c r="F210" t="str">
        <f>LEFT(Table3[[#This Row],[category]], FIND("|", Table3[[#This Row],[category]]) - 1)</f>
        <v>Computers&amp;Accessories</v>
      </c>
      <c r="G210" t="str">
        <f>MID(Table3[[#This Row],[category]], FIND("|", Table3[[#This Row],[category]]) + 1, FIND("|", Table3[[#This Row],[category]], FIND("|", Table3[[#This Row],[category]]) + 1) - FIND("|", Table3[[#This Row],[category]]) - 1)</f>
        <v>Accessories&amp;Peripherals</v>
      </c>
      <c r="H210" t="str">
        <f>RIGHT(Table3[[#This Row],[category]], LEN(Table3[[#This Row],[category]]) - FIND("|", Table3[[#This Row],[category]], FIND("|", Table3[[#This Row],[category]]) + 1))</f>
        <v>Cables&amp;Accessories|Cables|USBCables</v>
      </c>
      <c r="I210" s="6">
        <v>549</v>
      </c>
      <c r="J210" s="6">
        <v>995</v>
      </c>
      <c r="K210" s="1">
        <f t="shared" si="18"/>
        <v>44.824120603015075</v>
      </c>
      <c r="L210" s="3">
        <v>0.45</v>
      </c>
      <c r="M210" s="1">
        <v>4.2</v>
      </c>
      <c r="N210" s="11">
        <v>29746</v>
      </c>
      <c r="O210" s="7">
        <f>IF(ISNUMBER(Table3[[#This Row],[rating]]), Table3[[#This Row],[rating]], "")</f>
        <v>4.2</v>
      </c>
      <c r="P210" s="7">
        <f>Table3[[#This Row],[average rating]] + (Table3[[#This Row],[rating_count]] / 1000)</f>
        <v>33.945999999999998</v>
      </c>
      <c r="Q210" s="7">
        <f>IFERROR(ROUND(VALUE(Table3[[#This Row],[rating]]), 0), "")</f>
        <v>4</v>
      </c>
      <c r="R210" t="s">
        <v>2202</v>
      </c>
      <c r="S210" t="s">
        <v>607</v>
      </c>
      <c r="T210" t="s">
        <v>608</v>
      </c>
      <c r="U210" t="s">
        <v>609</v>
      </c>
      <c r="V210" t="s">
        <v>610</v>
      </c>
      <c r="W210" t="s">
        <v>611</v>
      </c>
      <c r="X210" t="s">
        <v>2203</v>
      </c>
      <c r="Y210" t="s">
        <v>2204</v>
      </c>
      <c r="Z210" s="6">
        <f t="shared" si="19"/>
        <v>29597270</v>
      </c>
      <c r="AA210" s="6">
        <f>IFERROR(VALUE(Table3[[#This Row],[potential revenue]]), 0)</f>
        <v>29597270</v>
      </c>
      <c r="AB210" t="str">
        <f t="shared" si="20"/>
        <v>Yes</v>
      </c>
      <c r="AC210">
        <f t="shared" si="21"/>
        <v>224</v>
      </c>
      <c r="AD210" t="str">
        <f t="shared" si="22"/>
        <v>₹200–₹500</v>
      </c>
      <c r="AE210" t="str">
        <f t="shared" si="23"/>
        <v>41–50%</v>
      </c>
    </row>
    <row r="211" spans="1:31" x14ac:dyDescent="0.35">
      <c r="A211" t="s">
        <v>604</v>
      </c>
      <c r="B211" t="s">
        <v>3236</v>
      </c>
      <c r="C211" t="str">
        <f>PROPER(Table3[[#This Row],[product_name2]])</f>
        <v>Fire-Boltt India'S No 1 Smartwatch Brand Talk 2 Bluetooth Calling Smartwatch With Dual Button, Hands On Voice Assistance, 60 Sports Modes, In Built Mic &amp; Speaker With Ip68 Rating</v>
      </c>
      <c r="D211" t="s">
        <v>3237</v>
      </c>
      <c r="E211" t="s">
        <v>20</v>
      </c>
      <c r="F211" t="str">
        <f>LEFT(Table3[[#This Row],[category]], FIND("|", Table3[[#This Row],[category]]) - 1)</f>
        <v>Computers&amp;Accessories</v>
      </c>
      <c r="G211" t="str">
        <f>MID(Table3[[#This Row],[category]], FIND("|", Table3[[#This Row],[category]]) + 1, FIND("|", Table3[[#This Row],[category]], FIND("|", Table3[[#This Row],[category]]) + 1) - FIND("|", Table3[[#This Row],[category]]) - 1)</f>
        <v>Accessories&amp;Peripherals</v>
      </c>
      <c r="H211" t="str">
        <f>RIGHT(Table3[[#This Row],[category]], LEN(Table3[[#This Row],[category]]) - FIND("|", Table3[[#This Row],[category]], FIND("|", Table3[[#This Row],[category]]) + 1))</f>
        <v>Cables&amp;Accessories|Cables|USBCables</v>
      </c>
      <c r="I211" s="6">
        <v>329</v>
      </c>
      <c r="J211" s="6">
        <v>845</v>
      </c>
      <c r="K211" s="1">
        <f t="shared" si="18"/>
        <v>61.065088757396445</v>
      </c>
      <c r="L211" s="3">
        <v>0.61</v>
      </c>
      <c r="M211" s="1">
        <v>4.2</v>
      </c>
      <c r="N211" s="11">
        <v>29746</v>
      </c>
      <c r="O211" s="7">
        <f>IF(ISNUMBER(Table3[[#This Row],[rating]]), Table3[[#This Row],[rating]], "")</f>
        <v>4.2</v>
      </c>
      <c r="P211" s="7">
        <f>Table3[[#This Row],[average rating]] + (Table3[[#This Row],[rating_count]] / 1000)</f>
        <v>33.945999999999998</v>
      </c>
      <c r="Q211" s="7">
        <f>IFERROR(ROUND(VALUE(Table3[[#This Row],[rating]]), 0), "")</f>
        <v>4</v>
      </c>
      <c r="R211" t="s">
        <v>606</v>
      </c>
      <c r="S211" t="s">
        <v>607</v>
      </c>
      <c r="T211" t="s">
        <v>608</v>
      </c>
      <c r="U211" t="s">
        <v>609</v>
      </c>
      <c r="V211" t="s">
        <v>610</v>
      </c>
      <c r="W211" t="s">
        <v>611</v>
      </c>
      <c r="X211" t="s">
        <v>7935</v>
      </c>
      <c r="Y211" t="s">
        <v>7936</v>
      </c>
      <c r="Z211" s="6">
        <f t="shared" si="19"/>
        <v>25135370</v>
      </c>
      <c r="AA211" s="6">
        <f>IFERROR(VALUE(Table3[[#This Row],[potential revenue]]), 0)</f>
        <v>25135370</v>
      </c>
      <c r="AB211" t="str">
        <f t="shared" si="20"/>
        <v>No</v>
      </c>
      <c r="AC211">
        <f t="shared" si="21"/>
        <v>223</v>
      </c>
      <c r="AD211" t="str">
        <f t="shared" si="22"/>
        <v>&gt;₹500</v>
      </c>
      <c r="AE211" t="str">
        <f t="shared" si="23"/>
        <v>61–70%</v>
      </c>
    </row>
    <row r="212" spans="1:31" x14ac:dyDescent="0.35">
      <c r="A212" t="s">
        <v>3236</v>
      </c>
      <c r="B212" t="s">
        <v>4699</v>
      </c>
      <c r="C212" t="str">
        <f>PROPER(Table3[[#This Row],[product_name2]])</f>
        <v>Prolet Classic Bumper Case Cover For Samsung Galaxy Watch 4 44Mm Tpu Plated Full Screen Protector (Black)</v>
      </c>
      <c r="D212" t="s">
        <v>4700</v>
      </c>
      <c r="E212" t="s">
        <v>2964</v>
      </c>
      <c r="F212" t="str">
        <f>LEFT(Table3[[#This Row],[category]], FIND("|", Table3[[#This Row],[category]]) - 1)</f>
        <v>Electronics</v>
      </c>
      <c r="G212" t="str">
        <f>MID(Table3[[#This Row],[category]], FIND("|", Table3[[#This Row],[category]]) + 1, FIND("|", Table3[[#This Row],[category]], FIND("|", Table3[[#This Row],[category]]) + 1) - FIND("|", Table3[[#This Row],[category]]) - 1)</f>
        <v>WearableTechnology</v>
      </c>
      <c r="H212" t="str">
        <f>RIGHT(Table3[[#This Row],[category]], LEN(Table3[[#This Row],[category]]) - FIND("|", Table3[[#This Row],[category]], FIND("|", Table3[[#This Row],[category]]) + 1))</f>
        <v>SmartWatches</v>
      </c>
      <c r="I212" s="6">
        <v>2199</v>
      </c>
      <c r="J212" s="6">
        <v>9999</v>
      </c>
      <c r="K212" s="1">
        <f t="shared" si="18"/>
        <v>78.007800780078014</v>
      </c>
      <c r="L212" s="3">
        <v>0.78</v>
      </c>
      <c r="M212" s="1">
        <v>4.2</v>
      </c>
      <c r="N212" s="11">
        <v>29478</v>
      </c>
      <c r="O212" s="7">
        <f>IF(ISNUMBER(Table3[[#This Row],[rating]]), Table3[[#This Row],[rating]], "")</f>
        <v>4.2</v>
      </c>
      <c r="P212" s="7">
        <f>Table3[[#This Row],[average rating]] + (Table3[[#This Row],[rating_count]] / 1000)</f>
        <v>33.678000000000004</v>
      </c>
      <c r="Q212" s="7">
        <f>IFERROR(ROUND(VALUE(Table3[[#This Row],[rating]]), 0), "")</f>
        <v>4</v>
      </c>
      <c r="R212" t="s">
        <v>3238</v>
      </c>
      <c r="S212" t="s">
        <v>5039</v>
      </c>
      <c r="T212" t="s">
        <v>5040</v>
      </c>
      <c r="U212" t="s">
        <v>5041</v>
      </c>
      <c r="V212" t="s">
        <v>5042</v>
      </c>
      <c r="W212" t="s">
        <v>5043</v>
      </c>
      <c r="X212" t="s">
        <v>5044</v>
      </c>
      <c r="Y212" t="s">
        <v>5045</v>
      </c>
      <c r="Z212" s="6">
        <f t="shared" si="19"/>
        <v>294750522</v>
      </c>
      <c r="AA212" s="6">
        <f>IFERROR(VALUE(Table3[[#This Row],[potential revenue]]), 0)</f>
        <v>294750522</v>
      </c>
      <c r="AB212" t="str">
        <f t="shared" si="20"/>
        <v>Yes</v>
      </c>
      <c r="AC212">
        <f t="shared" si="21"/>
        <v>222</v>
      </c>
      <c r="AD212" t="str">
        <f t="shared" si="22"/>
        <v>₹200–₹500</v>
      </c>
      <c r="AE212" t="str">
        <f t="shared" si="23"/>
        <v>71–80%</v>
      </c>
    </row>
    <row r="213" spans="1:31" x14ac:dyDescent="0.35">
      <c r="A213" t="s">
        <v>4057</v>
      </c>
      <c r="B213" t="s">
        <v>4625</v>
      </c>
      <c r="C213" t="str">
        <f>PROPER(Table3[[#This Row],[product_name2]])</f>
        <v>Oraimo 18W Usb &amp; Type-C Dual Output Super Fast Charger Wall Adapter Pe2.0&amp;Quick Charge 3.0 &amp; Power Delivery 3.0 Compatible For Iphone 13/13 Mini/13 Pro Max/12/12 Pro Max, Ipad Mini/Pro, Pixel, Galaxy, Airpods Pro</v>
      </c>
      <c r="D213" t="s">
        <v>4626</v>
      </c>
      <c r="E213" t="s">
        <v>2964</v>
      </c>
      <c r="F213" t="str">
        <f>LEFT(Table3[[#This Row],[category]], FIND("|", Table3[[#This Row],[category]]) - 1)</f>
        <v>Electronics</v>
      </c>
      <c r="G213" t="str">
        <f>MID(Table3[[#This Row],[category]], FIND("|", Table3[[#This Row],[category]]) + 1, FIND("|", Table3[[#This Row],[category]], FIND("|", Table3[[#This Row],[category]]) + 1) - FIND("|", Table3[[#This Row],[category]]) - 1)</f>
        <v>WearableTechnology</v>
      </c>
      <c r="H213" t="str">
        <f>RIGHT(Table3[[#This Row],[category]], LEN(Table3[[#This Row],[category]]) - FIND("|", Table3[[#This Row],[category]], FIND("|", Table3[[#This Row],[category]]) + 1))</f>
        <v>SmartWatches</v>
      </c>
      <c r="I213" s="6">
        <v>2199</v>
      </c>
      <c r="J213" s="6">
        <v>9999</v>
      </c>
      <c r="K213" s="1">
        <f t="shared" si="18"/>
        <v>78.007800780078014</v>
      </c>
      <c r="L213" s="3">
        <v>0.78</v>
      </c>
      <c r="M213" s="1">
        <v>4.2</v>
      </c>
      <c r="N213" s="11">
        <v>29472</v>
      </c>
      <c r="O213" s="7">
        <f>IF(ISNUMBER(Table3[[#This Row],[rating]]), Table3[[#This Row],[rating]], "")</f>
        <v>4.2</v>
      </c>
      <c r="P213" s="7">
        <f>Table3[[#This Row],[average rating]] + (Table3[[#This Row],[rating_count]] / 1000)</f>
        <v>33.672000000000004</v>
      </c>
      <c r="Q213" s="7">
        <f>IFERROR(ROUND(VALUE(Table3[[#This Row],[rating]]), 0), "")</f>
        <v>4</v>
      </c>
      <c r="R213" t="s">
        <v>4058</v>
      </c>
      <c r="S213" t="s">
        <v>3239</v>
      </c>
      <c r="T213" t="s">
        <v>3240</v>
      </c>
      <c r="U213" t="s">
        <v>3241</v>
      </c>
      <c r="V213" t="s">
        <v>3242</v>
      </c>
      <c r="W213" t="s">
        <v>3243</v>
      </c>
      <c r="X213" t="s">
        <v>4059</v>
      </c>
      <c r="Y213" t="s">
        <v>4060</v>
      </c>
      <c r="Z213" s="6">
        <f t="shared" si="19"/>
        <v>294690528</v>
      </c>
      <c r="AA213" s="6">
        <f>IFERROR(VALUE(Table3[[#This Row],[potential revenue]]), 0)</f>
        <v>294690528</v>
      </c>
      <c r="AB213" t="str">
        <f t="shared" si="20"/>
        <v>Yes</v>
      </c>
      <c r="AC213">
        <f t="shared" si="21"/>
        <v>222</v>
      </c>
      <c r="AD213" t="str">
        <f t="shared" si="22"/>
        <v>&gt;₹500</v>
      </c>
      <c r="AE213" t="str">
        <f t="shared" si="23"/>
        <v>71–80%</v>
      </c>
    </row>
    <row r="214" spans="1:31" x14ac:dyDescent="0.35">
      <c r="A214" t="s">
        <v>3236</v>
      </c>
      <c r="B214" t="s">
        <v>4424</v>
      </c>
      <c r="C214" t="str">
        <f>PROPER(Table3[[#This Row],[product_name2]])</f>
        <v>Nokia 150 (2020) (Cyan)</v>
      </c>
      <c r="D214" t="s">
        <v>4425</v>
      </c>
      <c r="E214" t="s">
        <v>2964</v>
      </c>
      <c r="F214" t="str">
        <f>LEFT(Table3[[#This Row],[category]], FIND("|", Table3[[#This Row],[category]]) - 1)</f>
        <v>Electronics</v>
      </c>
      <c r="G214" t="str">
        <f>MID(Table3[[#This Row],[category]], FIND("|", Table3[[#This Row],[category]]) + 1, FIND("|", Table3[[#This Row],[category]], FIND("|", Table3[[#This Row],[category]]) + 1) - FIND("|", Table3[[#This Row],[category]]) - 1)</f>
        <v>WearableTechnology</v>
      </c>
      <c r="H214" t="str">
        <f>RIGHT(Table3[[#This Row],[category]], LEN(Table3[[#This Row],[category]]) - FIND("|", Table3[[#This Row],[category]], FIND("|", Table3[[#This Row],[category]]) + 1))</f>
        <v>SmartWatches</v>
      </c>
      <c r="I214" s="6">
        <v>2199</v>
      </c>
      <c r="J214" s="6">
        <v>9999</v>
      </c>
      <c r="K214" s="1">
        <f t="shared" si="18"/>
        <v>78.007800780078014</v>
      </c>
      <c r="L214" s="3">
        <v>0.78</v>
      </c>
      <c r="M214" s="1">
        <v>4.2</v>
      </c>
      <c r="N214" s="11">
        <v>29471</v>
      </c>
      <c r="O214" s="7">
        <f>IF(ISNUMBER(Table3[[#This Row],[rating]]), Table3[[#This Row],[rating]], "")</f>
        <v>4.2</v>
      </c>
      <c r="P214" s="7">
        <f>Table3[[#This Row],[average rating]] + (Table3[[#This Row],[rating_count]] / 1000)</f>
        <v>33.670999999999999</v>
      </c>
      <c r="Q214" s="7">
        <f>IFERROR(ROUND(VALUE(Table3[[#This Row],[rating]]), 0), "")</f>
        <v>4</v>
      </c>
      <c r="R214" t="s">
        <v>3238</v>
      </c>
      <c r="S214" t="s">
        <v>3239</v>
      </c>
      <c r="T214" t="s">
        <v>3240</v>
      </c>
      <c r="U214" t="s">
        <v>3241</v>
      </c>
      <c r="V214" t="s">
        <v>3242</v>
      </c>
      <c r="W214" t="s">
        <v>3243</v>
      </c>
      <c r="X214" t="s">
        <v>3244</v>
      </c>
      <c r="Y214" t="s">
        <v>3245</v>
      </c>
      <c r="Z214" s="6">
        <f t="shared" si="19"/>
        <v>294680529</v>
      </c>
      <c r="AA214" s="6">
        <f>IFERROR(VALUE(Table3[[#This Row],[potential revenue]]), 0)</f>
        <v>294680529</v>
      </c>
      <c r="AB214" t="str">
        <f t="shared" si="20"/>
        <v>Yes</v>
      </c>
      <c r="AC214">
        <f t="shared" si="21"/>
        <v>221</v>
      </c>
      <c r="AD214" t="str">
        <f t="shared" si="22"/>
        <v>&gt;₹500</v>
      </c>
      <c r="AE214" t="str">
        <f t="shared" si="23"/>
        <v>71–80%</v>
      </c>
    </row>
    <row r="215" spans="1:31" x14ac:dyDescent="0.35">
      <c r="A215" t="s">
        <v>4003</v>
      </c>
      <c r="B215" t="s">
        <v>427</v>
      </c>
      <c r="C215" t="str">
        <f>PROPER(Table3[[#This Row],[product_name2]])</f>
        <v>Tp-Link Nano Ac600 Usb Wi-Fi Adapter(Archer T2U Nano)- 2.4G/5G Dual Band Wireless Network Adapter For Pc Desktop Laptop, Mini Travel Size, Supports Windows 11,10, 8.1, 8, 7, Xp/Mac Os 10.9-10.15</v>
      </c>
      <c r="D215" t="s">
        <v>428</v>
      </c>
      <c r="E215" t="s">
        <v>3512</v>
      </c>
      <c r="F215" t="str">
        <f>LEFT(Table3[[#This Row],[category]], FIND("|", Table3[[#This Row],[category]]) - 1)</f>
        <v>Electronics</v>
      </c>
      <c r="G215" t="str">
        <f>MID(Table3[[#This Row],[category]], FIND("|", Table3[[#This Row],[category]]) + 1, FIND("|", Table3[[#This Row],[category]], FIND("|", Table3[[#This Row],[category]]) + 1) - FIND("|", Table3[[#This Row],[category]]) - 1)</f>
        <v>Mobiles&amp;Accessories</v>
      </c>
      <c r="H215" t="str">
        <f>RIGHT(Table3[[#This Row],[category]], LEN(Table3[[#This Row],[category]]) - FIND("|", Table3[[#This Row],[category]], FIND("|", Table3[[#This Row],[category]]) + 1))</f>
        <v>MobileAccessories|Stands</v>
      </c>
      <c r="I215" s="6">
        <v>269</v>
      </c>
      <c r="J215" s="6">
        <v>1499</v>
      </c>
      <c r="K215" s="1">
        <f t="shared" si="18"/>
        <v>82.054703135423608</v>
      </c>
      <c r="L215" s="3">
        <v>0.82</v>
      </c>
      <c r="M215" s="1">
        <v>4.5</v>
      </c>
      <c r="N215" s="11">
        <v>28978</v>
      </c>
      <c r="O215" s="7">
        <f>IF(ISNUMBER(Table3[[#This Row],[rating]]), Table3[[#This Row],[rating]], "")</f>
        <v>4.5</v>
      </c>
      <c r="P215" s="7">
        <f>Table3[[#This Row],[average rating]] + (Table3[[#This Row],[rating_count]] / 1000)</f>
        <v>33.478000000000002</v>
      </c>
      <c r="Q215" s="7">
        <f>IFERROR(ROUND(VALUE(Table3[[#This Row],[rating]]), 0), "")</f>
        <v>5</v>
      </c>
      <c r="R215" t="s">
        <v>4005</v>
      </c>
      <c r="S215" t="s">
        <v>4006</v>
      </c>
      <c r="T215" t="s">
        <v>4007</v>
      </c>
      <c r="U215" t="s">
        <v>4008</v>
      </c>
      <c r="V215" t="s">
        <v>4009</v>
      </c>
      <c r="W215" t="s">
        <v>4010</v>
      </c>
      <c r="X215" t="s">
        <v>4011</v>
      </c>
      <c r="Y215" t="s">
        <v>4012</v>
      </c>
      <c r="Z215" s="6">
        <f t="shared" si="19"/>
        <v>43438022</v>
      </c>
      <c r="AA215" s="6">
        <f>IFERROR(VALUE(Table3[[#This Row],[potential revenue]]), 0)</f>
        <v>43438022</v>
      </c>
      <c r="AB215" t="str">
        <f t="shared" si="20"/>
        <v>Yes</v>
      </c>
      <c r="AC215">
        <f t="shared" si="21"/>
        <v>220</v>
      </c>
      <c r="AD215" t="str">
        <f t="shared" si="22"/>
        <v>&gt;₹500</v>
      </c>
      <c r="AE215" t="str">
        <f t="shared" si="23"/>
        <v>81–90%</v>
      </c>
    </row>
    <row r="216" spans="1:31" x14ac:dyDescent="0.35">
      <c r="A216" t="s">
        <v>4808</v>
      </c>
      <c r="B216" t="s">
        <v>452</v>
      </c>
      <c r="C216" t="str">
        <f>PROPER(Table3[[#This Row],[product_name2]])</f>
        <v>D-Link Dwa-131 300 Mbps Wireless Nano Usb Adapter (Black)</v>
      </c>
      <c r="D216" t="s">
        <v>453</v>
      </c>
      <c r="E216" t="s">
        <v>3512</v>
      </c>
      <c r="F216" t="str">
        <f>LEFT(Table3[[#This Row],[category]], FIND("|", Table3[[#This Row],[category]]) - 1)</f>
        <v>Electronics</v>
      </c>
      <c r="G216" t="str">
        <f>MID(Table3[[#This Row],[category]], FIND("|", Table3[[#This Row],[category]]) + 1, FIND("|", Table3[[#This Row],[category]], FIND("|", Table3[[#This Row],[category]]) + 1) - FIND("|", Table3[[#This Row],[category]]) - 1)</f>
        <v>Mobiles&amp;Accessories</v>
      </c>
      <c r="H216" t="str">
        <f>RIGHT(Table3[[#This Row],[category]], LEN(Table3[[#This Row],[category]]) - FIND("|", Table3[[#This Row],[category]], FIND("|", Table3[[#This Row],[category]]) + 1))</f>
        <v>MobileAccessories|Stands</v>
      </c>
      <c r="I216" s="6">
        <v>314</v>
      </c>
      <c r="J216" s="6">
        <v>1499</v>
      </c>
      <c r="K216" s="1">
        <f t="shared" si="18"/>
        <v>79.052701801200797</v>
      </c>
      <c r="L216" s="3">
        <v>0.79</v>
      </c>
      <c r="M216" s="1">
        <v>4.5</v>
      </c>
      <c r="N216" s="11">
        <v>28978</v>
      </c>
      <c r="O216" s="7">
        <f>IF(ISNUMBER(Table3[[#This Row],[rating]]), Table3[[#This Row],[rating]], "")</f>
        <v>4.5</v>
      </c>
      <c r="P216" s="7">
        <f>Table3[[#This Row],[average rating]] + (Table3[[#This Row],[rating_count]] / 1000)</f>
        <v>33.478000000000002</v>
      </c>
      <c r="Q216" s="7">
        <f>IFERROR(ROUND(VALUE(Table3[[#This Row],[rating]]), 0), "")</f>
        <v>5</v>
      </c>
      <c r="R216" t="s">
        <v>4810</v>
      </c>
      <c r="S216" t="s">
        <v>4006</v>
      </c>
      <c r="T216" t="s">
        <v>4007</v>
      </c>
      <c r="U216" t="s">
        <v>4008</v>
      </c>
      <c r="V216" t="s">
        <v>4009</v>
      </c>
      <c r="W216" t="s">
        <v>4010</v>
      </c>
      <c r="X216" t="s">
        <v>4811</v>
      </c>
      <c r="Y216" t="s">
        <v>4812</v>
      </c>
      <c r="Z216" s="6">
        <f t="shared" si="19"/>
        <v>43438022</v>
      </c>
      <c r="AA216" s="6">
        <f>IFERROR(VALUE(Table3[[#This Row],[potential revenue]]), 0)</f>
        <v>43438022</v>
      </c>
      <c r="AB216" t="str">
        <f t="shared" si="20"/>
        <v>Yes</v>
      </c>
      <c r="AC216">
        <f t="shared" si="21"/>
        <v>219</v>
      </c>
      <c r="AD216" t="str">
        <f t="shared" si="22"/>
        <v>₹200–₹500</v>
      </c>
      <c r="AE216" t="str">
        <f t="shared" si="23"/>
        <v>71–80%</v>
      </c>
    </row>
    <row r="217" spans="1:31" x14ac:dyDescent="0.35">
      <c r="A217" t="s">
        <v>787</v>
      </c>
      <c r="B217" t="s">
        <v>1004</v>
      </c>
      <c r="C217" t="str">
        <f>PROPER(Table3[[#This Row],[product_name2]])</f>
        <v>Ptron Solero T241 2.4A Type-C Data &amp; Charging Usb Cable, Made In India, 480Mbps Data Sync, Durable 1-Meter Long Usb Cable For Type-C Usb Devices For Charging Adapter (Black)</v>
      </c>
      <c r="D217" t="s">
        <v>1005</v>
      </c>
      <c r="E217" t="s">
        <v>20</v>
      </c>
      <c r="F217" t="str">
        <f>LEFT(Table3[[#This Row],[category]], FIND("|", Table3[[#This Row],[category]]) - 1)</f>
        <v>Computers&amp;Accessories</v>
      </c>
      <c r="G217" t="str">
        <f>MID(Table3[[#This Row],[category]], FIND("|", Table3[[#This Row],[category]]) + 1, FIND("|", Table3[[#This Row],[category]], FIND("|", Table3[[#This Row],[category]]) + 1) - FIND("|", Table3[[#This Row],[category]]) - 1)</f>
        <v>Accessories&amp;Peripherals</v>
      </c>
      <c r="H217" t="str">
        <f>RIGHT(Table3[[#This Row],[category]], LEN(Table3[[#This Row],[category]]) - FIND("|", Table3[[#This Row],[category]], FIND("|", Table3[[#This Row],[category]]) + 1))</f>
        <v>Cables&amp;Accessories|Cables|USBCables</v>
      </c>
      <c r="I217" s="6">
        <v>299</v>
      </c>
      <c r="J217" s="6">
        <v>799</v>
      </c>
      <c r="K217" s="1">
        <f t="shared" si="18"/>
        <v>62.578222778473091</v>
      </c>
      <c r="L217" s="3">
        <v>0.63</v>
      </c>
      <c r="M217" s="1">
        <v>4.4000000000000004</v>
      </c>
      <c r="N217" s="11">
        <v>28791</v>
      </c>
      <c r="O217" s="7">
        <f>IF(ISNUMBER(Table3[[#This Row],[rating]]), Table3[[#This Row],[rating]], "")</f>
        <v>4.4000000000000004</v>
      </c>
      <c r="P217" s="7">
        <f>Table3[[#This Row],[average rating]] + (Table3[[#This Row],[rating_count]] / 1000)</f>
        <v>33.191000000000003</v>
      </c>
      <c r="Q217" s="7">
        <f>IFERROR(ROUND(VALUE(Table3[[#This Row],[rating]]), 0), "")</f>
        <v>4</v>
      </c>
      <c r="R217" t="s">
        <v>789</v>
      </c>
      <c r="S217" t="s">
        <v>790</v>
      </c>
      <c r="T217" t="s">
        <v>791</v>
      </c>
      <c r="U217" t="s">
        <v>792</v>
      </c>
      <c r="V217" t="s">
        <v>793</v>
      </c>
      <c r="W217" t="s">
        <v>794</v>
      </c>
      <c r="X217" t="s">
        <v>795</v>
      </c>
      <c r="Y217" t="s">
        <v>796</v>
      </c>
      <c r="Z217" s="6">
        <f t="shared" si="19"/>
        <v>23004009</v>
      </c>
      <c r="AA217" s="6">
        <f>IFERROR(VALUE(Table3[[#This Row],[potential revenue]]), 0)</f>
        <v>23004009</v>
      </c>
      <c r="AB217" t="str">
        <f t="shared" si="20"/>
        <v>Yes</v>
      </c>
      <c r="AC217">
        <f t="shared" si="21"/>
        <v>218</v>
      </c>
      <c r="AD217" t="str">
        <f t="shared" si="22"/>
        <v>₹200–₹500</v>
      </c>
      <c r="AE217" t="str">
        <f t="shared" si="23"/>
        <v>61–70%</v>
      </c>
    </row>
    <row r="218" spans="1:31" x14ac:dyDescent="0.35">
      <c r="A218" t="s">
        <v>2191</v>
      </c>
      <c r="B218" t="s">
        <v>1125</v>
      </c>
      <c r="C218" t="str">
        <f>PROPER(Table3[[#This Row],[product_name2]])</f>
        <v>Hisense 108 Cm (43 Inches) 4K Ultra Hd Smart Certified Android Led Tv 43A6Ge (Black)</v>
      </c>
      <c r="D218" t="s">
        <v>1126</v>
      </c>
      <c r="E218" t="s">
        <v>20</v>
      </c>
      <c r="F218" t="str">
        <f>LEFT(Table3[[#This Row],[category]], FIND("|", Table3[[#This Row],[category]]) - 1)</f>
        <v>Computers&amp;Accessories</v>
      </c>
      <c r="G218" t="str">
        <f>MID(Table3[[#This Row],[category]], FIND("|", Table3[[#This Row],[category]]) + 1, FIND("|", Table3[[#This Row],[category]], FIND("|", Table3[[#This Row],[category]]) + 1) - FIND("|", Table3[[#This Row],[category]]) - 1)</f>
        <v>Accessories&amp;Peripherals</v>
      </c>
      <c r="H218" t="str">
        <f>RIGHT(Table3[[#This Row],[category]], LEN(Table3[[#This Row],[category]]) - FIND("|", Table3[[#This Row],[category]], FIND("|", Table3[[#This Row],[category]]) + 1))</f>
        <v>Cables&amp;Accessories|Cables|USBCables</v>
      </c>
      <c r="I218" s="6">
        <v>299</v>
      </c>
      <c r="J218" s="6">
        <v>798</v>
      </c>
      <c r="K218" s="1">
        <f t="shared" si="18"/>
        <v>62.531328320802004</v>
      </c>
      <c r="L218" s="3">
        <v>0.63</v>
      </c>
      <c r="M218" s="1">
        <v>4.4000000000000004</v>
      </c>
      <c r="N218" s="11">
        <v>28791</v>
      </c>
      <c r="O218" s="7">
        <f>IF(ISNUMBER(Table3[[#This Row],[rating]]), Table3[[#This Row],[rating]], "")</f>
        <v>4.4000000000000004</v>
      </c>
      <c r="P218" s="7">
        <f>Table3[[#This Row],[average rating]] + (Table3[[#This Row],[rating_count]] / 1000)</f>
        <v>33.191000000000003</v>
      </c>
      <c r="Q218" s="7">
        <f>IFERROR(ROUND(VALUE(Table3[[#This Row],[rating]]), 0), "")</f>
        <v>4</v>
      </c>
      <c r="R218" t="s">
        <v>2193</v>
      </c>
      <c r="S218" t="s">
        <v>790</v>
      </c>
      <c r="T218" t="s">
        <v>791</v>
      </c>
      <c r="U218" t="s">
        <v>792</v>
      </c>
      <c r="V218" t="s">
        <v>793</v>
      </c>
      <c r="W218" t="s">
        <v>794</v>
      </c>
      <c r="X218" t="s">
        <v>795</v>
      </c>
      <c r="Y218" t="s">
        <v>2194</v>
      </c>
      <c r="Z218" s="6">
        <f t="shared" si="19"/>
        <v>22975218</v>
      </c>
      <c r="AA218" s="6">
        <f>IFERROR(VALUE(Table3[[#This Row],[potential revenue]]), 0)</f>
        <v>22975218</v>
      </c>
      <c r="AB218" t="str">
        <f t="shared" si="20"/>
        <v>Yes</v>
      </c>
      <c r="AC218">
        <f t="shared" si="21"/>
        <v>218</v>
      </c>
      <c r="AD218" t="str">
        <f t="shared" si="22"/>
        <v>₹200–₹500</v>
      </c>
      <c r="AE218" t="str">
        <f t="shared" si="23"/>
        <v>61–70%</v>
      </c>
    </row>
    <row r="219" spans="1:31" x14ac:dyDescent="0.35">
      <c r="A219" t="s">
        <v>5028</v>
      </c>
      <c r="B219" t="s">
        <v>3004</v>
      </c>
      <c r="C219" t="str">
        <f>PROPER(Table3[[#This Row],[product_name2]])</f>
        <v>Redmi A1 (Light Blue, 2Gb Ram, 32Gb Storage) | Segment Best Ai Dual Cam | 5000Mah Battery | Leather Texture Design | Android 12</v>
      </c>
      <c r="D219" t="s">
        <v>3005</v>
      </c>
      <c r="E219" t="s">
        <v>5030</v>
      </c>
      <c r="F219" t="str">
        <f>LEFT(Table3[[#This Row],[category]], FIND("|", Table3[[#This Row],[category]]) - 1)</f>
        <v>Computers&amp;Accessories</v>
      </c>
      <c r="G219" t="str">
        <f>MID(Table3[[#This Row],[category]], FIND("|", Table3[[#This Row],[category]]) + 1, FIND("|", Table3[[#This Row],[category]], FIND("|", Table3[[#This Row],[category]]) + 1) - FIND("|", Table3[[#This Row],[category]]) - 1)</f>
        <v>Accessories&amp;Peripherals</v>
      </c>
      <c r="H219" t="str">
        <f>RIGHT(Table3[[#This Row],[category]], LEN(Table3[[#This Row],[category]]) - FIND("|", Table3[[#This Row],[category]], FIND("|", Table3[[#This Row],[category]]) + 1))</f>
        <v>Keyboards,Mice&amp;InputDevices|Keyboards</v>
      </c>
      <c r="I219" s="6">
        <v>549</v>
      </c>
      <c r="J219" s="6">
        <v>1799</v>
      </c>
      <c r="K219" s="1">
        <f t="shared" si="18"/>
        <v>69.48304613674263</v>
      </c>
      <c r="L219" s="3">
        <v>0.69</v>
      </c>
      <c r="M219" s="1">
        <v>4.3</v>
      </c>
      <c r="N219" s="11">
        <v>28829</v>
      </c>
      <c r="O219" s="7">
        <f>IF(ISNUMBER(Table3[[#This Row],[rating]]), Table3[[#This Row],[rating]], "")</f>
        <v>4.3</v>
      </c>
      <c r="P219" s="7">
        <f>Table3[[#This Row],[average rating]] + (Table3[[#This Row],[rating_count]] / 1000)</f>
        <v>33.128999999999998</v>
      </c>
      <c r="Q219" s="7">
        <f>IFERROR(ROUND(VALUE(Table3[[#This Row],[rating]]), 0), "")</f>
        <v>4</v>
      </c>
      <c r="R219" t="s">
        <v>5031</v>
      </c>
      <c r="S219" t="s">
        <v>5032</v>
      </c>
      <c r="T219" t="s">
        <v>5033</v>
      </c>
      <c r="U219" t="s">
        <v>5034</v>
      </c>
      <c r="V219" t="s">
        <v>5035</v>
      </c>
      <c r="W219" t="s">
        <v>5036</v>
      </c>
      <c r="X219" t="s">
        <v>5037</v>
      </c>
      <c r="Y219" t="s">
        <v>5038</v>
      </c>
      <c r="Z219" s="6">
        <f t="shared" si="19"/>
        <v>51863371</v>
      </c>
      <c r="AA219" s="6">
        <f>IFERROR(VALUE(Table3[[#This Row],[potential revenue]]), 0)</f>
        <v>51863371</v>
      </c>
      <c r="AB219" t="str">
        <f t="shared" si="20"/>
        <v>Yes</v>
      </c>
      <c r="AC219">
        <f t="shared" si="21"/>
        <v>218</v>
      </c>
      <c r="AD219" t="str">
        <f t="shared" si="22"/>
        <v>₹200–₹500</v>
      </c>
      <c r="AE219" t="str">
        <f t="shared" si="23"/>
        <v>61–70%</v>
      </c>
    </row>
    <row r="220" spans="1:31" x14ac:dyDescent="0.35">
      <c r="A220" t="s">
        <v>9939</v>
      </c>
      <c r="B220" t="s">
        <v>3643</v>
      </c>
      <c r="C220" t="str">
        <f>PROPER(Table3[[#This Row],[product_name2]])</f>
        <v>Mi Xiaomi 22.5W Fast Usb Type C Charger Combo For Tablets - White</v>
      </c>
      <c r="D220" t="s">
        <v>3644</v>
      </c>
      <c r="E220" t="s">
        <v>9339</v>
      </c>
      <c r="F220" t="str">
        <f>LEFT(Table3[[#This Row],[category]], FIND("|", Table3[[#This Row],[category]]) - 1)</f>
        <v>Home&amp;Kitchen</v>
      </c>
      <c r="G220" t="str">
        <f>MID(Table3[[#This Row],[category]], FIND("|", Table3[[#This Row],[category]]) + 1, FIND("|", Table3[[#This Row],[category]], FIND("|", Table3[[#This Row],[category]]) + 1) - FIND("|", Table3[[#This Row],[category]]) - 1)</f>
        <v>Heating,Cooling&amp;AirQuality</v>
      </c>
      <c r="H220" t="str">
        <f>RIGHT(Table3[[#This Row],[category]], LEN(Table3[[#This Row],[category]]) - FIND("|", Table3[[#This Row],[category]], FIND("|", Table3[[#This Row],[category]]) + 1))</f>
        <v>Fans|CeilingFans</v>
      </c>
      <c r="I220" s="6">
        <v>3569</v>
      </c>
      <c r="J220" s="6">
        <v>5190</v>
      </c>
      <c r="K220" s="1">
        <f t="shared" si="18"/>
        <v>31.233140655105974</v>
      </c>
      <c r="L220" s="3">
        <v>0.31</v>
      </c>
      <c r="M220" s="1">
        <v>4.3</v>
      </c>
      <c r="N220" s="11">
        <v>28629</v>
      </c>
      <c r="O220" s="7">
        <f>IF(ISNUMBER(Table3[[#This Row],[rating]]), Table3[[#This Row],[rating]], "")</f>
        <v>4.3</v>
      </c>
      <c r="P220" s="7">
        <f>Table3[[#This Row],[average rating]] + (Table3[[#This Row],[rating_count]] / 1000)</f>
        <v>32.929000000000002</v>
      </c>
      <c r="Q220" s="7">
        <f>IFERROR(ROUND(VALUE(Table3[[#This Row],[rating]]), 0), "")</f>
        <v>4</v>
      </c>
      <c r="R220" t="s">
        <v>9941</v>
      </c>
      <c r="S220" t="s">
        <v>9942</v>
      </c>
      <c r="T220" t="s">
        <v>9943</v>
      </c>
      <c r="U220" t="s">
        <v>9944</v>
      </c>
      <c r="V220" t="s">
        <v>9945</v>
      </c>
      <c r="W220" t="s">
        <v>9946</v>
      </c>
      <c r="X220" t="s">
        <v>9947</v>
      </c>
      <c r="Y220" t="s">
        <v>9948</v>
      </c>
      <c r="Z220" s="6">
        <f t="shared" si="19"/>
        <v>148584510</v>
      </c>
      <c r="AA220" s="6">
        <f>IFERROR(VALUE(Table3[[#This Row],[potential revenue]]), 0)</f>
        <v>148584510</v>
      </c>
      <c r="AB220" t="str">
        <f t="shared" si="20"/>
        <v>Yes</v>
      </c>
      <c r="AC220">
        <f t="shared" si="21"/>
        <v>217</v>
      </c>
      <c r="AD220" t="str">
        <f t="shared" si="22"/>
        <v>&gt;₹500</v>
      </c>
      <c r="AE220" t="str">
        <f t="shared" si="23"/>
        <v>31–40%</v>
      </c>
    </row>
    <row r="221" spans="1:31" x14ac:dyDescent="0.35">
      <c r="A221" t="s">
        <v>1140</v>
      </c>
      <c r="B221" t="s">
        <v>5795</v>
      </c>
      <c r="C221" t="str">
        <f>PROPER(Table3[[#This Row],[product_name2]])</f>
        <v>Fujifilm Instax Mini Single Pack 10 Sheets Instant Film For Fuji Instant Cameras</v>
      </c>
      <c r="D221" t="s">
        <v>5796</v>
      </c>
      <c r="E221" t="s">
        <v>132</v>
      </c>
      <c r="F221" t="str">
        <f>LEFT(Table3[[#This Row],[category]], FIND("|", Table3[[#This Row],[category]]) - 1)</f>
        <v>Electronics</v>
      </c>
      <c r="G221" t="str">
        <f>MID(Table3[[#This Row],[category]], FIND("|", Table3[[#This Row],[category]]) + 1, FIND("|", Table3[[#This Row],[category]], FIND("|", Table3[[#This Row],[category]]) + 1) - FIND("|", Table3[[#This Row],[category]]) - 1)</f>
        <v>HomeTheater,TV&amp;Video</v>
      </c>
      <c r="H221" t="str">
        <f>RIGHT(Table3[[#This Row],[category]], LEN(Table3[[#This Row],[category]]) - FIND("|", Table3[[#This Row],[category]], FIND("|", Table3[[#This Row],[category]]) + 1))</f>
        <v>Accessories|Cables|HDMICables</v>
      </c>
      <c r="I221" s="6">
        <v>799</v>
      </c>
      <c r="J221" s="6">
        <v>1700</v>
      </c>
      <c r="K221" s="1">
        <f t="shared" si="18"/>
        <v>53</v>
      </c>
      <c r="L221" s="3">
        <v>0.53</v>
      </c>
      <c r="M221" s="1">
        <v>4.0999999999999996</v>
      </c>
      <c r="N221" s="11">
        <v>28638</v>
      </c>
      <c r="O221" s="7">
        <f>IF(ISNUMBER(Table3[[#This Row],[rating]]), Table3[[#This Row],[rating]], "")</f>
        <v>4.0999999999999996</v>
      </c>
      <c r="P221" s="7">
        <f>Table3[[#This Row],[average rating]] + (Table3[[#This Row],[rating_count]] / 1000)</f>
        <v>32.738</v>
      </c>
      <c r="Q221" s="7">
        <f>IFERROR(ROUND(VALUE(Table3[[#This Row],[rating]]), 0), "")</f>
        <v>4</v>
      </c>
      <c r="R221" t="s">
        <v>1142</v>
      </c>
      <c r="S221" t="s">
        <v>1143</v>
      </c>
      <c r="T221" t="s">
        <v>1144</v>
      </c>
      <c r="U221" t="s">
        <v>1145</v>
      </c>
      <c r="V221" t="s">
        <v>1146</v>
      </c>
      <c r="W221" t="s">
        <v>1147</v>
      </c>
      <c r="X221" t="s">
        <v>1148</v>
      </c>
      <c r="Y221" t="s">
        <v>1149</v>
      </c>
      <c r="Z221" s="6">
        <f t="shared" si="19"/>
        <v>48684600</v>
      </c>
      <c r="AA221" s="6">
        <f>IFERROR(VALUE(Table3[[#This Row],[potential revenue]]), 0)</f>
        <v>48684600</v>
      </c>
      <c r="AB221" t="str">
        <f t="shared" si="20"/>
        <v>No</v>
      </c>
      <c r="AC221">
        <f t="shared" si="21"/>
        <v>217</v>
      </c>
      <c r="AD221" t="str">
        <f t="shared" si="22"/>
        <v>&gt;₹500</v>
      </c>
      <c r="AE221" t="str">
        <f t="shared" si="23"/>
        <v>51–60%</v>
      </c>
    </row>
    <row r="222" spans="1:31" x14ac:dyDescent="0.35">
      <c r="A222" t="s">
        <v>5069</v>
      </c>
      <c r="B222" t="s">
        <v>478</v>
      </c>
      <c r="C222" t="str">
        <f>PROPER(Table3[[#This Row],[product_name2]])</f>
        <v>Amazonbasics Micro Usb Fast Charging Cable For Android Smartphone,Personal Computer,Printer With Gold Plated Connectors (6 Feet, Black)</v>
      </c>
      <c r="D222" t="s">
        <v>479</v>
      </c>
      <c r="E222" t="s">
        <v>5071</v>
      </c>
      <c r="F222" t="str">
        <f>LEFT(Table3[[#This Row],[category]], FIND("|", Table3[[#This Row],[category]]) - 1)</f>
        <v>Electronics</v>
      </c>
      <c r="G222" t="str">
        <f>MID(Table3[[#This Row],[category]], FIND("|", Table3[[#This Row],[category]]) + 1, FIND("|", Table3[[#This Row],[category]], FIND("|", Table3[[#This Row],[category]]) + 1) - FIND("|", Table3[[#This Row],[category]]) - 1)</f>
        <v>GeneralPurposeBatteries&amp;BatteryChargers</v>
      </c>
      <c r="H222" t="str">
        <f>RIGHT(Table3[[#This Row],[category]], LEN(Table3[[#This Row],[category]]) - FIND("|", Table3[[#This Row],[category]], FIND("|", Table3[[#This Row],[category]]) + 1))</f>
        <v>DisposableBatteries</v>
      </c>
      <c r="I222" s="6">
        <v>266</v>
      </c>
      <c r="J222" s="6">
        <v>315</v>
      </c>
      <c r="K222" s="1">
        <f t="shared" si="18"/>
        <v>15.555555555555555</v>
      </c>
      <c r="L222" s="3">
        <v>0.16</v>
      </c>
      <c r="M222" s="1">
        <v>4.5</v>
      </c>
      <c r="N222" s="11">
        <v>28030</v>
      </c>
      <c r="O222" s="7">
        <f>IF(ISNUMBER(Table3[[#This Row],[rating]]), Table3[[#This Row],[rating]], "")</f>
        <v>4.5</v>
      </c>
      <c r="P222" s="7">
        <f>Table3[[#This Row],[average rating]] + (Table3[[#This Row],[rating_count]] / 1000)</f>
        <v>32.53</v>
      </c>
      <c r="Q222" s="7">
        <f>IFERROR(ROUND(VALUE(Table3[[#This Row],[rating]]), 0), "")</f>
        <v>5</v>
      </c>
      <c r="R222" t="s">
        <v>5072</v>
      </c>
      <c r="S222" t="s">
        <v>5073</v>
      </c>
      <c r="T222" t="s">
        <v>5074</v>
      </c>
      <c r="U222" t="s">
        <v>5075</v>
      </c>
      <c r="V222" t="s">
        <v>5076</v>
      </c>
      <c r="W222" t="s">
        <v>5077</v>
      </c>
      <c r="X222" t="s">
        <v>5078</v>
      </c>
      <c r="Y222" t="s">
        <v>5079</v>
      </c>
      <c r="Z222" s="6">
        <f t="shared" si="19"/>
        <v>8829450</v>
      </c>
      <c r="AA222" s="6">
        <f>IFERROR(VALUE(Table3[[#This Row],[potential revenue]]), 0)</f>
        <v>8829450</v>
      </c>
      <c r="AB222" t="str">
        <f t="shared" si="20"/>
        <v>Yes</v>
      </c>
      <c r="AC222">
        <f t="shared" si="21"/>
        <v>216</v>
      </c>
      <c r="AD222" t="str">
        <f t="shared" si="22"/>
        <v>&gt;₹500</v>
      </c>
      <c r="AE222" t="str">
        <f t="shared" si="23"/>
        <v>11–20%</v>
      </c>
    </row>
    <row r="223" spans="1:31" x14ac:dyDescent="0.35">
      <c r="A223" t="s">
        <v>5340</v>
      </c>
      <c r="B223" t="s">
        <v>11828</v>
      </c>
      <c r="C223" t="str">
        <f>PROPER(Table3[[#This Row],[product_name2]])</f>
        <v>Bajaj Majesty Duetto Gas 6 Ltr Vertical Water Heater ( Lpg), White</v>
      </c>
      <c r="D223" t="s">
        <v>11829</v>
      </c>
      <c r="E223" t="s">
        <v>3082</v>
      </c>
      <c r="F223" t="str">
        <f>LEFT(Table3[[#This Row],[category]], FIND("|", Table3[[#This Row],[category]]) - 1)</f>
        <v>Electronics</v>
      </c>
      <c r="G223" t="str">
        <f>MID(Table3[[#This Row],[category]], FIND("|", Table3[[#This Row],[category]]) + 1, FIND("|", Table3[[#This Row],[category]], FIND("|", Table3[[#This Row],[category]]) + 1) - FIND("|", Table3[[#This Row],[category]]) - 1)</f>
        <v>Headphones,Earbuds&amp;Accessories</v>
      </c>
      <c r="H223" t="str">
        <f>RIGHT(Table3[[#This Row],[category]], LEN(Table3[[#This Row],[category]]) - FIND("|", Table3[[#This Row],[category]], FIND("|", Table3[[#This Row],[category]]) + 1))</f>
        <v>Headphones|In-Ear</v>
      </c>
      <c r="I223" s="6">
        <v>1499</v>
      </c>
      <c r="J223" s="6">
        <v>8999</v>
      </c>
      <c r="K223" s="1">
        <f t="shared" si="18"/>
        <v>83.342593621513501</v>
      </c>
      <c r="L223" s="3">
        <v>0.83</v>
      </c>
      <c r="M223" s="1">
        <v>3.7</v>
      </c>
      <c r="N223" s="11">
        <v>28324</v>
      </c>
      <c r="O223" s="7">
        <f>IF(ISNUMBER(Table3[[#This Row],[rating]]), Table3[[#This Row],[rating]], "")</f>
        <v>3.7</v>
      </c>
      <c r="P223" s="7">
        <f>Table3[[#This Row],[average rating]] + (Table3[[#This Row],[rating_count]] / 1000)</f>
        <v>32.024000000000001</v>
      </c>
      <c r="Q223" s="7">
        <f>IFERROR(ROUND(VALUE(Table3[[#This Row],[rating]]), 0), "")</f>
        <v>4</v>
      </c>
      <c r="R223" t="s">
        <v>5342</v>
      </c>
      <c r="S223" t="s">
        <v>5343</v>
      </c>
      <c r="T223" t="s">
        <v>5344</v>
      </c>
      <c r="U223" t="s">
        <v>5345</v>
      </c>
      <c r="V223" t="s">
        <v>5346</v>
      </c>
      <c r="W223" t="s">
        <v>5347</v>
      </c>
      <c r="X223" t="s">
        <v>5348</v>
      </c>
      <c r="Y223" t="s">
        <v>5349</v>
      </c>
      <c r="Z223" s="6">
        <f t="shared" si="19"/>
        <v>254887676</v>
      </c>
      <c r="AA223" s="6">
        <f>IFERROR(VALUE(Table3[[#This Row],[potential revenue]]), 0)</f>
        <v>254887676</v>
      </c>
      <c r="AB223" t="str">
        <f t="shared" si="20"/>
        <v>No</v>
      </c>
      <c r="AC223">
        <f t="shared" si="21"/>
        <v>217</v>
      </c>
      <c r="AD223" t="str">
        <f t="shared" si="22"/>
        <v>₹200–₹500</v>
      </c>
      <c r="AE223" t="str">
        <f t="shared" si="23"/>
        <v>81–90%</v>
      </c>
    </row>
    <row r="224" spans="1:31" x14ac:dyDescent="0.35">
      <c r="A224" t="s">
        <v>2973</v>
      </c>
      <c r="B224" t="s">
        <v>2962</v>
      </c>
      <c r="C224" t="str">
        <f>PROPER(Table3[[#This Row],[product_name2]])</f>
        <v>Fire-Boltt Ninja Call Pro Plus 1.83" Smart Watch With Bluetooth Calling, Ai Voice Assistance, 100 Sports Modes Ip67 Rating, 240*280 Pixel High Resolution</v>
      </c>
      <c r="D224" t="s">
        <v>2963</v>
      </c>
      <c r="E224" t="s">
        <v>2964</v>
      </c>
      <c r="F224" t="str">
        <f>LEFT(Table3[[#This Row],[category]], FIND("|", Table3[[#This Row],[category]]) - 1)</f>
        <v>Electronics</v>
      </c>
      <c r="G224" t="str">
        <f>MID(Table3[[#This Row],[category]], FIND("|", Table3[[#This Row],[category]]) + 1, FIND("|", Table3[[#This Row],[category]], FIND("|", Table3[[#This Row],[category]]) + 1) - FIND("|", Table3[[#This Row],[category]]) - 1)</f>
        <v>WearableTechnology</v>
      </c>
      <c r="H224" t="str">
        <f>RIGHT(Table3[[#This Row],[category]], LEN(Table3[[#This Row],[category]]) - FIND("|", Table3[[#This Row],[category]], FIND("|", Table3[[#This Row],[category]]) + 1))</f>
        <v>SmartWatches</v>
      </c>
      <c r="I224" s="6">
        <v>1998</v>
      </c>
      <c r="J224" s="6">
        <v>9999</v>
      </c>
      <c r="K224" s="1">
        <f t="shared" si="18"/>
        <v>80.018001800180016</v>
      </c>
      <c r="L224" s="3">
        <v>0.8</v>
      </c>
      <c r="M224" s="1">
        <v>4.3</v>
      </c>
      <c r="N224" s="11">
        <v>27709</v>
      </c>
      <c r="O224" s="7">
        <f>IF(ISNUMBER(Table3[[#This Row],[rating]]), Table3[[#This Row],[rating]], "")</f>
        <v>4.3</v>
      </c>
      <c r="P224" s="7">
        <f>Table3[[#This Row],[average rating]] + (Table3[[#This Row],[rating_count]] / 1000)</f>
        <v>32.009</v>
      </c>
      <c r="Q224" s="7">
        <f>IFERROR(ROUND(VALUE(Table3[[#This Row],[rating]]), 0), "")</f>
        <v>4</v>
      </c>
      <c r="R224" t="s">
        <v>2975</v>
      </c>
      <c r="S224" t="s">
        <v>2976</v>
      </c>
      <c r="T224" t="s">
        <v>2977</v>
      </c>
      <c r="U224" t="s">
        <v>2978</v>
      </c>
      <c r="V224" t="s">
        <v>2979</v>
      </c>
      <c r="W224" t="s">
        <v>2980</v>
      </c>
      <c r="X224" t="s">
        <v>4851</v>
      </c>
      <c r="Y224" t="s">
        <v>4852</v>
      </c>
      <c r="Z224" s="6">
        <f t="shared" si="19"/>
        <v>277062291</v>
      </c>
      <c r="AA224" s="6">
        <f>IFERROR(VALUE(Table3[[#This Row],[potential revenue]]), 0)</f>
        <v>277062291</v>
      </c>
      <c r="AB224" t="str">
        <f t="shared" si="20"/>
        <v>Yes</v>
      </c>
      <c r="AC224">
        <f t="shared" si="21"/>
        <v>216</v>
      </c>
      <c r="AD224" t="str">
        <f t="shared" si="22"/>
        <v>&gt;₹500</v>
      </c>
      <c r="AE224" t="str">
        <f t="shared" si="23"/>
        <v>81–90%</v>
      </c>
    </row>
    <row r="225" spans="1:31" x14ac:dyDescent="0.35">
      <c r="A225" t="s">
        <v>4229</v>
      </c>
      <c r="B225" t="s">
        <v>2817</v>
      </c>
      <c r="C225" t="str">
        <f>PROPER(Table3[[#This Row],[product_name2]])</f>
        <v>7Seven¬Æ Compatible With Fire Tv Stick Remote With Voice Command Feature Suitable For Second Generation Amazon Fire Tv Stick Remote Only - Pairing Must</v>
      </c>
      <c r="D225" t="s">
        <v>2818</v>
      </c>
      <c r="E225" t="s">
        <v>2964</v>
      </c>
      <c r="F225" t="str">
        <f>LEFT(Table3[[#This Row],[category]], FIND("|", Table3[[#This Row],[category]]) - 1)</f>
        <v>Electronics</v>
      </c>
      <c r="G225" t="str">
        <f>MID(Table3[[#This Row],[category]], FIND("|", Table3[[#This Row],[category]]) + 1, FIND("|", Table3[[#This Row],[category]], FIND("|", Table3[[#This Row],[category]]) + 1) - FIND("|", Table3[[#This Row],[category]]) - 1)</f>
        <v>WearableTechnology</v>
      </c>
      <c r="H225" t="str">
        <f>RIGHT(Table3[[#This Row],[category]], LEN(Table3[[#This Row],[category]]) - FIND("|", Table3[[#This Row],[category]], FIND("|", Table3[[#This Row],[category]]) + 1))</f>
        <v>SmartWatches</v>
      </c>
      <c r="I225" s="6">
        <v>1999</v>
      </c>
      <c r="J225" s="6">
        <v>9999</v>
      </c>
      <c r="K225" s="1">
        <f t="shared" si="18"/>
        <v>80.008000800079998</v>
      </c>
      <c r="L225" s="3">
        <v>0.8</v>
      </c>
      <c r="M225" s="1">
        <v>4.3</v>
      </c>
      <c r="N225" s="11">
        <v>27704</v>
      </c>
      <c r="O225" s="7">
        <f>IF(ISNUMBER(Table3[[#This Row],[rating]]), Table3[[#This Row],[rating]], "")</f>
        <v>4.3</v>
      </c>
      <c r="P225" s="7">
        <f>Table3[[#This Row],[average rating]] + (Table3[[#This Row],[rating_count]] / 1000)</f>
        <v>32.003999999999998</v>
      </c>
      <c r="Q225" s="7">
        <f>IFERROR(ROUND(VALUE(Table3[[#This Row],[rating]]), 0), "")</f>
        <v>4</v>
      </c>
      <c r="R225" t="s">
        <v>3371</v>
      </c>
      <c r="S225" t="s">
        <v>2976</v>
      </c>
      <c r="T225" t="s">
        <v>2977</v>
      </c>
      <c r="U225" t="s">
        <v>2978</v>
      </c>
      <c r="V225" t="s">
        <v>2979</v>
      </c>
      <c r="W225" t="s">
        <v>2980</v>
      </c>
      <c r="X225" t="s">
        <v>4230</v>
      </c>
      <c r="Y225" t="s">
        <v>4231</v>
      </c>
      <c r="Z225" s="6">
        <f t="shared" si="19"/>
        <v>277012296</v>
      </c>
      <c r="AA225" s="6">
        <f>IFERROR(VALUE(Table3[[#This Row],[potential revenue]]), 0)</f>
        <v>277012296</v>
      </c>
      <c r="AB225" t="str">
        <f t="shared" si="20"/>
        <v>Yes</v>
      </c>
      <c r="AC225">
        <f t="shared" si="21"/>
        <v>217</v>
      </c>
      <c r="AD225" t="str">
        <f t="shared" si="22"/>
        <v>&gt;₹500</v>
      </c>
      <c r="AE225" t="str">
        <f t="shared" si="23"/>
        <v>81–90%</v>
      </c>
    </row>
    <row r="226" spans="1:31" x14ac:dyDescent="0.35">
      <c r="A226" t="s">
        <v>2973</v>
      </c>
      <c r="B226" t="s">
        <v>2605</v>
      </c>
      <c r="C226" t="str">
        <f>PROPER(Table3[[#This Row],[product_name2]])</f>
        <v>Kodak 139 Cm (55 Inches) 4K Ultra Hd Smart Led Tv 55Ca0909 (Black)</v>
      </c>
      <c r="D226" t="s">
        <v>2606</v>
      </c>
      <c r="E226" t="s">
        <v>2964</v>
      </c>
      <c r="F226" t="str">
        <f>LEFT(Table3[[#This Row],[category]], FIND("|", Table3[[#This Row],[category]]) - 1)</f>
        <v>Electronics</v>
      </c>
      <c r="G226" t="str">
        <f>MID(Table3[[#This Row],[category]], FIND("|", Table3[[#This Row],[category]]) + 1, FIND("|", Table3[[#This Row],[category]], FIND("|", Table3[[#This Row],[category]]) + 1) - FIND("|", Table3[[#This Row],[category]]) - 1)</f>
        <v>WearableTechnology</v>
      </c>
      <c r="H226" t="str">
        <f>RIGHT(Table3[[#This Row],[category]], LEN(Table3[[#This Row],[category]]) - FIND("|", Table3[[#This Row],[category]], FIND("|", Table3[[#This Row],[category]]) + 1))</f>
        <v>SmartWatches</v>
      </c>
      <c r="I226" s="6">
        <v>1998</v>
      </c>
      <c r="J226" s="6">
        <v>9999</v>
      </c>
      <c r="K226" s="1">
        <f t="shared" si="18"/>
        <v>80.018001800180016</v>
      </c>
      <c r="L226" s="3">
        <v>0.8</v>
      </c>
      <c r="M226" s="1">
        <v>4.3</v>
      </c>
      <c r="N226" s="11">
        <v>27696</v>
      </c>
      <c r="O226" s="7">
        <f>IF(ISNUMBER(Table3[[#This Row],[rating]]), Table3[[#This Row],[rating]], "")</f>
        <v>4.3</v>
      </c>
      <c r="P226" s="7">
        <f>Table3[[#This Row],[average rating]] + (Table3[[#This Row],[rating_count]] / 1000)</f>
        <v>31.996000000000002</v>
      </c>
      <c r="Q226" s="7">
        <f>IFERROR(ROUND(VALUE(Table3[[#This Row],[rating]]), 0), "")</f>
        <v>4</v>
      </c>
      <c r="R226" t="s">
        <v>2975</v>
      </c>
      <c r="S226" t="s">
        <v>2976</v>
      </c>
      <c r="T226" t="s">
        <v>2977</v>
      </c>
      <c r="U226" t="s">
        <v>2978</v>
      </c>
      <c r="V226" t="s">
        <v>2979</v>
      </c>
      <c r="W226" t="s">
        <v>2980</v>
      </c>
      <c r="X226" t="s">
        <v>2981</v>
      </c>
      <c r="Y226" t="s">
        <v>2982</v>
      </c>
      <c r="Z226" s="6">
        <f t="shared" si="19"/>
        <v>276932304</v>
      </c>
      <c r="AA226" s="6">
        <f>IFERROR(VALUE(Table3[[#This Row],[potential revenue]]), 0)</f>
        <v>276932304</v>
      </c>
      <c r="AB226" t="str">
        <f t="shared" si="20"/>
        <v>Yes</v>
      </c>
      <c r="AC226">
        <f t="shared" si="21"/>
        <v>217</v>
      </c>
      <c r="AD226" t="str">
        <f t="shared" si="22"/>
        <v>&gt;₹500</v>
      </c>
      <c r="AE226" t="str">
        <f t="shared" si="23"/>
        <v>81–90%</v>
      </c>
    </row>
    <row r="227" spans="1:31" x14ac:dyDescent="0.35">
      <c r="A227" t="s">
        <v>3370</v>
      </c>
      <c r="B227" t="s">
        <v>2672</v>
      </c>
      <c r="C227" t="str">
        <f>PROPER(Table3[[#This Row],[product_name2]])</f>
        <v>Nk Star 950 Mbps Usb Wifi Adapter Wireless Network Receiver Dongle For Desktop Laptop, (Support- Windows Xp/7/8/10 &amp; Mac Os) Not Support To Dvr And Hdtv</v>
      </c>
      <c r="D227" t="s">
        <v>2673</v>
      </c>
      <c r="E227" t="s">
        <v>2964</v>
      </c>
      <c r="F227" t="str">
        <f>LEFT(Table3[[#This Row],[category]], FIND("|", Table3[[#This Row],[category]]) - 1)</f>
        <v>Electronics</v>
      </c>
      <c r="G227" t="str">
        <f>MID(Table3[[#This Row],[category]], FIND("|", Table3[[#This Row],[category]]) + 1, FIND("|", Table3[[#This Row],[category]], FIND("|", Table3[[#This Row],[category]]) + 1) - FIND("|", Table3[[#This Row],[category]]) - 1)</f>
        <v>WearableTechnology</v>
      </c>
      <c r="H227" t="str">
        <f>RIGHT(Table3[[#This Row],[category]], LEN(Table3[[#This Row],[category]]) - FIND("|", Table3[[#This Row],[category]], FIND("|", Table3[[#This Row],[category]]) + 1))</f>
        <v>SmartWatches</v>
      </c>
      <c r="I227" s="6">
        <v>1999</v>
      </c>
      <c r="J227" s="6">
        <v>9999</v>
      </c>
      <c r="K227" s="1">
        <f t="shared" si="18"/>
        <v>80.008000800079998</v>
      </c>
      <c r="L227" s="3">
        <v>0.8</v>
      </c>
      <c r="M227" s="1">
        <v>4.3</v>
      </c>
      <c r="N227" s="11">
        <v>27696</v>
      </c>
      <c r="O227" s="7">
        <f>IF(ISNUMBER(Table3[[#This Row],[rating]]), Table3[[#This Row],[rating]], "")</f>
        <v>4.3</v>
      </c>
      <c r="P227" s="7">
        <f>Table3[[#This Row],[average rating]] + (Table3[[#This Row],[rating_count]] / 1000)</f>
        <v>31.996000000000002</v>
      </c>
      <c r="Q227" s="7">
        <f>IFERROR(ROUND(VALUE(Table3[[#This Row],[rating]]), 0), "")</f>
        <v>4</v>
      </c>
      <c r="R227" t="s">
        <v>3371</v>
      </c>
      <c r="S227" t="s">
        <v>2976</v>
      </c>
      <c r="T227" t="s">
        <v>2977</v>
      </c>
      <c r="U227" t="s">
        <v>2978</v>
      </c>
      <c r="V227" t="s">
        <v>2979</v>
      </c>
      <c r="W227" t="s">
        <v>2980</v>
      </c>
      <c r="X227" t="s">
        <v>3372</v>
      </c>
      <c r="Y227" t="s">
        <v>3373</v>
      </c>
      <c r="Z227" s="6">
        <f t="shared" si="19"/>
        <v>276932304</v>
      </c>
      <c r="AA227" s="6">
        <f>IFERROR(VALUE(Table3[[#This Row],[potential revenue]]), 0)</f>
        <v>276932304</v>
      </c>
      <c r="AB227" t="str">
        <f t="shared" si="20"/>
        <v>Yes</v>
      </c>
      <c r="AC227">
        <f t="shared" si="21"/>
        <v>217</v>
      </c>
      <c r="AD227" t="str">
        <f t="shared" si="22"/>
        <v>&gt;₹500</v>
      </c>
      <c r="AE227" t="str">
        <f t="shared" si="23"/>
        <v>81–90%</v>
      </c>
    </row>
    <row r="228" spans="1:31" x14ac:dyDescent="0.35">
      <c r="A228" t="s">
        <v>4709</v>
      </c>
      <c r="B228" t="s">
        <v>4678</v>
      </c>
      <c r="C228" t="str">
        <f>PROPER(Table3[[#This Row],[product_name2]])</f>
        <v>Amozo Ultra Hybrid Camera And Drop Protection Back Cover Case For Iphone 13 (Polycarbonate| Back Transparent - Sides Black)</v>
      </c>
      <c r="D228" t="s">
        <v>4679</v>
      </c>
      <c r="E228" t="s">
        <v>3006</v>
      </c>
      <c r="F228" t="str">
        <f>LEFT(Table3[[#This Row],[category]], FIND("|", Table3[[#This Row],[category]]) - 1)</f>
        <v>Electronics</v>
      </c>
      <c r="G228" t="str">
        <f>MID(Table3[[#This Row],[category]], FIND("|", Table3[[#This Row],[category]]) + 1, FIND("|", Table3[[#This Row],[category]], FIND("|", Table3[[#This Row],[category]]) + 1) - FIND("|", Table3[[#This Row],[category]]) - 1)</f>
        <v>Mobiles&amp;Accessories</v>
      </c>
      <c r="H228" t="str">
        <f>RIGHT(Table3[[#This Row],[category]], LEN(Table3[[#This Row],[category]]) - FIND("|", Table3[[#This Row],[category]], FIND("|", Table3[[#This Row],[category]]) + 1))</f>
        <v>Smartphones&amp;BasicMobiles|Smartphones</v>
      </c>
      <c r="I228" s="6">
        <v>37990</v>
      </c>
      <c r="J228" s="6">
        <v>74999</v>
      </c>
      <c r="K228" s="1">
        <f t="shared" si="18"/>
        <v>49.345991279883734</v>
      </c>
      <c r="L228" s="3">
        <v>0.49</v>
      </c>
      <c r="M228" s="1">
        <v>4.2</v>
      </c>
      <c r="N228" s="11">
        <v>27790</v>
      </c>
      <c r="O228" s="7">
        <f>IF(ISNUMBER(Table3[[#This Row],[rating]]), Table3[[#This Row],[rating]], "")</f>
        <v>4.2</v>
      </c>
      <c r="P228" s="7">
        <f>Table3[[#This Row],[average rating]] + (Table3[[#This Row],[rating_count]] / 1000)</f>
        <v>31.99</v>
      </c>
      <c r="Q228" s="7">
        <f>IFERROR(ROUND(VALUE(Table3[[#This Row],[rating]]), 0), "")</f>
        <v>4</v>
      </c>
      <c r="R228" t="s">
        <v>4711</v>
      </c>
      <c r="S228" t="s">
        <v>4712</v>
      </c>
      <c r="T228" t="s">
        <v>4713</v>
      </c>
      <c r="U228" t="s">
        <v>4714</v>
      </c>
      <c r="V228" t="s">
        <v>4715</v>
      </c>
      <c r="W228" t="s">
        <v>4716</v>
      </c>
      <c r="X228" t="s">
        <v>4717</v>
      </c>
      <c r="Y228" t="s">
        <v>4718</v>
      </c>
      <c r="Z228" s="6">
        <f t="shared" si="19"/>
        <v>2084222210</v>
      </c>
      <c r="AA228" s="6">
        <f>IFERROR(VALUE(Table3[[#This Row],[potential revenue]]), 0)</f>
        <v>2084222210</v>
      </c>
      <c r="AB228" t="str">
        <f t="shared" si="20"/>
        <v>Yes</v>
      </c>
      <c r="AC228">
        <f t="shared" si="21"/>
        <v>216</v>
      </c>
      <c r="AD228" t="str">
        <f t="shared" si="22"/>
        <v>&gt;₹500</v>
      </c>
      <c r="AE228" t="str">
        <f t="shared" si="23"/>
        <v>41–50%</v>
      </c>
    </row>
    <row r="229" spans="1:31" x14ac:dyDescent="0.35">
      <c r="A229" t="s">
        <v>2847</v>
      </c>
      <c r="B229" t="s">
        <v>2556</v>
      </c>
      <c r="C229" t="str">
        <f>PROPER(Table3[[#This Row],[product_name2]])</f>
        <v>Firestick Remote</v>
      </c>
      <c r="D229" t="s">
        <v>756</v>
      </c>
      <c r="E229" t="s">
        <v>172</v>
      </c>
      <c r="F229" t="str">
        <f>LEFT(Table3[[#This Row],[category]], FIND("|", Table3[[#This Row],[category]]) - 1)</f>
        <v>Electronics</v>
      </c>
      <c r="G229" t="str">
        <f>MID(Table3[[#This Row],[category]], FIND("|", Table3[[#This Row],[category]]) + 1, FIND("|", Table3[[#This Row],[category]], FIND("|", Table3[[#This Row],[category]]) + 1) - FIND("|", Table3[[#This Row],[category]]) - 1)</f>
        <v>HomeTheater,TV&amp;Video</v>
      </c>
      <c r="H229" t="str">
        <f>RIGHT(Table3[[#This Row],[category]], LEN(Table3[[#This Row],[category]]) - FIND("|", Table3[[#This Row],[category]], FIND("|", Table3[[#This Row],[category]]) + 1))</f>
        <v>Televisions|SmartTelevisions</v>
      </c>
      <c r="I229" s="6">
        <v>14999</v>
      </c>
      <c r="J229" s="6">
        <v>14999</v>
      </c>
      <c r="K229" s="1">
        <f t="shared" si="18"/>
        <v>0</v>
      </c>
      <c r="L229" s="3">
        <v>0</v>
      </c>
      <c r="M229" s="1">
        <v>4.3</v>
      </c>
      <c r="N229" s="11">
        <v>27508</v>
      </c>
      <c r="O229" s="7">
        <f>IF(ISNUMBER(Table3[[#This Row],[rating]]), Table3[[#This Row],[rating]], "")</f>
        <v>4.3</v>
      </c>
      <c r="P229" s="7">
        <f>Table3[[#This Row],[average rating]] + (Table3[[#This Row],[rating_count]] / 1000)</f>
        <v>31.808</v>
      </c>
      <c r="Q229" s="7">
        <f>IFERROR(ROUND(VALUE(Table3[[#This Row],[rating]]), 0), "")</f>
        <v>4</v>
      </c>
      <c r="R229" t="s">
        <v>2849</v>
      </c>
      <c r="S229" t="s">
        <v>2850</v>
      </c>
      <c r="T229" t="s">
        <v>2851</v>
      </c>
      <c r="U229" t="s">
        <v>2852</v>
      </c>
      <c r="V229" t="s">
        <v>2853</v>
      </c>
      <c r="W229" t="s">
        <v>2854</v>
      </c>
      <c r="X229" t="s">
        <v>2855</v>
      </c>
      <c r="Y229" t="s">
        <v>2856</v>
      </c>
      <c r="Z229" s="6">
        <f t="shared" si="19"/>
        <v>412592492</v>
      </c>
      <c r="AA229" s="6">
        <f>IFERROR(VALUE(Table3[[#This Row],[potential revenue]]), 0)</f>
        <v>412592492</v>
      </c>
      <c r="AB229" t="str">
        <f t="shared" si="20"/>
        <v>No</v>
      </c>
      <c r="AC229">
        <f t="shared" si="21"/>
        <v>215</v>
      </c>
      <c r="AD229" t="str">
        <f t="shared" si="22"/>
        <v>&gt;₹500</v>
      </c>
      <c r="AE229" t="str">
        <f t="shared" si="23"/>
        <v>0–10%</v>
      </c>
    </row>
    <row r="230" spans="1:31" x14ac:dyDescent="0.35">
      <c r="A230" t="s">
        <v>6638</v>
      </c>
      <c r="B230" t="s">
        <v>4898</v>
      </c>
      <c r="C230" t="str">
        <f>PROPER(Table3[[#This Row],[product_name2]])</f>
        <v>Ske Bed Study Table Portable Wood Multifunction Laptop-Table Lapdesk For Children Bed Foldabe Table Work With Tablet Slot &amp; Cup Holder Brown Black</v>
      </c>
      <c r="D230" t="s">
        <v>4899</v>
      </c>
      <c r="E230" t="s">
        <v>6640</v>
      </c>
      <c r="F230" t="str">
        <f>LEFT(Table3[[#This Row],[category]], FIND("|", Table3[[#This Row],[category]]) - 1)</f>
        <v>Computers&amp;Accessories</v>
      </c>
      <c r="G230" t="str">
        <f>MID(Table3[[#This Row],[category]], FIND("|", Table3[[#This Row],[category]]) + 1, FIND("|", Table3[[#This Row],[category]], FIND("|", Table3[[#This Row],[category]]) + 1) - FIND("|", Table3[[#This Row],[category]]) - 1)</f>
        <v>Accessories&amp;Peripherals</v>
      </c>
      <c r="H230" t="str">
        <f>RIGHT(Table3[[#This Row],[category]], LEN(Table3[[#This Row],[category]]) - FIND("|", Table3[[#This Row],[category]], FIND("|", Table3[[#This Row],[category]]) + 1))</f>
        <v>LaptopAccessories|CoolingPads</v>
      </c>
      <c r="I230" s="6">
        <v>999</v>
      </c>
      <c r="J230" s="6">
        <v>1999</v>
      </c>
      <c r="K230" s="1">
        <f t="shared" si="18"/>
        <v>50.025012506253134</v>
      </c>
      <c r="L230" s="3">
        <v>0.5</v>
      </c>
      <c r="M230" s="1">
        <v>4.2</v>
      </c>
      <c r="N230" s="11">
        <v>27441</v>
      </c>
      <c r="O230" s="7">
        <f>IF(ISNUMBER(Table3[[#This Row],[rating]]), Table3[[#This Row],[rating]], "")</f>
        <v>4.2</v>
      </c>
      <c r="P230" s="7">
        <f>Table3[[#This Row],[average rating]] + (Table3[[#This Row],[rating_count]] / 1000)</f>
        <v>31.640999999999998</v>
      </c>
      <c r="Q230" s="7">
        <f>IFERROR(ROUND(VALUE(Table3[[#This Row],[rating]]), 0), "")</f>
        <v>4</v>
      </c>
      <c r="R230" t="s">
        <v>6641</v>
      </c>
      <c r="S230" t="s">
        <v>6642</v>
      </c>
      <c r="T230" t="s">
        <v>6643</v>
      </c>
      <c r="U230" t="s">
        <v>6644</v>
      </c>
      <c r="V230" t="s">
        <v>6645</v>
      </c>
      <c r="W230" t="s">
        <v>6646</v>
      </c>
      <c r="X230" t="s">
        <v>6647</v>
      </c>
      <c r="Y230" t="s">
        <v>6648</v>
      </c>
      <c r="Z230" s="6">
        <f t="shared" si="19"/>
        <v>54854559</v>
      </c>
      <c r="AA230" s="6">
        <f>IFERROR(VALUE(Table3[[#This Row],[potential revenue]]), 0)</f>
        <v>54854559</v>
      </c>
      <c r="AB230" t="str">
        <f t="shared" si="20"/>
        <v>No</v>
      </c>
      <c r="AC230">
        <f t="shared" si="21"/>
        <v>215</v>
      </c>
      <c r="AD230" t="str">
        <f t="shared" si="22"/>
        <v>&gt;₹500</v>
      </c>
      <c r="AE230" t="str">
        <f t="shared" si="23"/>
        <v>51–60%</v>
      </c>
    </row>
    <row r="231" spans="1:31" x14ac:dyDescent="0.35">
      <c r="A231" t="s">
        <v>6325</v>
      </c>
      <c r="B231" t="s">
        <v>3261</v>
      </c>
      <c r="C231" t="str">
        <f>PROPER(Table3[[#This Row],[product_name2]])</f>
        <v>Fire-Boltt Ninja Call Pro Plus 1.83" Smart Watch With Bluetooth Calling, Ai Voice Assistance, 100 Sports Modes Ip67 Rating, 240*280 Pixel High Resolution</v>
      </c>
      <c r="D231" t="s">
        <v>2963</v>
      </c>
      <c r="E231" t="s">
        <v>5126</v>
      </c>
      <c r="F231" t="str">
        <f>LEFT(Table3[[#This Row],[category]], FIND("|", Table3[[#This Row],[category]]) - 1)</f>
        <v>Computers&amp;Accessories</v>
      </c>
      <c r="G231" t="str">
        <f>MID(Table3[[#This Row],[category]], FIND("|", Table3[[#This Row],[category]]) + 1, FIND("|", Table3[[#This Row],[category]], FIND("|", Table3[[#This Row],[category]]) + 1) - FIND("|", Table3[[#This Row],[category]]) - 1)</f>
        <v>Accessories&amp;Peripherals</v>
      </c>
      <c r="H231" t="str">
        <f>RIGHT(Table3[[#This Row],[category]], LEN(Table3[[#This Row],[category]]) - FIND("|", Table3[[#This Row],[category]], FIND("|", Table3[[#This Row],[category]]) + 1))</f>
        <v>Keyboards,Mice&amp;InputDevices|Keyboard&amp;MouseSets</v>
      </c>
      <c r="I231" s="6">
        <v>1299</v>
      </c>
      <c r="J231" s="6">
        <v>1599</v>
      </c>
      <c r="K231" s="1">
        <f t="shared" si="18"/>
        <v>18.761726078799249</v>
      </c>
      <c r="L231" s="3">
        <v>0.19</v>
      </c>
      <c r="M231" s="1">
        <v>4.3</v>
      </c>
      <c r="N231" s="11">
        <v>27223</v>
      </c>
      <c r="O231" s="7">
        <f>IF(ISNUMBER(Table3[[#This Row],[rating]]), Table3[[#This Row],[rating]], "")</f>
        <v>4.3</v>
      </c>
      <c r="P231" s="7">
        <f>Table3[[#This Row],[average rating]] + (Table3[[#This Row],[rating_count]] / 1000)</f>
        <v>31.523</v>
      </c>
      <c r="Q231" s="7">
        <f>IFERROR(ROUND(VALUE(Table3[[#This Row],[rating]]), 0), "")</f>
        <v>4</v>
      </c>
      <c r="R231" t="s">
        <v>6327</v>
      </c>
      <c r="S231" t="s">
        <v>6328</v>
      </c>
      <c r="T231" t="s">
        <v>6329</v>
      </c>
      <c r="U231" t="s">
        <v>6330</v>
      </c>
      <c r="V231" t="s">
        <v>6331</v>
      </c>
      <c r="W231" t="s">
        <v>6332</v>
      </c>
      <c r="X231" t="s">
        <v>6333</v>
      </c>
      <c r="Y231" t="s">
        <v>6334</v>
      </c>
      <c r="Z231" s="6">
        <f t="shared" si="19"/>
        <v>43529577</v>
      </c>
      <c r="AA231" s="6">
        <f>IFERROR(VALUE(Table3[[#This Row],[potential revenue]]), 0)</f>
        <v>43529577</v>
      </c>
      <c r="AB231" t="str">
        <f t="shared" si="20"/>
        <v>Yes</v>
      </c>
      <c r="AC231">
        <f t="shared" si="21"/>
        <v>216</v>
      </c>
      <c r="AD231" t="str">
        <f t="shared" si="22"/>
        <v>&gt;₹500</v>
      </c>
      <c r="AE231" t="str">
        <f t="shared" si="23"/>
        <v>11–20%</v>
      </c>
    </row>
    <row r="232" spans="1:31" x14ac:dyDescent="0.35">
      <c r="A232" t="s">
        <v>5955</v>
      </c>
      <c r="B232" t="s">
        <v>3176</v>
      </c>
      <c r="C232" t="str">
        <f>PROPER(Table3[[#This Row],[product_name2]])</f>
        <v>Samsung 25W Usb Travel Adapter For Cellular Phones - White</v>
      </c>
      <c r="D232" t="s">
        <v>3177</v>
      </c>
      <c r="E232" t="s">
        <v>5678</v>
      </c>
      <c r="F232" t="str">
        <f>LEFT(Table3[[#This Row],[category]], FIND("|", Table3[[#This Row],[category]]) - 1)</f>
        <v>Electronics</v>
      </c>
      <c r="G232" t="str">
        <f>MID(Table3[[#This Row],[category]], FIND("|", Table3[[#This Row],[category]]) + 1, FIND("|", Table3[[#This Row],[category]], FIND("|", Table3[[#This Row],[category]]) + 1) - FIND("|", Table3[[#This Row],[category]]) - 1)</f>
        <v>GeneralPurposeBatteries&amp;BatteryChargers</v>
      </c>
      <c r="H232" t="str">
        <f>RIGHT(Table3[[#This Row],[category]], LEN(Table3[[#This Row],[category]]) - FIND("|", Table3[[#This Row],[category]], FIND("|", Table3[[#This Row],[category]]) + 1))</f>
        <v>RechargeableBatteries</v>
      </c>
      <c r="I232" s="6">
        <v>399</v>
      </c>
      <c r="J232" s="6">
        <v>499</v>
      </c>
      <c r="K232" s="1">
        <f t="shared" si="18"/>
        <v>20.040080160320642</v>
      </c>
      <c r="L232" s="3">
        <v>0.2</v>
      </c>
      <c r="M232" s="1">
        <v>4.3</v>
      </c>
      <c r="N232" s="11">
        <v>27201</v>
      </c>
      <c r="O232" s="7">
        <f>IF(ISNUMBER(Table3[[#This Row],[rating]]), Table3[[#This Row],[rating]], "")</f>
        <v>4.3</v>
      </c>
      <c r="P232" s="7">
        <f>Table3[[#This Row],[average rating]] + (Table3[[#This Row],[rating_count]] / 1000)</f>
        <v>31.501000000000001</v>
      </c>
      <c r="Q232" s="7">
        <f>IFERROR(ROUND(VALUE(Table3[[#This Row],[rating]]), 0), "")</f>
        <v>4</v>
      </c>
      <c r="R232" t="s">
        <v>5957</v>
      </c>
      <c r="S232" t="s">
        <v>5958</v>
      </c>
      <c r="T232" t="s">
        <v>5959</v>
      </c>
      <c r="U232" t="s">
        <v>5960</v>
      </c>
      <c r="V232" t="s">
        <v>5961</v>
      </c>
      <c r="W232" t="s">
        <v>5962</v>
      </c>
      <c r="X232" t="s">
        <v>5963</v>
      </c>
      <c r="Y232" t="s">
        <v>5964</v>
      </c>
      <c r="Z232" s="6">
        <f t="shared" si="19"/>
        <v>13573299</v>
      </c>
      <c r="AA232" s="6">
        <f>IFERROR(VALUE(Table3[[#This Row],[potential revenue]]), 0)</f>
        <v>13573299</v>
      </c>
      <c r="AB232" t="str">
        <f t="shared" si="20"/>
        <v>No</v>
      </c>
      <c r="AC232">
        <f t="shared" si="21"/>
        <v>217</v>
      </c>
      <c r="AD232" t="str">
        <f t="shared" si="22"/>
        <v>&gt;₹500</v>
      </c>
      <c r="AE232" t="str">
        <f t="shared" si="23"/>
        <v>21–30%</v>
      </c>
    </row>
    <row r="233" spans="1:31" x14ac:dyDescent="0.35">
      <c r="A233" t="s">
        <v>412</v>
      </c>
      <c r="B233" t="s">
        <v>2089</v>
      </c>
      <c r="C233" t="str">
        <f>PROPER(Table3[[#This Row],[product_name2]])</f>
        <v>Lohaya Lcd/Led Remote Compatible For Sony Bravia Smart Lcd Led Uhd Oled Qled 4K Ultra Hd Tv Remote Control With Youtube &amp; Netflix Function [ Compatible For Sony Tv Remote Control ]</v>
      </c>
      <c r="D233" t="s">
        <v>2090</v>
      </c>
      <c r="E233" t="s">
        <v>172</v>
      </c>
      <c r="F233" t="str">
        <f>LEFT(Table3[[#This Row],[category]], FIND("|", Table3[[#This Row],[category]]) - 1)</f>
        <v>Electronics</v>
      </c>
      <c r="G233" t="str">
        <f>MID(Table3[[#This Row],[category]], FIND("|", Table3[[#This Row],[category]]) + 1, FIND("|", Table3[[#This Row],[category]], FIND("|", Table3[[#This Row],[category]]) + 1) - FIND("|", Table3[[#This Row],[category]]) - 1)</f>
        <v>HomeTheater,TV&amp;Video</v>
      </c>
      <c r="H233" t="str">
        <f>RIGHT(Table3[[#This Row],[category]], LEN(Table3[[#This Row],[category]]) - FIND("|", Table3[[#This Row],[category]], FIND("|", Table3[[#This Row],[category]]) + 1))</f>
        <v>Televisions|SmartTelevisions</v>
      </c>
      <c r="I233" s="6">
        <v>19999</v>
      </c>
      <c r="J233" s="6">
        <v>34999</v>
      </c>
      <c r="K233" s="1">
        <f t="shared" si="18"/>
        <v>42.858367381925198</v>
      </c>
      <c r="L233" s="3">
        <v>0.43</v>
      </c>
      <c r="M233" s="1">
        <v>4.3</v>
      </c>
      <c r="N233" s="11">
        <v>27151</v>
      </c>
      <c r="O233" s="7">
        <f>IF(ISNUMBER(Table3[[#This Row],[rating]]), Table3[[#This Row],[rating]], "")</f>
        <v>4.3</v>
      </c>
      <c r="P233" s="7">
        <f>Table3[[#This Row],[average rating]] + (Table3[[#This Row],[rating_count]] / 1000)</f>
        <v>31.451000000000001</v>
      </c>
      <c r="Q233" s="7">
        <f>IFERROR(ROUND(VALUE(Table3[[#This Row],[rating]]), 0), "")</f>
        <v>4</v>
      </c>
      <c r="R233" t="s">
        <v>414</v>
      </c>
      <c r="S233" t="s">
        <v>415</v>
      </c>
      <c r="T233" t="s">
        <v>416</v>
      </c>
      <c r="U233" t="s">
        <v>417</v>
      </c>
      <c r="V233" t="s">
        <v>418</v>
      </c>
      <c r="W233" t="s">
        <v>419</v>
      </c>
      <c r="X233" t="s">
        <v>420</v>
      </c>
      <c r="Y233" t="s">
        <v>421</v>
      </c>
      <c r="Z233" s="6">
        <f t="shared" si="19"/>
        <v>950257849</v>
      </c>
      <c r="AA233" s="6">
        <f>IFERROR(VALUE(Table3[[#This Row],[potential revenue]]), 0)</f>
        <v>950257849</v>
      </c>
      <c r="AB233" t="str">
        <f t="shared" si="20"/>
        <v>No</v>
      </c>
      <c r="AC233">
        <f t="shared" si="21"/>
        <v>217</v>
      </c>
      <c r="AD233" t="str">
        <f t="shared" si="22"/>
        <v>₹200–₹500</v>
      </c>
      <c r="AE233" t="str">
        <f t="shared" si="23"/>
        <v>41–50%</v>
      </c>
    </row>
    <row r="234" spans="1:31" x14ac:dyDescent="0.35">
      <c r="A234" t="s">
        <v>5188</v>
      </c>
      <c r="B234" t="s">
        <v>3030</v>
      </c>
      <c r="C234" t="str">
        <f>PROPER(Table3[[#This Row],[product_name2]])</f>
        <v>Redmi A1 (Black, 2Gb Ram, 32Gb Storage) | Segment Best Ai Dual Cam | 5000Mah Battery | Leather Texture Design | Android 12</v>
      </c>
      <c r="D234" t="s">
        <v>3031</v>
      </c>
      <c r="E234" t="s">
        <v>5190</v>
      </c>
      <c r="F234" t="str">
        <f>LEFT(Table3[[#This Row],[category]], FIND("|", Table3[[#This Row],[category]]) - 1)</f>
        <v>Electronics</v>
      </c>
      <c r="G234" t="str">
        <f>MID(Table3[[#This Row],[category]], FIND("|", Table3[[#This Row],[category]]) + 1, FIND("|", Table3[[#This Row],[category]], FIND("|", Table3[[#This Row],[category]]) + 1) - FIND("|", Table3[[#This Row],[category]]) - 1)</f>
        <v>Cameras&amp;Photography</v>
      </c>
      <c r="H234" t="str">
        <f>RIGHT(Table3[[#This Row],[category]], LEN(Table3[[#This Row],[category]]) - FIND("|", Table3[[#This Row],[category]], FIND("|", Table3[[#This Row],[category]]) + 1))</f>
        <v>Accessories|Tripods&amp;Monopods|Tabletop&amp;TravelTripods</v>
      </c>
      <c r="I234" s="6">
        <v>799</v>
      </c>
      <c r="J234" s="6">
        <v>3990</v>
      </c>
      <c r="K234" s="1">
        <f t="shared" si="18"/>
        <v>79.974937343358405</v>
      </c>
      <c r="L234" s="3">
        <v>0.8</v>
      </c>
      <c r="M234" s="1">
        <v>4.3</v>
      </c>
      <c r="N234" s="11">
        <v>27139</v>
      </c>
      <c r="O234" s="7">
        <f>IF(ISNUMBER(Table3[[#This Row],[rating]]), Table3[[#This Row],[rating]], "")</f>
        <v>4.3</v>
      </c>
      <c r="P234" s="7">
        <f>Table3[[#This Row],[average rating]] + (Table3[[#This Row],[rating_count]] / 1000)</f>
        <v>31.439</v>
      </c>
      <c r="Q234" s="7">
        <f>IFERROR(ROUND(VALUE(Table3[[#This Row],[rating]]), 0), "")</f>
        <v>4</v>
      </c>
      <c r="R234" t="s">
        <v>5191</v>
      </c>
      <c r="S234" t="s">
        <v>5192</v>
      </c>
      <c r="T234" t="s">
        <v>5193</v>
      </c>
      <c r="U234" t="s">
        <v>5194</v>
      </c>
      <c r="V234" t="s">
        <v>5195</v>
      </c>
      <c r="W234" t="s">
        <v>5196</v>
      </c>
      <c r="X234" t="s">
        <v>5197</v>
      </c>
      <c r="Y234" t="s">
        <v>5198</v>
      </c>
      <c r="Z234" s="6">
        <f t="shared" si="19"/>
        <v>108284610</v>
      </c>
      <c r="AA234" s="6">
        <f>IFERROR(VALUE(Table3[[#This Row],[potential revenue]]), 0)</f>
        <v>108284610</v>
      </c>
      <c r="AB234" t="str">
        <f t="shared" si="20"/>
        <v>No</v>
      </c>
      <c r="AC234">
        <f t="shared" si="21"/>
        <v>218</v>
      </c>
      <c r="AD234" t="str">
        <f t="shared" si="22"/>
        <v>&gt;₹500</v>
      </c>
      <c r="AE234" t="str">
        <f t="shared" si="23"/>
        <v>71–80%</v>
      </c>
    </row>
    <row r="235" spans="1:31" x14ac:dyDescent="0.35">
      <c r="A235" t="s">
        <v>3794</v>
      </c>
      <c r="B235" t="s">
        <v>125</v>
      </c>
      <c r="C235" t="str">
        <f>PROPER(Table3[[#This Row],[product_name2]])</f>
        <v>Boat Rugged V3 Extra Tough Unbreakable Braided Micro Usb Cable 1.5 Meter (Black)</v>
      </c>
      <c r="D235" t="s">
        <v>126</v>
      </c>
      <c r="E235" t="s">
        <v>3796</v>
      </c>
      <c r="F235" t="str">
        <f>LEFT(Table3[[#This Row],[category]], FIND("|", Table3[[#This Row],[category]]) - 1)</f>
        <v>Electronics</v>
      </c>
      <c r="G235" t="str">
        <f>MID(Table3[[#This Row],[category]], FIND("|", Table3[[#This Row],[category]]) + 1, FIND("|", Table3[[#This Row],[category]], FIND("|", Table3[[#This Row],[category]]) + 1) - FIND("|", Table3[[#This Row],[category]]) - 1)</f>
        <v>Mobiles&amp;Accessories</v>
      </c>
      <c r="H235" t="str">
        <f>RIGHT(Table3[[#This Row],[category]], LEN(Table3[[#This Row],[category]]) - FIND("|", Table3[[#This Row],[category]], FIND("|", Table3[[#This Row],[category]]) + 1))</f>
        <v>MobileAccessories|Maintenance,Upkeep&amp;Repairs|ScreenProtectors</v>
      </c>
      <c r="I235" s="6">
        <v>999</v>
      </c>
      <c r="J235" s="6">
        <v>2899</v>
      </c>
      <c r="K235" s="1">
        <f t="shared" si="18"/>
        <v>65.53984132459469</v>
      </c>
      <c r="L235" s="3">
        <v>0.66</v>
      </c>
      <c r="M235" s="1">
        <v>4.5999999999999996</v>
      </c>
      <c r="N235" s="11">
        <v>26603</v>
      </c>
      <c r="O235" s="7">
        <f>IF(ISNUMBER(Table3[[#This Row],[rating]]), Table3[[#This Row],[rating]], "")</f>
        <v>4.5999999999999996</v>
      </c>
      <c r="P235" s="7">
        <f>Table3[[#This Row],[average rating]] + (Table3[[#This Row],[rating_count]] / 1000)</f>
        <v>31.203000000000003</v>
      </c>
      <c r="Q235" s="7">
        <f>IFERROR(ROUND(VALUE(Table3[[#This Row],[rating]]), 0), "")</f>
        <v>5</v>
      </c>
      <c r="R235" t="s">
        <v>3797</v>
      </c>
      <c r="S235" t="s">
        <v>3798</v>
      </c>
      <c r="T235" t="s">
        <v>3799</v>
      </c>
      <c r="U235" t="s">
        <v>3800</v>
      </c>
      <c r="V235" t="s">
        <v>3801</v>
      </c>
      <c r="W235" t="s">
        <v>3802</v>
      </c>
      <c r="X235" t="s">
        <v>3803</v>
      </c>
      <c r="Y235" t="s">
        <v>3804</v>
      </c>
      <c r="Z235" s="6">
        <f t="shared" si="19"/>
        <v>77122097</v>
      </c>
      <c r="AA235" s="6">
        <f>IFERROR(VALUE(Table3[[#This Row],[potential revenue]]), 0)</f>
        <v>77122097</v>
      </c>
      <c r="AB235" t="str">
        <f t="shared" si="20"/>
        <v>Yes</v>
      </c>
      <c r="AC235">
        <f t="shared" si="21"/>
        <v>219</v>
      </c>
      <c r="AD235" t="str">
        <f t="shared" si="22"/>
        <v>&gt;₹500</v>
      </c>
      <c r="AE235" t="str">
        <f t="shared" si="23"/>
        <v>61–70%</v>
      </c>
    </row>
    <row r="236" spans="1:31" x14ac:dyDescent="0.35">
      <c r="A236" t="s">
        <v>4143</v>
      </c>
      <c r="B236" t="s">
        <v>8450</v>
      </c>
      <c r="C236" t="str">
        <f>PROPER(Table3[[#This Row],[product_name2]])</f>
        <v>Camlin Elegante Fountain Pen - Black/Blue/Red</v>
      </c>
      <c r="D236" t="s">
        <v>8451</v>
      </c>
      <c r="E236" t="s">
        <v>2964</v>
      </c>
      <c r="F236" t="str">
        <f>LEFT(Table3[[#This Row],[category]], FIND("|", Table3[[#This Row],[category]]) - 1)</f>
        <v>Electronics</v>
      </c>
      <c r="G236" t="str">
        <f>MID(Table3[[#This Row],[category]], FIND("|", Table3[[#This Row],[category]]) + 1, FIND("|", Table3[[#This Row],[category]], FIND("|", Table3[[#This Row],[category]]) + 1) - FIND("|", Table3[[#This Row],[category]]) - 1)</f>
        <v>WearableTechnology</v>
      </c>
      <c r="H236" t="str">
        <f>RIGHT(Table3[[#This Row],[category]], LEN(Table3[[#This Row],[category]]) - FIND("|", Table3[[#This Row],[category]], FIND("|", Table3[[#This Row],[category]]) + 1))</f>
        <v>SmartWatches</v>
      </c>
      <c r="I236" s="6">
        <v>1799</v>
      </c>
      <c r="J236" s="6">
        <v>6990</v>
      </c>
      <c r="K236" s="1">
        <f t="shared" si="18"/>
        <v>74.263233190271819</v>
      </c>
      <c r="L236" s="3">
        <v>0.74</v>
      </c>
      <c r="M236" s="1">
        <v>4</v>
      </c>
      <c r="N236" s="11">
        <v>26880</v>
      </c>
      <c r="O236" s="7">
        <f>IF(ISNUMBER(Table3[[#This Row],[rating]]), Table3[[#This Row],[rating]], "")</f>
        <v>4</v>
      </c>
      <c r="P236" s="7">
        <f>Table3[[#This Row],[average rating]] + (Table3[[#This Row],[rating_count]] / 1000)</f>
        <v>30.88</v>
      </c>
      <c r="Q236" s="7">
        <f>IFERROR(ROUND(VALUE(Table3[[#This Row],[rating]]), 0), "")</f>
        <v>4</v>
      </c>
      <c r="R236" t="s">
        <v>4145</v>
      </c>
      <c r="S236" t="s">
        <v>4146</v>
      </c>
      <c r="T236" t="s">
        <v>4147</v>
      </c>
      <c r="U236" t="s">
        <v>4148</v>
      </c>
      <c r="V236" t="s">
        <v>4149</v>
      </c>
      <c r="W236" t="s">
        <v>4150</v>
      </c>
      <c r="X236" t="s">
        <v>4151</v>
      </c>
      <c r="Y236" t="s">
        <v>4152</v>
      </c>
      <c r="Z236" s="6">
        <f t="shared" si="19"/>
        <v>187891200</v>
      </c>
      <c r="AA236" s="6">
        <f>IFERROR(VALUE(Table3[[#This Row],[potential revenue]]), 0)</f>
        <v>187891200</v>
      </c>
      <c r="AB236" t="str">
        <f t="shared" si="20"/>
        <v>Yes</v>
      </c>
      <c r="AC236">
        <f t="shared" si="21"/>
        <v>219</v>
      </c>
      <c r="AD236" t="str">
        <f t="shared" si="22"/>
        <v>&gt;₹500</v>
      </c>
      <c r="AE236" t="str">
        <f t="shared" si="23"/>
        <v>71–80%</v>
      </c>
    </row>
    <row r="237" spans="1:31" x14ac:dyDescent="0.35">
      <c r="A237" t="s">
        <v>4143</v>
      </c>
      <c r="B237" t="s">
        <v>8688</v>
      </c>
      <c r="C237" t="str">
        <f>PROPER(Table3[[#This Row],[product_name2]])</f>
        <v>Pigeon By Stovekraft Cruise 1800 Watt Induction Cooktop (Black)</v>
      </c>
      <c r="D237" t="s">
        <v>8689</v>
      </c>
      <c r="E237" t="s">
        <v>2964</v>
      </c>
      <c r="F237" t="str">
        <f>LEFT(Table3[[#This Row],[category]], FIND("|", Table3[[#This Row],[category]]) - 1)</f>
        <v>Electronics</v>
      </c>
      <c r="G237" t="str">
        <f>MID(Table3[[#This Row],[category]], FIND("|", Table3[[#This Row],[category]]) + 1, FIND("|", Table3[[#This Row],[category]], FIND("|", Table3[[#This Row],[category]]) + 1) - FIND("|", Table3[[#This Row],[category]]) - 1)</f>
        <v>WearableTechnology</v>
      </c>
      <c r="H237" t="str">
        <f>RIGHT(Table3[[#This Row],[category]], LEN(Table3[[#This Row],[category]]) - FIND("|", Table3[[#This Row],[category]], FIND("|", Table3[[#This Row],[category]]) + 1))</f>
        <v>SmartWatches</v>
      </c>
      <c r="I237" s="6">
        <v>1799</v>
      </c>
      <c r="J237" s="6">
        <v>6990</v>
      </c>
      <c r="K237" s="1">
        <f t="shared" si="18"/>
        <v>74.263233190271819</v>
      </c>
      <c r="L237" s="3">
        <v>0.74</v>
      </c>
      <c r="M237" s="1">
        <v>4</v>
      </c>
      <c r="N237" s="11">
        <v>26880</v>
      </c>
      <c r="O237" s="7">
        <f>IF(ISNUMBER(Table3[[#This Row],[rating]]), Table3[[#This Row],[rating]], "")</f>
        <v>4</v>
      </c>
      <c r="P237" s="7">
        <f>Table3[[#This Row],[average rating]] + (Table3[[#This Row],[rating_count]] / 1000)</f>
        <v>30.88</v>
      </c>
      <c r="Q237" s="7">
        <f>IFERROR(ROUND(VALUE(Table3[[#This Row],[rating]]), 0), "")</f>
        <v>4</v>
      </c>
      <c r="R237" t="s">
        <v>4145</v>
      </c>
      <c r="S237" t="s">
        <v>4146</v>
      </c>
      <c r="T237" t="s">
        <v>4147</v>
      </c>
      <c r="U237" t="s">
        <v>4148</v>
      </c>
      <c r="V237" t="s">
        <v>4149</v>
      </c>
      <c r="W237" t="s">
        <v>6356</v>
      </c>
      <c r="X237" t="s">
        <v>6357</v>
      </c>
      <c r="Y237" t="s">
        <v>6358</v>
      </c>
      <c r="Z237" s="6">
        <f t="shared" si="19"/>
        <v>187891200</v>
      </c>
      <c r="AA237" s="6">
        <f>IFERROR(VALUE(Table3[[#This Row],[potential revenue]]), 0)</f>
        <v>187891200</v>
      </c>
      <c r="AB237" t="str">
        <f t="shared" si="20"/>
        <v>Yes</v>
      </c>
      <c r="AC237">
        <f t="shared" si="21"/>
        <v>218</v>
      </c>
      <c r="AD237" t="str">
        <f t="shared" si="22"/>
        <v>&gt;₹500</v>
      </c>
      <c r="AE237" t="str">
        <f t="shared" si="23"/>
        <v>71–80%</v>
      </c>
    </row>
    <row r="238" spans="1:31" x14ac:dyDescent="0.35">
      <c r="A238" t="s">
        <v>6431</v>
      </c>
      <c r="B238" t="s">
        <v>594</v>
      </c>
      <c r="C238" t="str">
        <f>PROPER(Table3[[#This Row],[product_name2]])</f>
        <v>Lapster 1.5 Mtr Usb 2.0 Type A Male To Usb A Male Cable For Computer And Laptop</v>
      </c>
      <c r="D238" t="s">
        <v>595</v>
      </c>
      <c r="E238" t="s">
        <v>6433</v>
      </c>
      <c r="F238" t="str">
        <f>LEFT(Table3[[#This Row],[category]], FIND("|", Table3[[#This Row],[category]]) - 1)</f>
        <v>Computers&amp;Accessories</v>
      </c>
      <c r="G238" t="str">
        <f>MID(Table3[[#This Row],[category]], FIND("|", Table3[[#This Row],[category]]) + 1, FIND("|", Table3[[#This Row],[category]], FIND("|", Table3[[#This Row],[category]]) + 1) - FIND("|", Table3[[#This Row],[category]]) - 1)</f>
        <v>Components</v>
      </c>
      <c r="H238" t="str">
        <f>RIGHT(Table3[[#This Row],[category]], LEN(Table3[[#This Row],[category]]) - FIND("|", Table3[[#This Row],[category]], FIND("|", Table3[[#This Row],[category]]) + 1))</f>
        <v>Memory</v>
      </c>
      <c r="I238" s="6">
        <v>1792</v>
      </c>
      <c r="J238" s="6">
        <v>3500</v>
      </c>
      <c r="K238" s="1">
        <f t="shared" si="18"/>
        <v>48.8</v>
      </c>
      <c r="L238" s="3">
        <v>0.49</v>
      </c>
      <c r="M238" s="1">
        <v>4.5</v>
      </c>
      <c r="N238" s="11">
        <v>26194</v>
      </c>
      <c r="O238" s="7">
        <f>IF(ISNUMBER(Table3[[#This Row],[rating]]), Table3[[#This Row],[rating]], "")</f>
        <v>4.5</v>
      </c>
      <c r="P238" s="7">
        <f>Table3[[#This Row],[average rating]] + (Table3[[#This Row],[rating_count]] / 1000)</f>
        <v>30.693999999999999</v>
      </c>
      <c r="Q238" s="7">
        <f>IFERROR(ROUND(VALUE(Table3[[#This Row],[rating]]), 0), "")</f>
        <v>5</v>
      </c>
      <c r="R238" t="s">
        <v>6434</v>
      </c>
      <c r="S238" t="s">
        <v>6435</v>
      </c>
      <c r="T238" t="s">
        <v>6436</v>
      </c>
      <c r="U238" t="s">
        <v>6437</v>
      </c>
      <c r="V238" t="s">
        <v>6438</v>
      </c>
      <c r="W238" t="s">
        <v>6439</v>
      </c>
      <c r="X238" t="s">
        <v>6440</v>
      </c>
      <c r="Y238" t="s">
        <v>6441</v>
      </c>
      <c r="Z238" s="6">
        <f t="shared" si="19"/>
        <v>91679000</v>
      </c>
      <c r="AA238" s="6">
        <f>IFERROR(VALUE(Table3[[#This Row],[potential revenue]]), 0)</f>
        <v>91679000</v>
      </c>
      <c r="AB238" t="str">
        <f t="shared" si="20"/>
        <v>Yes</v>
      </c>
      <c r="AC238">
        <f t="shared" si="21"/>
        <v>217</v>
      </c>
      <c r="AD238" t="str">
        <f t="shared" si="22"/>
        <v>&gt;₹500</v>
      </c>
      <c r="AE238" t="str">
        <f t="shared" si="23"/>
        <v>41–50%</v>
      </c>
    </row>
    <row r="239" spans="1:31" x14ac:dyDescent="0.35">
      <c r="A239" t="s">
        <v>9533</v>
      </c>
      <c r="B239" t="s">
        <v>7250</v>
      </c>
      <c r="C239" t="str">
        <f>PROPER(Table3[[#This Row],[product_name2]])</f>
        <v>Fire-Boltt Ring Pro Bluetooth Calling, 1.75‚Äù 320*385Px High Res, Ip68 &amp; Spo2 Monitoring, Pin Code Locking Functionality &amp; Split Screen Access, Built In Mic &amp; Speaker For Hd Calls, Black, Free Size</v>
      </c>
      <c r="D239" t="s">
        <v>7251</v>
      </c>
      <c r="E239" t="s">
        <v>8753</v>
      </c>
      <c r="F239" t="str">
        <f>LEFT(Table3[[#This Row],[category]], FIND("|", Table3[[#This Row],[category]]) - 1)</f>
        <v>Home&amp;Kitchen</v>
      </c>
      <c r="G239" t="str">
        <f>MID(Table3[[#This Row],[category]], FIND("|", Table3[[#This Row],[category]]) + 1, FIND("|", Table3[[#This Row],[category]], FIND("|", Table3[[#This Row],[category]]) + 1) - FIND("|", Table3[[#This Row],[category]]) - 1)</f>
        <v>Kitchen&amp;HomeAppliances</v>
      </c>
      <c r="H239" t="str">
        <f>RIGHT(Table3[[#This Row],[category]], LEN(Table3[[#This Row],[category]]) - FIND("|", Table3[[#This Row],[category]], FIND("|", Table3[[#This Row],[category]]) + 1))</f>
        <v>SmallKitchenAppliances|MixerGrinders</v>
      </c>
      <c r="I239" s="6">
        <v>3699</v>
      </c>
      <c r="J239" s="6">
        <v>4295</v>
      </c>
      <c r="K239" s="1">
        <f t="shared" si="18"/>
        <v>13.876600698486612</v>
      </c>
      <c r="L239" s="3">
        <v>0.14000000000000001</v>
      </c>
      <c r="M239" s="1">
        <v>4.0999999999999996</v>
      </c>
      <c r="N239" s="11">
        <v>26543</v>
      </c>
      <c r="O239" s="7">
        <f>IF(ISNUMBER(Table3[[#This Row],[rating]]), Table3[[#This Row],[rating]], "")</f>
        <v>4.0999999999999996</v>
      </c>
      <c r="P239" s="7">
        <f>Table3[[#This Row],[average rating]] + (Table3[[#This Row],[rating_count]] / 1000)</f>
        <v>30.643000000000001</v>
      </c>
      <c r="Q239" s="7">
        <f>IFERROR(ROUND(VALUE(Table3[[#This Row],[rating]]), 0), "")</f>
        <v>4</v>
      </c>
      <c r="R239" t="s">
        <v>9535</v>
      </c>
      <c r="S239" t="s">
        <v>9536</v>
      </c>
      <c r="T239" t="s">
        <v>9537</v>
      </c>
      <c r="U239" t="s">
        <v>9538</v>
      </c>
      <c r="V239" t="s">
        <v>9539</v>
      </c>
      <c r="W239" t="s">
        <v>9540</v>
      </c>
      <c r="X239" t="s">
        <v>9541</v>
      </c>
      <c r="Y239" t="s">
        <v>9542</v>
      </c>
      <c r="Z239" s="6">
        <f t="shared" si="19"/>
        <v>114002185</v>
      </c>
      <c r="AA239" s="6">
        <f>IFERROR(VALUE(Table3[[#This Row],[potential revenue]]), 0)</f>
        <v>114002185</v>
      </c>
      <c r="AB239" t="str">
        <f t="shared" si="20"/>
        <v>No</v>
      </c>
      <c r="AC239">
        <f t="shared" si="21"/>
        <v>216</v>
      </c>
      <c r="AD239" t="str">
        <f t="shared" si="22"/>
        <v>&gt;₹500</v>
      </c>
      <c r="AE239" t="str">
        <f t="shared" si="23"/>
        <v>11–20%</v>
      </c>
    </row>
    <row r="240" spans="1:31" x14ac:dyDescent="0.35">
      <c r="A240" t="s">
        <v>6910</v>
      </c>
      <c r="B240" t="s">
        <v>8751</v>
      </c>
      <c r="C240" t="str">
        <f>PROPER(Table3[[#This Row],[product_name2]])</f>
        <v>Croma 500W Mixer Grinder With 3 Stainless Steel Leak-Proof Jars, 3 Speed &amp; Pulse Function, 2 Years Warranty (Crak4184, White &amp; Purple)</v>
      </c>
      <c r="D240" t="s">
        <v>8752</v>
      </c>
      <c r="E240" t="s">
        <v>4900</v>
      </c>
      <c r="F240" t="str">
        <f>LEFT(Table3[[#This Row],[category]], FIND("|", Table3[[#This Row],[category]]) - 1)</f>
        <v>Computers&amp;Accessories</v>
      </c>
      <c r="G240" t="str">
        <f>MID(Table3[[#This Row],[category]], FIND("|", Table3[[#This Row],[category]]) + 1, FIND("|", Table3[[#This Row],[category]], FIND("|", Table3[[#This Row],[category]]) + 1) - FIND("|", Table3[[#This Row],[category]]) - 1)</f>
        <v>Accessories&amp;Peripherals</v>
      </c>
      <c r="H240" t="str">
        <f>RIGHT(Table3[[#This Row],[category]], LEN(Table3[[#This Row],[category]]) - FIND("|", Table3[[#This Row],[category]], FIND("|", Table3[[#This Row],[category]]) + 1))</f>
        <v>LaptopAccessories|Lapdesks</v>
      </c>
      <c r="I240" s="6">
        <v>599</v>
      </c>
      <c r="J240" s="6">
        <v>599</v>
      </c>
      <c r="K240" s="1">
        <f t="shared" si="18"/>
        <v>0</v>
      </c>
      <c r="L240" s="3">
        <v>0</v>
      </c>
      <c r="M240" s="1">
        <v>4</v>
      </c>
      <c r="N240" s="11">
        <v>26423</v>
      </c>
      <c r="O240" s="7">
        <f>IF(ISNUMBER(Table3[[#This Row],[rating]]), Table3[[#This Row],[rating]], "")</f>
        <v>4</v>
      </c>
      <c r="P240" s="7">
        <f>Table3[[#This Row],[average rating]] + (Table3[[#This Row],[rating_count]] / 1000)</f>
        <v>30.422999999999998</v>
      </c>
      <c r="Q240" s="7">
        <f>IFERROR(ROUND(VALUE(Table3[[#This Row],[rating]]), 0), "")</f>
        <v>4</v>
      </c>
      <c r="R240" t="s">
        <v>6912</v>
      </c>
      <c r="S240" t="s">
        <v>6913</v>
      </c>
      <c r="T240" t="s">
        <v>6914</v>
      </c>
      <c r="U240" t="s">
        <v>6915</v>
      </c>
      <c r="V240" t="s">
        <v>6916</v>
      </c>
      <c r="W240" t="s">
        <v>6917</v>
      </c>
      <c r="X240" t="s">
        <v>6918</v>
      </c>
      <c r="Y240" t="s">
        <v>6919</v>
      </c>
      <c r="Z240" s="6">
        <f t="shared" si="19"/>
        <v>15827377</v>
      </c>
      <c r="AA240" s="6">
        <f>IFERROR(VALUE(Table3[[#This Row],[potential revenue]]), 0)</f>
        <v>15827377</v>
      </c>
      <c r="AB240" t="str">
        <f t="shared" si="20"/>
        <v>No</v>
      </c>
      <c r="AC240">
        <f t="shared" si="21"/>
        <v>216</v>
      </c>
      <c r="AD240" t="str">
        <f t="shared" si="22"/>
        <v>&gt;₹500</v>
      </c>
      <c r="AE240" t="str">
        <f t="shared" si="23"/>
        <v>0–10%</v>
      </c>
    </row>
    <row r="241" spans="1:31" x14ac:dyDescent="0.35">
      <c r="A241" t="s">
        <v>6578</v>
      </c>
      <c r="B241" t="s">
        <v>1532</v>
      </c>
      <c r="C241" t="str">
        <f>PROPER(Table3[[#This Row],[product_name2]])</f>
        <v>Tp-Link Ac1300 Usb Wifi Adapter (Archer T3U) - 2.4G/5G Dual Band Mini Wireless Network Adapter For Pc Desktop, Mu-Mimo Wi-Fi Dongle, Usb 3.0, Supports Windows 11,10, 8.1, 8, 7, Xp/Mac Os 10.15 And Earlier</v>
      </c>
      <c r="D241" t="s">
        <v>1533</v>
      </c>
      <c r="E241" t="s">
        <v>4868</v>
      </c>
      <c r="F241" t="str">
        <f>LEFT(Table3[[#This Row],[category]], FIND("|", Table3[[#This Row],[category]]) - 1)</f>
        <v>Computers&amp;Accessories</v>
      </c>
      <c r="G241" t="str">
        <f>MID(Table3[[#This Row],[category]], FIND("|", Table3[[#This Row],[category]]) + 1, FIND("|", Table3[[#This Row],[category]], FIND("|", Table3[[#This Row],[category]]) + 1) - FIND("|", Table3[[#This Row],[category]]) - 1)</f>
        <v>Accessories&amp;Peripherals</v>
      </c>
      <c r="H241" t="str">
        <f>RIGHT(Table3[[#This Row],[category]], LEN(Table3[[#This Row],[category]]) - FIND("|", Table3[[#This Row],[category]], FIND("|", Table3[[#This Row],[category]]) + 1))</f>
        <v>Keyboards,Mice&amp;InputDevices|Mice</v>
      </c>
      <c r="I241" s="6">
        <v>289</v>
      </c>
      <c r="J241" s="6">
        <v>590</v>
      </c>
      <c r="K241" s="1">
        <f t="shared" si="18"/>
        <v>51.016949152542367</v>
      </c>
      <c r="L241" s="3">
        <v>0.51</v>
      </c>
      <c r="M241" s="1">
        <v>4.4000000000000004</v>
      </c>
      <c r="N241" s="11">
        <v>25886</v>
      </c>
      <c r="O241" s="7">
        <f>IF(ISNUMBER(Table3[[#This Row],[rating]]), Table3[[#This Row],[rating]], "")</f>
        <v>4.4000000000000004</v>
      </c>
      <c r="P241" s="7">
        <f>Table3[[#This Row],[average rating]] + (Table3[[#This Row],[rating_count]] / 1000)</f>
        <v>30.286000000000001</v>
      </c>
      <c r="Q241" s="7">
        <f>IFERROR(ROUND(VALUE(Table3[[#This Row],[rating]]), 0), "")</f>
        <v>4</v>
      </c>
      <c r="R241" t="s">
        <v>6580</v>
      </c>
      <c r="S241" t="s">
        <v>6581</v>
      </c>
      <c r="T241" t="s">
        <v>6582</v>
      </c>
      <c r="U241" t="s">
        <v>6583</v>
      </c>
      <c r="V241" t="s">
        <v>6584</v>
      </c>
      <c r="W241" t="s">
        <v>6585</v>
      </c>
      <c r="X241" t="s">
        <v>6586</v>
      </c>
      <c r="Y241" t="s">
        <v>6587</v>
      </c>
      <c r="Z241" s="6">
        <f t="shared" si="19"/>
        <v>15272740</v>
      </c>
      <c r="AA241" s="6">
        <f>IFERROR(VALUE(Table3[[#This Row],[potential revenue]]), 0)</f>
        <v>15272740</v>
      </c>
      <c r="AB241" t="str">
        <f t="shared" si="20"/>
        <v>No</v>
      </c>
      <c r="AC241">
        <f t="shared" si="21"/>
        <v>217</v>
      </c>
      <c r="AD241" t="str">
        <f t="shared" si="22"/>
        <v>&gt;₹500</v>
      </c>
      <c r="AE241" t="str">
        <f t="shared" si="23"/>
        <v>51–60%</v>
      </c>
    </row>
    <row r="242" spans="1:31" x14ac:dyDescent="0.35">
      <c r="A242" t="s">
        <v>5569</v>
      </c>
      <c r="B242" t="s">
        <v>3080</v>
      </c>
      <c r="C242" t="str">
        <f>PROPER(Table3[[#This Row],[product_name2]])</f>
        <v>Jbl C100Si Wired In Ear Headphones With Mic, Jbl Pure Bass Sound, One Button Multi-Function Remote, Angled Buds For Comfort Fit (Black)</v>
      </c>
      <c r="D242" t="s">
        <v>3081</v>
      </c>
      <c r="E242" t="s">
        <v>4900</v>
      </c>
      <c r="F242" t="str">
        <f>LEFT(Table3[[#This Row],[category]], FIND("|", Table3[[#This Row],[category]]) - 1)</f>
        <v>Computers&amp;Accessories</v>
      </c>
      <c r="G242" t="str">
        <f>MID(Table3[[#This Row],[category]], FIND("|", Table3[[#This Row],[category]]) + 1, FIND("|", Table3[[#This Row],[category]], FIND("|", Table3[[#This Row],[category]]) + 1) - FIND("|", Table3[[#This Row],[category]]) - 1)</f>
        <v>Accessories&amp;Peripherals</v>
      </c>
      <c r="H242" t="str">
        <f>RIGHT(Table3[[#This Row],[category]], LEN(Table3[[#This Row],[category]]) - FIND("|", Table3[[#This Row],[category]], FIND("|", Table3[[#This Row],[category]]) + 1))</f>
        <v>LaptopAccessories|Lapdesks</v>
      </c>
      <c r="I242" s="6">
        <v>656</v>
      </c>
      <c r="J242" s="6">
        <v>1499</v>
      </c>
      <c r="K242" s="1">
        <f t="shared" si="18"/>
        <v>56.237491661107406</v>
      </c>
      <c r="L242" s="3">
        <v>0.56000000000000005</v>
      </c>
      <c r="M242" s="1">
        <v>4.3</v>
      </c>
      <c r="N242" s="11">
        <v>25903</v>
      </c>
      <c r="O242" s="7">
        <f>IF(ISNUMBER(Table3[[#This Row],[rating]]), Table3[[#This Row],[rating]], "")</f>
        <v>4.3</v>
      </c>
      <c r="P242" s="7">
        <f>Table3[[#This Row],[average rating]] + (Table3[[#This Row],[rating_count]] / 1000)</f>
        <v>30.202999999999999</v>
      </c>
      <c r="Q242" s="7">
        <f>IFERROR(ROUND(VALUE(Table3[[#This Row],[rating]]), 0), "")</f>
        <v>4</v>
      </c>
      <c r="R242" t="s">
        <v>5571</v>
      </c>
      <c r="S242" t="s">
        <v>5572</v>
      </c>
      <c r="T242" t="s">
        <v>5573</v>
      </c>
      <c r="U242" t="s">
        <v>5574</v>
      </c>
      <c r="V242" t="s">
        <v>5575</v>
      </c>
      <c r="W242" t="s">
        <v>5576</v>
      </c>
      <c r="X242" t="s">
        <v>5577</v>
      </c>
      <c r="Y242" t="s">
        <v>5578</v>
      </c>
      <c r="Z242" s="6">
        <f t="shared" si="19"/>
        <v>38828597</v>
      </c>
      <c r="AA242" s="6">
        <f>IFERROR(VALUE(Table3[[#This Row],[potential revenue]]), 0)</f>
        <v>38828597</v>
      </c>
      <c r="AB242" t="str">
        <f t="shared" si="20"/>
        <v>Yes</v>
      </c>
      <c r="AC242">
        <f t="shared" si="21"/>
        <v>217</v>
      </c>
      <c r="AD242" t="str">
        <f t="shared" si="22"/>
        <v>₹200–₹500</v>
      </c>
      <c r="AE242" t="str">
        <f t="shared" si="23"/>
        <v>51–60%</v>
      </c>
    </row>
    <row r="243" spans="1:31" x14ac:dyDescent="0.35">
      <c r="A243" t="s">
        <v>9194</v>
      </c>
      <c r="B243" t="s">
        <v>9083</v>
      </c>
      <c r="C243" t="str">
        <f>PROPER(Table3[[#This Row],[product_name2]])</f>
        <v>Lifelong Llqh925 Dyno Quartz Heater 2 Power Settings Tip Over Cut-Off Switch 800 Watt Silent Operation Power Indicator 2 Rod Room Heater (1 Year Warranty, Grey)</v>
      </c>
      <c r="D243" t="s">
        <v>9084</v>
      </c>
      <c r="E243" t="s">
        <v>8982</v>
      </c>
      <c r="F243" t="str">
        <f>LEFT(Table3[[#This Row],[category]], FIND("|", Table3[[#This Row],[category]]) - 1)</f>
        <v>Home&amp;Kitchen</v>
      </c>
      <c r="G243" t="str">
        <f>MID(Table3[[#This Row],[category]], FIND("|", Table3[[#This Row],[category]]) + 1, FIND("|", Table3[[#This Row],[category]], FIND("|", Table3[[#This Row],[category]]) + 1) - FIND("|", Table3[[#This Row],[category]]) - 1)</f>
        <v>Kitchen&amp;HomeAppliances</v>
      </c>
      <c r="H243" t="str">
        <f>RIGHT(Table3[[#This Row],[category]], LEN(Table3[[#This Row],[category]]) - FIND("|", Table3[[#This Row],[category]], FIND("|", Table3[[#This Row],[category]]) + 1))</f>
        <v>SmallKitchenAppliances|JuicerMixerGrinders</v>
      </c>
      <c r="I243" s="6">
        <v>2699</v>
      </c>
      <c r="J243" s="6">
        <v>5000</v>
      </c>
      <c r="K243" s="1">
        <f t="shared" si="18"/>
        <v>46.02</v>
      </c>
      <c r="L243" s="3">
        <v>0.46</v>
      </c>
      <c r="M243" s="1">
        <v>4</v>
      </c>
      <c r="N243" s="11">
        <v>26164</v>
      </c>
      <c r="O243" s="7">
        <f>IF(ISNUMBER(Table3[[#This Row],[rating]]), Table3[[#This Row],[rating]], "")</f>
        <v>4</v>
      </c>
      <c r="P243" s="7">
        <f>Table3[[#This Row],[average rating]] + (Table3[[#This Row],[rating_count]] / 1000)</f>
        <v>30.164000000000001</v>
      </c>
      <c r="Q243" s="7">
        <f>IFERROR(ROUND(VALUE(Table3[[#This Row],[rating]]), 0), "")</f>
        <v>4</v>
      </c>
      <c r="R243" t="s">
        <v>9196</v>
      </c>
      <c r="S243" t="s">
        <v>9197</v>
      </c>
      <c r="T243" t="s">
        <v>9198</v>
      </c>
      <c r="U243" t="s">
        <v>9199</v>
      </c>
      <c r="V243" t="s">
        <v>9200</v>
      </c>
      <c r="W243" t="s">
        <v>9201</v>
      </c>
      <c r="X243" t="s">
        <v>9202</v>
      </c>
      <c r="Y243" t="s">
        <v>9203</v>
      </c>
      <c r="Z243" s="6">
        <f t="shared" si="19"/>
        <v>130820000</v>
      </c>
      <c r="AA243" s="6">
        <f>IFERROR(VALUE(Table3[[#This Row],[potential revenue]]), 0)</f>
        <v>130820000</v>
      </c>
      <c r="AB243" t="str">
        <f t="shared" si="20"/>
        <v>Yes</v>
      </c>
      <c r="AC243">
        <f t="shared" si="21"/>
        <v>217</v>
      </c>
      <c r="AD243" t="str">
        <f t="shared" si="22"/>
        <v>&gt;₹500</v>
      </c>
      <c r="AE243" t="str">
        <f t="shared" si="23"/>
        <v>41–50%</v>
      </c>
    </row>
    <row r="244" spans="1:31" x14ac:dyDescent="0.35">
      <c r="A244" t="s">
        <v>6284</v>
      </c>
      <c r="B244" t="s">
        <v>6724</v>
      </c>
      <c r="C244" t="str">
        <f>PROPER(Table3[[#This Row],[product_name2]])</f>
        <v>Boat Stone 180 5W Bluetooth Speaker With Upto 10 Hours Playback, 1.75" Driver, Ipx7 &amp; Tws Feature(Black)</v>
      </c>
      <c r="D244" t="s">
        <v>6725</v>
      </c>
      <c r="E244" t="s">
        <v>5126</v>
      </c>
      <c r="F244" t="str">
        <f>LEFT(Table3[[#This Row],[category]], FIND("|", Table3[[#This Row],[category]]) - 1)</f>
        <v>Computers&amp;Accessories</v>
      </c>
      <c r="G244" t="str">
        <f>MID(Table3[[#This Row],[category]], FIND("|", Table3[[#This Row],[category]]) + 1, FIND("|", Table3[[#This Row],[category]], FIND("|", Table3[[#This Row],[category]]) + 1) - FIND("|", Table3[[#This Row],[category]]) - 1)</f>
        <v>Accessories&amp;Peripherals</v>
      </c>
      <c r="H244" t="str">
        <f>RIGHT(Table3[[#This Row],[category]], LEN(Table3[[#This Row],[category]]) - FIND("|", Table3[[#This Row],[category]], FIND("|", Table3[[#This Row],[category]]) + 1))</f>
        <v>Keyboards,Mice&amp;InputDevices|Keyboard&amp;MouseSets</v>
      </c>
      <c r="I244" s="6">
        <v>1295</v>
      </c>
      <c r="J244" s="6">
        <v>1795</v>
      </c>
      <c r="K244" s="1">
        <f t="shared" si="18"/>
        <v>27.855153203342621</v>
      </c>
      <c r="L244" s="3">
        <v>0.28000000000000003</v>
      </c>
      <c r="M244" s="1">
        <v>4.0999999999999996</v>
      </c>
      <c r="N244" s="11">
        <v>25771</v>
      </c>
      <c r="O244" s="7">
        <f>IF(ISNUMBER(Table3[[#This Row],[rating]]), Table3[[#This Row],[rating]], "")</f>
        <v>4.0999999999999996</v>
      </c>
      <c r="P244" s="7">
        <f>Table3[[#This Row],[average rating]] + (Table3[[#This Row],[rating_count]] / 1000)</f>
        <v>29.871000000000002</v>
      </c>
      <c r="Q244" s="7">
        <f>IFERROR(ROUND(VALUE(Table3[[#This Row],[rating]]), 0), "")</f>
        <v>4</v>
      </c>
      <c r="R244" t="s">
        <v>6286</v>
      </c>
      <c r="S244" t="s">
        <v>6287</v>
      </c>
      <c r="T244" t="s">
        <v>6288</v>
      </c>
      <c r="U244" t="s">
        <v>6289</v>
      </c>
      <c r="V244" t="s">
        <v>6290</v>
      </c>
      <c r="W244" t="s">
        <v>6291</v>
      </c>
      <c r="X244" t="s">
        <v>6292</v>
      </c>
      <c r="Y244" t="s">
        <v>6293</v>
      </c>
      <c r="Z244" s="6">
        <f t="shared" si="19"/>
        <v>46258945</v>
      </c>
      <c r="AA244" s="6">
        <f>IFERROR(VALUE(Table3[[#This Row],[potential revenue]]), 0)</f>
        <v>46258945</v>
      </c>
      <c r="AB244" t="str">
        <f t="shared" si="20"/>
        <v>No</v>
      </c>
      <c r="AC244">
        <f t="shared" si="21"/>
        <v>217</v>
      </c>
      <c r="AD244" t="str">
        <f t="shared" si="22"/>
        <v>&gt;₹500</v>
      </c>
      <c r="AE244" t="str">
        <f t="shared" si="23"/>
        <v>21–30%</v>
      </c>
    </row>
    <row r="245" spans="1:31" x14ac:dyDescent="0.35">
      <c r="A245" t="s">
        <v>3384</v>
      </c>
      <c r="B245" t="s">
        <v>9819</v>
      </c>
      <c r="C245" t="str">
        <f>PROPER(Table3[[#This Row],[product_name2]])</f>
        <v>Saiellin Electric Lint Remover For Clothes Fabric Shaver Lint Shaver For Woolen Clothes Blanket Jackets Stainless Steel Blades, Clothes And Furniture Lint Roller For Fabrics Portable Lint Shavers (White Orange)</v>
      </c>
      <c r="D245" t="s">
        <v>9820</v>
      </c>
      <c r="E245" t="s">
        <v>3006</v>
      </c>
      <c r="F245" t="str">
        <f>LEFT(Table3[[#This Row],[category]], FIND("|", Table3[[#This Row],[category]]) - 1)</f>
        <v>Electronics</v>
      </c>
      <c r="G245" t="str">
        <f>MID(Table3[[#This Row],[category]], FIND("|", Table3[[#This Row],[category]]) + 1, FIND("|", Table3[[#This Row],[category]], FIND("|", Table3[[#This Row],[category]]) + 1) - FIND("|", Table3[[#This Row],[category]]) - 1)</f>
        <v>Mobiles&amp;Accessories</v>
      </c>
      <c r="H245" t="str">
        <f>RIGHT(Table3[[#This Row],[category]], LEN(Table3[[#This Row],[category]]) - FIND("|", Table3[[#This Row],[category]], FIND("|", Table3[[#This Row],[category]]) + 1))</f>
        <v>Smartphones&amp;BasicMobiles|Smartphones</v>
      </c>
      <c r="I245" s="6">
        <v>19999</v>
      </c>
      <c r="J245" s="6">
        <v>24999</v>
      </c>
      <c r="K245" s="1">
        <f t="shared" si="18"/>
        <v>20.00080003200128</v>
      </c>
      <c r="L245" s="3">
        <v>0.2</v>
      </c>
      <c r="M245" s="1">
        <v>3.9</v>
      </c>
      <c r="N245" s="11">
        <v>25824</v>
      </c>
      <c r="O245" s="7">
        <f>IF(ISNUMBER(Table3[[#This Row],[rating]]), Table3[[#This Row],[rating]], "")</f>
        <v>3.9</v>
      </c>
      <c r="P245" s="7">
        <f>Table3[[#This Row],[average rating]] + (Table3[[#This Row],[rating_count]] / 1000)</f>
        <v>29.724</v>
      </c>
      <c r="Q245" s="7">
        <f>IFERROR(ROUND(VALUE(Table3[[#This Row],[rating]]), 0), "")</f>
        <v>4</v>
      </c>
      <c r="R245" t="s">
        <v>3386</v>
      </c>
      <c r="S245" t="s">
        <v>3387</v>
      </c>
      <c r="T245" t="s">
        <v>3388</v>
      </c>
      <c r="U245" t="s">
        <v>3389</v>
      </c>
      <c r="V245" t="s">
        <v>3390</v>
      </c>
      <c r="W245" t="s">
        <v>3391</v>
      </c>
      <c r="X245" t="s">
        <v>3392</v>
      </c>
      <c r="Y245" t="s">
        <v>3393</v>
      </c>
      <c r="Z245" s="6">
        <f t="shared" si="19"/>
        <v>645574176</v>
      </c>
      <c r="AA245" s="6">
        <f>IFERROR(VALUE(Table3[[#This Row],[potential revenue]]), 0)</f>
        <v>645574176</v>
      </c>
      <c r="AB245" t="str">
        <f t="shared" si="20"/>
        <v>No</v>
      </c>
      <c r="AC245">
        <f t="shared" si="21"/>
        <v>217</v>
      </c>
      <c r="AD245" t="str">
        <f t="shared" si="22"/>
        <v>&gt;₹500</v>
      </c>
      <c r="AE245" t="str">
        <f t="shared" si="23"/>
        <v>21–30%</v>
      </c>
    </row>
    <row r="246" spans="1:31" x14ac:dyDescent="0.35">
      <c r="A246" t="s">
        <v>3677</v>
      </c>
      <c r="B246" t="s">
        <v>9839</v>
      </c>
      <c r="C246" t="str">
        <f>PROPER(Table3[[#This Row],[product_name2]])</f>
        <v>Prestige Prwo 1.8-2 700-Watts Delight Electric Rice Cooker With 2 Aluminium Cooking Pans - 1.8 Liters, White</v>
      </c>
      <c r="D246" t="s">
        <v>9840</v>
      </c>
      <c r="E246" t="s">
        <v>3006</v>
      </c>
      <c r="F246" t="str">
        <f>LEFT(Table3[[#This Row],[category]], FIND("|", Table3[[#This Row],[category]]) - 1)</f>
        <v>Electronics</v>
      </c>
      <c r="G246" t="str">
        <f>MID(Table3[[#This Row],[category]], FIND("|", Table3[[#This Row],[category]]) + 1, FIND("|", Table3[[#This Row],[category]], FIND("|", Table3[[#This Row],[category]]) + 1) - FIND("|", Table3[[#This Row],[category]]) - 1)</f>
        <v>Mobiles&amp;Accessories</v>
      </c>
      <c r="H246" t="str">
        <f>RIGHT(Table3[[#This Row],[category]], LEN(Table3[[#This Row],[category]]) - FIND("|", Table3[[#This Row],[category]], FIND("|", Table3[[#This Row],[category]]) + 1))</f>
        <v>Smartphones&amp;BasicMobiles|Smartphones</v>
      </c>
      <c r="I246" s="6">
        <v>20999</v>
      </c>
      <c r="J246" s="6">
        <v>26999</v>
      </c>
      <c r="K246" s="1">
        <f t="shared" si="18"/>
        <v>22.223045297973997</v>
      </c>
      <c r="L246" s="3">
        <v>0.22</v>
      </c>
      <c r="M246" s="1">
        <v>3.9</v>
      </c>
      <c r="N246" s="11">
        <v>25824</v>
      </c>
      <c r="O246" s="7">
        <f>IF(ISNUMBER(Table3[[#This Row],[rating]]), Table3[[#This Row],[rating]], "")</f>
        <v>3.9</v>
      </c>
      <c r="P246" s="7">
        <f>Table3[[#This Row],[average rating]] + (Table3[[#This Row],[rating_count]] / 1000)</f>
        <v>29.724</v>
      </c>
      <c r="Q246" s="7">
        <f>IFERROR(ROUND(VALUE(Table3[[#This Row],[rating]]), 0), "")</f>
        <v>4</v>
      </c>
      <c r="R246" t="s">
        <v>3679</v>
      </c>
      <c r="S246" t="s">
        <v>3387</v>
      </c>
      <c r="T246" t="s">
        <v>3388</v>
      </c>
      <c r="U246" t="s">
        <v>3389</v>
      </c>
      <c r="V246" t="s">
        <v>3390</v>
      </c>
      <c r="W246" t="s">
        <v>3391</v>
      </c>
      <c r="X246" t="s">
        <v>3680</v>
      </c>
      <c r="Y246" t="s">
        <v>3681</v>
      </c>
      <c r="Z246" s="6">
        <f t="shared" si="19"/>
        <v>697222176</v>
      </c>
      <c r="AA246" s="6">
        <f>IFERROR(VALUE(Table3[[#This Row],[potential revenue]]), 0)</f>
        <v>697222176</v>
      </c>
      <c r="AB246" t="str">
        <f t="shared" si="20"/>
        <v>No</v>
      </c>
      <c r="AC246">
        <f t="shared" si="21"/>
        <v>218</v>
      </c>
      <c r="AD246" t="str">
        <f t="shared" si="22"/>
        <v>&gt;₹500</v>
      </c>
      <c r="AE246" t="str">
        <f t="shared" si="23"/>
        <v>21–30%</v>
      </c>
    </row>
    <row r="247" spans="1:31" x14ac:dyDescent="0.35">
      <c r="A247" t="s">
        <v>3730</v>
      </c>
      <c r="B247" t="s">
        <v>9849</v>
      </c>
      <c r="C247" t="str">
        <f>PROPER(Table3[[#This Row],[product_name2]])</f>
        <v>Swiffer Instant Electric Water Heater Faucet Tap Home-Kitchen Instantaneous Water Heater Tank Less For Tap, Led Electric Head Water Heaters Tail Gallon Comfort(3000W) ((Pack Of 1))</v>
      </c>
      <c r="D247" t="s">
        <v>9850</v>
      </c>
      <c r="E247" t="s">
        <v>3006</v>
      </c>
      <c r="F247" t="str">
        <f>LEFT(Table3[[#This Row],[category]], FIND("|", Table3[[#This Row],[category]]) - 1)</f>
        <v>Electronics</v>
      </c>
      <c r="G247" t="str">
        <f>MID(Table3[[#This Row],[category]], FIND("|", Table3[[#This Row],[category]]) + 1, FIND("|", Table3[[#This Row],[category]], FIND("|", Table3[[#This Row],[category]]) + 1) - FIND("|", Table3[[#This Row],[category]]) - 1)</f>
        <v>Mobiles&amp;Accessories</v>
      </c>
      <c r="H247" t="str">
        <f>RIGHT(Table3[[#This Row],[category]], LEN(Table3[[#This Row],[category]]) - FIND("|", Table3[[#This Row],[category]], FIND("|", Table3[[#This Row],[category]]) + 1))</f>
        <v>Smartphones&amp;BasicMobiles|Smartphones</v>
      </c>
      <c r="I247" s="6">
        <v>22999</v>
      </c>
      <c r="J247" s="6">
        <v>28999</v>
      </c>
      <c r="K247" s="1">
        <f t="shared" si="18"/>
        <v>20.690368633401153</v>
      </c>
      <c r="L247" s="3">
        <v>0.21</v>
      </c>
      <c r="M247" s="1">
        <v>3.9</v>
      </c>
      <c r="N247" s="11">
        <v>25824</v>
      </c>
      <c r="O247" s="7">
        <f>IF(ISNUMBER(Table3[[#This Row],[rating]]), Table3[[#This Row],[rating]], "")</f>
        <v>3.9</v>
      </c>
      <c r="P247" s="7">
        <f>Table3[[#This Row],[average rating]] + (Table3[[#This Row],[rating_count]] / 1000)</f>
        <v>29.724</v>
      </c>
      <c r="Q247" s="7">
        <f>IFERROR(ROUND(VALUE(Table3[[#This Row],[rating]]), 0), "")</f>
        <v>4</v>
      </c>
      <c r="R247" t="s">
        <v>3732</v>
      </c>
      <c r="S247" t="s">
        <v>3387</v>
      </c>
      <c r="T247" t="s">
        <v>3388</v>
      </c>
      <c r="U247" t="s">
        <v>3389</v>
      </c>
      <c r="V247" t="s">
        <v>3390</v>
      </c>
      <c r="W247" t="s">
        <v>3391</v>
      </c>
      <c r="X247" t="s">
        <v>3392</v>
      </c>
      <c r="Y247" t="s">
        <v>3733</v>
      </c>
      <c r="Z247" s="6">
        <f t="shared" si="19"/>
        <v>748870176</v>
      </c>
      <c r="AA247" s="6">
        <f>IFERROR(VALUE(Table3[[#This Row],[potential revenue]]), 0)</f>
        <v>748870176</v>
      </c>
      <c r="AB247" t="str">
        <f t="shared" si="20"/>
        <v>No</v>
      </c>
      <c r="AC247">
        <f t="shared" si="21"/>
        <v>219</v>
      </c>
      <c r="AD247" t="str">
        <f t="shared" si="22"/>
        <v>&gt;₹500</v>
      </c>
      <c r="AE247" t="str">
        <f t="shared" si="23"/>
        <v>21–30%</v>
      </c>
    </row>
    <row r="248" spans="1:31" x14ac:dyDescent="0.35">
      <c r="A248" t="s">
        <v>6692</v>
      </c>
      <c r="B248" t="s">
        <v>6776</v>
      </c>
      <c r="C248" t="str">
        <f>PROPER(Table3[[#This Row],[product_name2]])</f>
        <v>Classmate Pulse Spiral Notebook - 240 Mm X 180 Mm, Soft Cover, 200 Pages, Unruled</v>
      </c>
      <c r="D248" t="s">
        <v>6777</v>
      </c>
      <c r="E248" t="s">
        <v>6694</v>
      </c>
      <c r="F248" t="str">
        <f>LEFT(Table3[[#This Row],[category]], FIND("|", Table3[[#This Row],[category]]) - 1)</f>
        <v>Computers&amp;Accessories</v>
      </c>
      <c r="G248" t="str">
        <f>MID(Table3[[#This Row],[category]], FIND("|", Table3[[#This Row],[category]]) + 1, FIND("|", Table3[[#This Row],[category]], FIND("|", Table3[[#This Row],[category]]) + 1) - FIND("|", Table3[[#This Row],[category]]) - 1)</f>
        <v>Accessories&amp;Peripherals</v>
      </c>
      <c r="H248" t="str">
        <f>RIGHT(Table3[[#This Row],[category]], LEN(Table3[[#This Row],[category]]) - FIND("|", Table3[[#This Row],[category]], FIND("|", Table3[[#This Row],[category]]) + 1))</f>
        <v>TabletAccessories|Stands</v>
      </c>
      <c r="I248" s="6">
        <v>149</v>
      </c>
      <c r="J248" s="6">
        <v>499</v>
      </c>
      <c r="K248" s="1">
        <f t="shared" si="18"/>
        <v>70.140280561122253</v>
      </c>
      <c r="L248" s="3">
        <v>0.7</v>
      </c>
      <c r="M248" s="1">
        <v>4.0999999999999996</v>
      </c>
      <c r="N248" s="11">
        <v>25607</v>
      </c>
      <c r="O248" s="7">
        <f>IF(ISNUMBER(Table3[[#This Row],[rating]]), Table3[[#This Row],[rating]], "")</f>
        <v>4.0999999999999996</v>
      </c>
      <c r="P248" s="7">
        <f>Table3[[#This Row],[average rating]] + (Table3[[#This Row],[rating_count]] / 1000)</f>
        <v>29.707000000000001</v>
      </c>
      <c r="Q248" s="7">
        <f>IFERROR(ROUND(VALUE(Table3[[#This Row],[rating]]), 0), "")</f>
        <v>4</v>
      </c>
      <c r="R248" t="s">
        <v>6695</v>
      </c>
      <c r="S248" t="s">
        <v>6696</v>
      </c>
      <c r="T248" t="s">
        <v>6697</v>
      </c>
      <c r="U248" t="s">
        <v>6698</v>
      </c>
      <c r="V248" t="s">
        <v>6699</v>
      </c>
      <c r="W248" t="s">
        <v>6700</v>
      </c>
      <c r="X248" t="s">
        <v>6701</v>
      </c>
      <c r="Y248" t="s">
        <v>6702</v>
      </c>
      <c r="Z248" s="6">
        <f t="shared" si="19"/>
        <v>12777893</v>
      </c>
      <c r="AA248" s="6">
        <f>IFERROR(VALUE(Table3[[#This Row],[potential revenue]]), 0)</f>
        <v>12777893</v>
      </c>
      <c r="AB248" t="str">
        <f t="shared" si="20"/>
        <v>No</v>
      </c>
      <c r="AC248">
        <f t="shared" si="21"/>
        <v>219</v>
      </c>
      <c r="AD248" t="str">
        <f t="shared" si="22"/>
        <v>&gt;₹500</v>
      </c>
      <c r="AE248" t="str">
        <f t="shared" si="23"/>
        <v>71–80%</v>
      </c>
    </row>
    <row r="249" spans="1:31" x14ac:dyDescent="0.35">
      <c r="A249" t="s">
        <v>6037</v>
      </c>
      <c r="B249" t="s">
        <v>4841</v>
      </c>
      <c r="C249" t="str">
        <f>PROPER(Table3[[#This Row],[product_name2]])</f>
        <v>Boat Airdopes 141 Bluetooth Truly Wireless In Ear Earbuds With Mic, 42H Playtime, Beast Mode(Low Latency Upto 80Ms) For Gaming, Enx Tech, Asap Charge, Iwp, Ipx4 Water Resistance (Bold Black)</v>
      </c>
      <c r="D249" t="s">
        <v>4842</v>
      </c>
      <c r="E249" t="s">
        <v>6039</v>
      </c>
      <c r="F249" t="str">
        <f>LEFT(Table3[[#This Row],[category]], FIND("|", Table3[[#This Row],[category]]) - 1)</f>
        <v>Computers&amp;Accessories</v>
      </c>
      <c r="G249" t="str">
        <f>MID(Table3[[#This Row],[category]], FIND("|", Table3[[#This Row],[category]]) + 1, FIND("|", Table3[[#This Row],[category]], FIND("|", Table3[[#This Row],[category]]) + 1) - FIND("|", Table3[[#This Row],[category]]) - 1)</f>
        <v>Accessories&amp;Peripherals</v>
      </c>
      <c r="H249" t="str">
        <f>RIGHT(Table3[[#This Row],[category]], LEN(Table3[[#This Row],[category]]) - FIND("|", Table3[[#This Row],[category]], FIND("|", Table3[[#This Row],[category]]) + 1))</f>
        <v>PCGamingPeripherals|Gamepads</v>
      </c>
      <c r="I249" s="6">
        <v>1699</v>
      </c>
      <c r="J249" s="6">
        <v>3999</v>
      </c>
      <c r="K249" s="1">
        <f t="shared" si="18"/>
        <v>57.514378594648662</v>
      </c>
      <c r="L249" s="3">
        <v>0.57999999999999996</v>
      </c>
      <c r="M249" s="1">
        <v>4.2</v>
      </c>
      <c r="N249" s="11">
        <v>25488</v>
      </c>
      <c r="O249" s="7">
        <f>IF(ISNUMBER(Table3[[#This Row],[rating]]), Table3[[#This Row],[rating]], "")</f>
        <v>4.2</v>
      </c>
      <c r="P249" s="7">
        <f>Table3[[#This Row],[average rating]] + (Table3[[#This Row],[rating_count]] / 1000)</f>
        <v>29.687999999999999</v>
      </c>
      <c r="Q249" s="7">
        <f>IFERROR(ROUND(VALUE(Table3[[#This Row],[rating]]), 0), "")</f>
        <v>4</v>
      </c>
      <c r="R249" t="s">
        <v>6040</v>
      </c>
      <c r="S249" t="s">
        <v>6041</v>
      </c>
      <c r="T249" t="s">
        <v>6042</v>
      </c>
      <c r="U249" t="s">
        <v>6043</v>
      </c>
      <c r="V249" t="s">
        <v>6044</v>
      </c>
      <c r="W249" t="s">
        <v>6045</v>
      </c>
      <c r="X249" t="s">
        <v>6046</v>
      </c>
      <c r="Y249" t="s">
        <v>6047</v>
      </c>
      <c r="Z249" s="6">
        <f t="shared" si="19"/>
        <v>101926512</v>
      </c>
      <c r="AA249" s="6">
        <f>IFERROR(VALUE(Table3[[#This Row],[potential revenue]]), 0)</f>
        <v>101926512</v>
      </c>
      <c r="AB249" t="str">
        <f t="shared" si="20"/>
        <v>Yes</v>
      </c>
      <c r="AC249">
        <f t="shared" si="21"/>
        <v>220</v>
      </c>
      <c r="AD249" t="str">
        <f t="shared" si="22"/>
        <v>&lt;₹200</v>
      </c>
      <c r="AE249" t="str">
        <f t="shared" si="23"/>
        <v>51–60%</v>
      </c>
    </row>
    <row r="250" spans="1:31" x14ac:dyDescent="0.35">
      <c r="A250" t="s">
        <v>2058</v>
      </c>
      <c r="B250" t="s">
        <v>1105</v>
      </c>
      <c r="C250" t="str">
        <f>PROPER(Table3[[#This Row],[product_name2]])</f>
        <v>Remote Control Compatible For Amazon Fire Tv Stick Remote Control [ 3Rd Gen ](Not Compatible For Fire Tv Edition Smart Tv) From Basesailor</v>
      </c>
      <c r="D250" t="s">
        <v>1106</v>
      </c>
      <c r="E250" t="s">
        <v>2060</v>
      </c>
      <c r="F250" t="str">
        <f>LEFT(Table3[[#This Row],[category]], FIND("|", Table3[[#This Row],[category]]) - 1)</f>
        <v>Computers&amp;Accessories</v>
      </c>
      <c r="G250" t="str">
        <f>MID(Table3[[#This Row],[category]], FIND("|", Table3[[#This Row],[category]]) + 1, FIND("|", Table3[[#This Row],[category]], FIND("|", Table3[[#This Row],[category]]) + 1) - FIND("|", Table3[[#This Row],[category]]) - 1)</f>
        <v>Accessories&amp;Peripherals</v>
      </c>
      <c r="H250" t="str">
        <f>RIGHT(Table3[[#This Row],[category]], LEN(Table3[[#This Row],[category]]) - FIND("|", Table3[[#This Row],[category]], FIND("|", Table3[[#This Row],[category]]) + 1))</f>
        <v>Cables&amp;Accessories|Cables|DVICables</v>
      </c>
      <c r="I250" s="6">
        <v>499</v>
      </c>
      <c r="J250" s="6">
        <v>1100</v>
      </c>
      <c r="K250" s="1">
        <f t="shared" si="18"/>
        <v>54.63636363636364</v>
      </c>
      <c r="L250" s="3">
        <v>0.55000000000000004</v>
      </c>
      <c r="M250" s="1">
        <v>4.4000000000000004</v>
      </c>
      <c r="N250" s="11">
        <v>25177</v>
      </c>
      <c r="O250" s="7">
        <f>IF(ISNUMBER(Table3[[#This Row],[rating]]), Table3[[#This Row],[rating]], "")</f>
        <v>4.4000000000000004</v>
      </c>
      <c r="P250" s="7">
        <f>Table3[[#This Row],[average rating]] + (Table3[[#This Row],[rating_count]] / 1000)</f>
        <v>29.576999999999998</v>
      </c>
      <c r="Q250" s="7">
        <f>IFERROR(ROUND(VALUE(Table3[[#This Row],[rating]]), 0), "")</f>
        <v>4</v>
      </c>
      <c r="R250" t="s">
        <v>2061</v>
      </c>
      <c r="S250" t="s">
        <v>2062</v>
      </c>
      <c r="T250" t="s">
        <v>2063</v>
      </c>
      <c r="U250" t="s">
        <v>2064</v>
      </c>
      <c r="V250" t="s">
        <v>2065</v>
      </c>
      <c r="W250" t="s">
        <v>2066</v>
      </c>
      <c r="X250" t="s">
        <v>2067</v>
      </c>
      <c r="Y250" t="s">
        <v>2068</v>
      </c>
      <c r="Z250" s="6">
        <f t="shared" si="19"/>
        <v>27694700</v>
      </c>
      <c r="AA250" s="6">
        <f>IFERROR(VALUE(Table3[[#This Row],[potential revenue]]), 0)</f>
        <v>27694700</v>
      </c>
      <c r="AB250" t="str">
        <f t="shared" si="20"/>
        <v>Yes</v>
      </c>
      <c r="AC250">
        <f t="shared" si="21"/>
        <v>221</v>
      </c>
      <c r="AD250" t="str">
        <f t="shared" si="22"/>
        <v>&gt;₹500</v>
      </c>
      <c r="AE250" t="str">
        <f t="shared" si="23"/>
        <v>51–60%</v>
      </c>
    </row>
    <row r="251" spans="1:31" hidden="1" x14ac:dyDescent="0.35">
      <c r="A251" t="s">
        <v>2215</v>
      </c>
      <c r="B251" t="s">
        <v>2215</v>
      </c>
      <c r="C251" t="str">
        <f>PROPER(Table3[[#This Row],[product_name2]])</f>
        <v>Sony Bravia 164 Cm (65 Inches) 4K Ultra Hd Smart Led Google Tv Kd-65X74K (Black)</v>
      </c>
      <c r="D251" t="s">
        <v>2216</v>
      </c>
      <c r="E251" t="s">
        <v>172</v>
      </c>
      <c r="F251" t="str">
        <f>LEFT(Table3[[#This Row],[category]], FIND("|", Table3[[#This Row],[category]]) - 1)</f>
        <v>Electronics</v>
      </c>
      <c r="G251" t="str">
        <f>MID(Table3[[#This Row],[category]], FIND("|", Table3[[#This Row],[category]]) + 1, FIND("|", Table3[[#This Row],[category]], FIND("|", Table3[[#This Row],[category]]) + 1) - FIND("|", Table3[[#This Row],[category]]) - 1)</f>
        <v>HomeTheater,TV&amp;Video</v>
      </c>
      <c r="H251" t="str">
        <f>RIGHT(Table3[[#This Row],[category]], LEN(Table3[[#This Row],[category]]) - FIND("|", Table3[[#This Row],[category]], FIND("|", Table3[[#This Row],[category]]) + 1))</f>
        <v>Televisions|SmartTelevisions</v>
      </c>
      <c r="I251" s="5">
        <v>77990</v>
      </c>
      <c r="J251" s="5" t="s">
        <v>2217</v>
      </c>
      <c r="K251" s="1" t="e">
        <f t="shared" si="18"/>
        <v>#VALUE!</v>
      </c>
      <c r="L251" s="3">
        <v>0.44</v>
      </c>
      <c r="M251" s="1">
        <v>4.7</v>
      </c>
      <c r="N251" s="2">
        <v>5935</v>
      </c>
      <c r="O251" s="2">
        <f>IF(ISNUMBER(Table3[[#This Row],[rating]]), Table3[[#This Row],[rating]], "")</f>
        <v>4.7</v>
      </c>
      <c r="P251" s="2">
        <f>Table3[[#This Row],[average rating]] + (Table3[[#This Row],[rating_count]] / 1000)</f>
        <v>10.635</v>
      </c>
      <c r="Q251" s="2">
        <f>IFERROR(ROUND(VALUE(Table3[[#This Row],[rating]]), 0), "")</f>
        <v>5</v>
      </c>
      <c r="R251" t="s">
        <v>2218</v>
      </c>
      <c r="S251" t="s">
        <v>2219</v>
      </c>
      <c r="T251" t="s">
        <v>2220</v>
      </c>
      <c r="U251" t="s">
        <v>2221</v>
      </c>
      <c r="V251" t="s">
        <v>2222</v>
      </c>
      <c r="W251" t="s">
        <v>2223</v>
      </c>
      <c r="X251" t="s">
        <v>2224</v>
      </c>
      <c r="Y251" t="s">
        <v>2225</v>
      </c>
      <c r="Z251" s="4" t="e">
        <f t="shared" si="19"/>
        <v>#VALUE!</v>
      </c>
      <c r="AA251" s="4">
        <f>IFERROR(VALUE(Table3[[#This Row],[potential revenue]]), 0)</f>
        <v>0</v>
      </c>
      <c r="AB251" t="str">
        <f t="shared" si="20"/>
        <v>Yes</v>
      </c>
      <c r="AC251">
        <f t="shared" si="21"/>
        <v>221</v>
      </c>
      <c r="AD251" t="str">
        <f t="shared" si="22"/>
        <v>₹200–₹500</v>
      </c>
      <c r="AE251" t="e">
        <f t="shared" si="23"/>
        <v>#VALUE!</v>
      </c>
    </row>
    <row r="252" spans="1:31" hidden="1" x14ac:dyDescent="0.35">
      <c r="A252" t="s">
        <v>2226</v>
      </c>
      <c r="B252" t="s">
        <v>2226</v>
      </c>
      <c r="C252" t="str">
        <f>PROPER(Table3[[#This Row],[product_name2]])</f>
        <v>7Seven¬Æ Compatible For Mi Tv Remote Control Original Suitable With Smart Android 4K Led Non Voice Command Xiaomi Redmi Remote Of 4A Model 32 43 55 65 Inches</v>
      </c>
      <c r="D252" t="s">
        <v>2227</v>
      </c>
      <c r="E252" t="s">
        <v>469</v>
      </c>
      <c r="F252" t="str">
        <f>LEFT(Table3[[#This Row],[category]], FIND("|", Table3[[#This Row],[category]]) - 1)</f>
        <v>Electronics</v>
      </c>
      <c r="G252" t="str">
        <f>MID(Table3[[#This Row],[category]], FIND("|", Table3[[#This Row],[category]]) + 1, FIND("|", Table3[[#This Row],[category]], FIND("|", Table3[[#This Row],[category]]) + 1) - FIND("|", Table3[[#This Row],[category]]) - 1)</f>
        <v>HomeTheater,TV&amp;Video</v>
      </c>
      <c r="H252" t="str">
        <f>RIGHT(Table3[[#This Row],[category]], LEN(Table3[[#This Row],[category]]) - FIND("|", Table3[[#This Row],[category]], FIND("|", Table3[[#This Row],[category]]) + 1))</f>
        <v>Accessories|RemoteControls</v>
      </c>
      <c r="I252" s="5">
        <v>349</v>
      </c>
      <c r="J252" s="5">
        <v>799</v>
      </c>
      <c r="K252" s="1">
        <f t="shared" si="18"/>
        <v>56.32040050062578</v>
      </c>
      <c r="L252" s="3">
        <v>0.56000000000000005</v>
      </c>
      <c r="M252" s="1">
        <v>3.6</v>
      </c>
      <c r="N252" s="2">
        <v>323</v>
      </c>
      <c r="O252" s="2">
        <f>IF(ISNUMBER(Table3[[#This Row],[rating]]), Table3[[#This Row],[rating]], "")</f>
        <v>3.6</v>
      </c>
      <c r="P252" s="2">
        <f>Table3[[#This Row],[average rating]] + (Table3[[#This Row],[rating_count]] / 1000)</f>
        <v>3.923</v>
      </c>
      <c r="Q252" s="2">
        <f>IFERROR(ROUND(VALUE(Table3[[#This Row],[rating]]), 0), "")</f>
        <v>4</v>
      </c>
      <c r="R252" t="s">
        <v>2228</v>
      </c>
      <c r="S252" t="s">
        <v>2229</v>
      </c>
      <c r="T252" t="s">
        <v>2230</v>
      </c>
      <c r="U252" t="s">
        <v>2231</v>
      </c>
      <c r="V252" t="s">
        <v>2232</v>
      </c>
      <c r="W252" t="s">
        <v>2233</v>
      </c>
      <c r="X252" t="s">
        <v>2234</v>
      </c>
      <c r="Y252" t="s">
        <v>2235</v>
      </c>
      <c r="Z252" s="6">
        <f t="shared" si="19"/>
        <v>258077</v>
      </c>
      <c r="AA252" s="6">
        <f>IFERROR(VALUE(Table3[[#This Row],[potential revenue]]), 0)</f>
        <v>258077</v>
      </c>
      <c r="AB252" t="e">
        <f t="shared" si="20"/>
        <v>#VALUE!</v>
      </c>
      <c r="AC252">
        <f t="shared" si="21"/>
        <v>220</v>
      </c>
      <c r="AD252" t="str">
        <f t="shared" si="22"/>
        <v>&gt;₹500</v>
      </c>
      <c r="AE252" t="str">
        <f t="shared" si="23"/>
        <v>51–60%</v>
      </c>
    </row>
    <row r="253" spans="1:31" x14ac:dyDescent="0.35">
      <c r="A253" t="s">
        <v>6473</v>
      </c>
      <c r="B253" t="s">
        <v>12142</v>
      </c>
      <c r="C253" t="str">
        <f>PROPER(Table3[[#This Row],[product_name2]])</f>
        <v>Raffles Premium Stainless Steel South Indian Coffee Filter/Drip Coffee Maker, 2-3 Cups, 150 Ml</v>
      </c>
      <c r="D253" t="s">
        <v>12143</v>
      </c>
      <c r="E253" t="s">
        <v>3082</v>
      </c>
      <c r="F253" t="str">
        <f>LEFT(Table3[[#This Row],[category]], FIND("|", Table3[[#This Row],[category]]) - 1)</f>
        <v>Electronics</v>
      </c>
      <c r="G253" t="str">
        <f>MID(Table3[[#This Row],[category]], FIND("|", Table3[[#This Row],[category]]) + 1, FIND("|", Table3[[#This Row],[category]], FIND("|", Table3[[#This Row],[category]]) + 1) - FIND("|", Table3[[#This Row],[category]]) - 1)</f>
        <v>Headphones,Earbuds&amp;Accessories</v>
      </c>
      <c r="H253" t="str">
        <f>RIGHT(Table3[[#This Row],[category]], LEN(Table3[[#This Row],[category]]) - FIND("|", Table3[[#This Row],[category]], FIND("|", Table3[[#This Row],[category]]) + 1))</f>
        <v>Headphones|In-Ear</v>
      </c>
      <c r="I253" s="6">
        <v>1199</v>
      </c>
      <c r="J253" s="6">
        <v>7999</v>
      </c>
      <c r="K253" s="1">
        <f t="shared" si="18"/>
        <v>85.010626328291039</v>
      </c>
      <c r="L253" s="3">
        <v>0.85</v>
      </c>
      <c r="M253" s="1">
        <v>3.6</v>
      </c>
      <c r="N253" s="11">
        <v>25910</v>
      </c>
      <c r="O253" s="7">
        <f>IF(ISNUMBER(Table3[[#This Row],[rating]]), Table3[[#This Row],[rating]], "")</f>
        <v>3.6</v>
      </c>
      <c r="P253" s="7">
        <f>Table3[[#This Row],[average rating]] + (Table3[[#This Row],[rating_count]] / 1000)</f>
        <v>29.51</v>
      </c>
      <c r="Q253" s="7">
        <f>IFERROR(ROUND(VALUE(Table3[[#This Row],[rating]]), 0), "")</f>
        <v>4</v>
      </c>
      <c r="R253" t="s">
        <v>6475</v>
      </c>
      <c r="S253" t="s">
        <v>6476</v>
      </c>
      <c r="T253" t="s">
        <v>6477</v>
      </c>
      <c r="U253" t="s">
        <v>6478</v>
      </c>
      <c r="V253" t="s">
        <v>6479</v>
      </c>
      <c r="W253" t="s">
        <v>6480</v>
      </c>
      <c r="X253" t="s">
        <v>6481</v>
      </c>
      <c r="Y253" t="s">
        <v>6482</v>
      </c>
      <c r="Z253" s="6">
        <f t="shared" si="19"/>
        <v>207254090</v>
      </c>
      <c r="AA253" s="6">
        <f>IFERROR(VALUE(Table3[[#This Row],[potential revenue]]), 0)</f>
        <v>207254090</v>
      </c>
      <c r="AB253" t="str">
        <f t="shared" si="20"/>
        <v>Yes</v>
      </c>
      <c r="AC253">
        <f t="shared" si="21"/>
        <v>219</v>
      </c>
      <c r="AD253" t="str">
        <f t="shared" si="22"/>
        <v>₹200–₹500</v>
      </c>
      <c r="AE253" t="str">
        <f t="shared" si="23"/>
        <v>81–90%</v>
      </c>
    </row>
    <row r="254" spans="1:31" x14ac:dyDescent="0.35">
      <c r="A254" t="s">
        <v>6848</v>
      </c>
      <c r="B254" t="s">
        <v>1561</v>
      </c>
      <c r="C254" t="str">
        <f>PROPER(Table3[[#This Row],[product_name2]])</f>
        <v>Syncwire Ltg To Usb Cable For Fast Charging Compatible With Phone 5/ 5C/ 5S/ 6/ 6S/ 7/8/ X/Xr/Xs Max/ 11/12/ 13 Series And Pad Air/Mini, Pod &amp; Other Devices (1.1 Meter, White)</v>
      </c>
      <c r="D254" t="s">
        <v>1562</v>
      </c>
      <c r="E254" t="s">
        <v>5146</v>
      </c>
      <c r="F254" t="str">
        <f>LEFT(Table3[[#This Row],[category]], FIND("|", Table3[[#This Row],[category]]) - 1)</f>
        <v>Computers&amp;Accessories</v>
      </c>
      <c r="G254" t="str">
        <f>MID(Table3[[#This Row],[category]], FIND("|", Table3[[#This Row],[category]]) + 1, FIND("|", Table3[[#This Row],[category]], FIND("|", Table3[[#This Row],[category]]) + 1) - FIND("|", Table3[[#This Row],[category]]) - 1)</f>
        <v>ExternalDevices&amp;DataStorage</v>
      </c>
      <c r="H254" t="str">
        <f>RIGHT(Table3[[#This Row],[category]], LEN(Table3[[#This Row],[category]]) - FIND("|", Table3[[#This Row],[category]], FIND("|", Table3[[#This Row],[category]]) + 1))</f>
        <v>ExternalHardDisks</v>
      </c>
      <c r="I254" s="6">
        <v>4449</v>
      </c>
      <c r="J254" s="6">
        <v>5734</v>
      </c>
      <c r="K254" s="1">
        <f t="shared" si="18"/>
        <v>22.410184862225321</v>
      </c>
      <c r="L254" s="3">
        <v>0.22</v>
      </c>
      <c r="M254" s="1">
        <v>4.4000000000000004</v>
      </c>
      <c r="N254" s="11">
        <v>25006</v>
      </c>
      <c r="O254" s="7">
        <f>IF(ISNUMBER(Table3[[#This Row],[rating]]), Table3[[#This Row],[rating]], "")</f>
        <v>4.4000000000000004</v>
      </c>
      <c r="P254" s="7">
        <f>Table3[[#This Row],[average rating]] + (Table3[[#This Row],[rating_count]] / 1000)</f>
        <v>29.405999999999999</v>
      </c>
      <c r="Q254" s="7">
        <f>IFERROR(ROUND(VALUE(Table3[[#This Row],[rating]]), 0), "")</f>
        <v>4</v>
      </c>
      <c r="R254" t="s">
        <v>6850</v>
      </c>
      <c r="S254" t="s">
        <v>6851</v>
      </c>
      <c r="T254" t="s">
        <v>6852</v>
      </c>
      <c r="U254" t="s">
        <v>6853</v>
      </c>
      <c r="V254" t="s">
        <v>6854</v>
      </c>
      <c r="W254" t="s">
        <v>6855</v>
      </c>
      <c r="X254" t="s">
        <v>6856</v>
      </c>
      <c r="Y254" t="s">
        <v>6857</v>
      </c>
      <c r="Z254" s="6">
        <f t="shared" si="19"/>
        <v>143384404</v>
      </c>
      <c r="AA254" s="6">
        <f>IFERROR(VALUE(Table3[[#This Row],[potential revenue]]), 0)</f>
        <v>143384404</v>
      </c>
      <c r="AB254" t="str">
        <f t="shared" si="20"/>
        <v>Yes</v>
      </c>
      <c r="AC254">
        <f t="shared" si="21"/>
        <v>220</v>
      </c>
      <c r="AD254" t="str">
        <f t="shared" si="22"/>
        <v>&gt;₹500</v>
      </c>
      <c r="AE254" t="str">
        <f t="shared" si="23"/>
        <v>21–30%</v>
      </c>
    </row>
    <row r="255" spans="1:31" x14ac:dyDescent="0.35">
      <c r="A255" t="s">
        <v>8572</v>
      </c>
      <c r="B255" t="s">
        <v>7091</v>
      </c>
      <c r="C255" t="str">
        <f>PROPER(Table3[[#This Row],[product_name2]])</f>
        <v>Envie Ecr-20 Charger For Aa &amp; Aaa Rechargeable Batteries</v>
      </c>
      <c r="D255" t="s">
        <v>7092</v>
      </c>
      <c r="E255" t="s">
        <v>6222</v>
      </c>
      <c r="F255" t="str">
        <f>LEFT(Table3[[#This Row],[category]], FIND("|", Table3[[#This Row],[category]]) - 1)</f>
        <v>Electronics</v>
      </c>
      <c r="G255" t="str">
        <f>MID(Table3[[#This Row],[category]], FIND("|", Table3[[#This Row],[category]]) + 1, FIND("|", Table3[[#This Row],[category]], FIND("|", Table3[[#This Row],[category]]) + 1) - FIND("|", Table3[[#This Row],[category]]) - 1)</f>
        <v>HomeAudio</v>
      </c>
      <c r="H255" t="str">
        <f>RIGHT(Table3[[#This Row],[category]], LEN(Table3[[#This Row],[category]]) - FIND("|", Table3[[#This Row],[category]], FIND("|", Table3[[#This Row],[category]]) + 1))</f>
        <v>Speakers|OutdoorSpeakers</v>
      </c>
      <c r="I255" s="6">
        <v>1499</v>
      </c>
      <c r="J255" s="6">
        <v>2999</v>
      </c>
      <c r="K255" s="1">
        <f t="shared" si="18"/>
        <v>50.016672224074689</v>
      </c>
      <c r="L255" s="3">
        <v>0.5</v>
      </c>
      <c r="M255" s="1">
        <v>4.0999999999999996</v>
      </c>
      <c r="N255" s="11">
        <v>25262</v>
      </c>
      <c r="O255" s="7">
        <f>IF(ISNUMBER(Table3[[#This Row],[rating]]), Table3[[#This Row],[rating]], "")</f>
        <v>4.0999999999999996</v>
      </c>
      <c r="P255" s="7">
        <f>Table3[[#This Row],[average rating]] + (Table3[[#This Row],[rating_count]] / 1000)</f>
        <v>29.362000000000002</v>
      </c>
      <c r="Q255" s="7">
        <f>IFERROR(ROUND(VALUE(Table3[[#This Row],[rating]]), 0), "")</f>
        <v>4</v>
      </c>
      <c r="R255" t="s">
        <v>8574</v>
      </c>
      <c r="S255" t="s">
        <v>8575</v>
      </c>
      <c r="T255" t="s">
        <v>8576</v>
      </c>
      <c r="U255" t="s">
        <v>8577</v>
      </c>
      <c r="V255" t="s">
        <v>8578</v>
      </c>
      <c r="W255" t="s">
        <v>8579</v>
      </c>
      <c r="X255" t="s">
        <v>8580</v>
      </c>
      <c r="Y255" t="s">
        <v>8581</v>
      </c>
      <c r="Z255" s="6">
        <f t="shared" si="19"/>
        <v>75760738</v>
      </c>
      <c r="AA255" s="6">
        <f>IFERROR(VALUE(Table3[[#This Row],[potential revenue]]), 0)</f>
        <v>75760738</v>
      </c>
      <c r="AB255" t="str">
        <f t="shared" si="20"/>
        <v>No</v>
      </c>
      <c r="AC255">
        <f t="shared" si="21"/>
        <v>220</v>
      </c>
      <c r="AD255" t="str">
        <f t="shared" si="22"/>
        <v>&gt;₹500</v>
      </c>
      <c r="AE255" t="str">
        <f t="shared" si="23"/>
        <v>51–60%</v>
      </c>
    </row>
    <row r="256" spans="1:31" x14ac:dyDescent="0.35">
      <c r="A256" t="s">
        <v>9062</v>
      </c>
      <c r="B256" t="s">
        <v>10334</v>
      </c>
      <c r="C256" t="str">
        <f>PROPER(Table3[[#This Row],[product_name2]])</f>
        <v>Wonderchef Nutri-Blend Complete Kitchen Machine | 22000 Rpm Mixer Grinder, Blender, Chopper, Juicer | 400W Powerful Motor | Ss Blades | 4 Unbreakable Jars | 2 Years Warranty | Online Recipe Book By Chef Sanjeev Kapoor | Black</v>
      </c>
      <c r="D256" t="s">
        <v>10335</v>
      </c>
      <c r="E256" t="s">
        <v>8753</v>
      </c>
      <c r="F256" t="str">
        <f>LEFT(Table3[[#This Row],[category]], FIND("|", Table3[[#This Row],[category]]) - 1)</f>
        <v>Home&amp;Kitchen</v>
      </c>
      <c r="G256" t="str">
        <f>MID(Table3[[#This Row],[category]], FIND("|", Table3[[#This Row],[category]]) + 1, FIND("|", Table3[[#This Row],[category]], FIND("|", Table3[[#This Row],[category]]) + 1) - FIND("|", Table3[[#This Row],[category]]) - 1)</f>
        <v>Kitchen&amp;HomeAppliances</v>
      </c>
      <c r="H256" t="str">
        <f>RIGHT(Table3[[#This Row],[category]], LEN(Table3[[#This Row],[category]]) - FIND("|", Table3[[#This Row],[category]], FIND("|", Table3[[#This Row],[category]]) + 1))</f>
        <v>SmallKitchenAppliances|MixerGrinders</v>
      </c>
      <c r="I256" s="6">
        <v>3499</v>
      </c>
      <c r="J256" s="6">
        <v>5795</v>
      </c>
      <c r="K256" s="1">
        <f t="shared" si="18"/>
        <v>39.620362381363243</v>
      </c>
      <c r="L256" s="3">
        <v>0.4</v>
      </c>
      <c r="M256" s="1">
        <v>3.9</v>
      </c>
      <c r="N256" s="11">
        <v>25340</v>
      </c>
      <c r="O256" s="7">
        <f>IF(ISNUMBER(Table3[[#This Row],[rating]]), Table3[[#This Row],[rating]], "")</f>
        <v>3.9</v>
      </c>
      <c r="P256" s="7">
        <f>Table3[[#This Row],[average rating]] + (Table3[[#This Row],[rating_count]] / 1000)</f>
        <v>29.24</v>
      </c>
      <c r="Q256" s="7">
        <f>IFERROR(ROUND(VALUE(Table3[[#This Row],[rating]]), 0), "")</f>
        <v>4</v>
      </c>
      <c r="R256" t="s">
        <v>9064</v>
      </c>
      <c r="S256" t="s">
        <v>9065</v>
      </c>
      <c r="T256" t="s">
        <v>9066</v>
      </c>
      <c r="U256" t="s">
        <v>9067</v>
      </c>
      <c r="V256" t="s">
        <v>9068</v>
      </c>
      <c r="W256" t="s">
        <v>9069</v>
      </c>
      <c r="X256" t="s">
        <v>9070</v>
      </c>
      <c r="Y256" t="s">
        <v>9071</v>
      </c>
      <c r="Z256" s="6">
        <f t="shared" si="19"/>
        <v>146845300</v>
      </c>
      <c r="AA256" s="6">
        <f>IFERROR(VALUE(Table3[[#This Row],[potential revenue]]), 0)</f>
        <v>146845300</v>
      </c>
      <c r="AB256" t="str">
        <f t="shared" si="20"/>
        <v>Yes</v>
      </c>
      <c r="AC256">
        <f t="shared" si="21"/>
        <v>220</v>
      </c>
      <c r="AD256" t="str">
        <f t="shared" si="22"/>
        <v>&gt;₹500</v>
      </c>
      <c r="AE256" t="str">
        <f t="shared" si="23"/>
        <v>31–40%</v>
      </c>
    </row>
    <row r="257" spans="1:31" x14ac:dyDescent="0.35">
      <c r="A257" t="s">
        <v>488</v>
      </c>
      <c r="B257" t="s">
        <v>984</v>
      </c>
      <c r="C257" t="str">
        <f>PROPER(Table3[[#This Row],[product_name2]])</f>
        <v>Crossvolt Compatible Dash/Warp Data Sync Fast Charging Cable Supported For All C Type Devices (Cable)</v>
      </c>
      <c r="D257" t="s">
        <v>985</v>
      </c>
      <c r="E257" t="s">
        <v>101</v>
      </c>
      <c r="F257" t="str">
        <f>LEFT(Table3[[#This Row],[category]], FIND("|", Table3[[#This Row],[category]]) - 1)</f>
        <v>Computers&amp;Accessories</v>
      </c>
      <c r="G257" t="str">
        <f>MID(Table3[[#This Row],[category]], FIND("|", Table3[[#This Row],[category]]) + 1, FIND("|", Table3[[#This Row],[category]], FIND("|", Table3[[#This Row],[category]]) + 1) - FIND("|", Table3[[#This Row],[category]]) - 1)</f>
        <v>NetworkingDevices</v>
      </c>
      <c r="H257" t="str">
        <f>RIGHT(Table3[[#This Row],[category]], LEN(Table3[[#This Row],[category]]) - FIND("|", Table3[[#This Row],[category]], FIND("|", Table3[[#This Row],[category]]) + 1))</f>
        <v>NetworkAdapters|WirelessUSBAdapters</v>
      </c>
      <c r="I257" s="6">
        <v>1199</v>
      </c>
      <c r="J257" s="6">
        <v>2199</v>
      </c>
      <c r="K257" s="1">
        <f t="shared" si="18"/>
        <v>45.475216007276039</v>
      </c>
      <c r="L257" s="3">
        <v>0.45</v>
      </c>
      <c r="M257" s="1">
        <v>4.4000000000000004</v>
      </c>
      <c r="N257" s="11">
        <v>24780</v>
      </c>
      <c r="O257" s="7">
        <f>IF(ISNUMBER(Table3[[#This Row],[rating]]), Table3[[#This Row],[rating]], "")</f>
        <v>4.4000000000000004</v>
      </c>
      <c r="P257" s="7">
        <f>Table3[[#This Row],[average rating]] + (Table3[[#This Row],[rating_count]] / 1000)</f>
        <v>29.18</v>
      </c>
      <c r="Q257" s="7">
        <f>IFERROR(ROUND(VALUE(Table3[[#This Row],[rating]]), 0), "")</f>
        <v>4</v>
      </c>
      <c r="R257" t="s">
        <v>490</v>
      </c>
      <c r="S257" t="s">
        <v>491</v>
      </c>
      <c r="T257" t="s">
        <v>492</v>
      </c>
      <c r="U257" t="s">
        <v>493</v>
      </c>
      <c r="V257" t="s">
        <v>494</v>
      </c>
      <c r="W257" t="s">
        <v>495</v>
      </c>
      <c r="X257" t="s">
        <v>496</v>
      </c>
      <c r="Y257" t="s">
        <v>497</v>
      </c>
      <c r="Z257" s="6">
        <f t="shared" si="19"/>
        <v>54491220</v>
      </c>
      <c r="AA257" s="6">
        <f>IFERROR(VALUE(Table3[[#This Row],[potential revenue]]), 0)</f>
        <v>54491220</v>
      </c>
      <c r="AB257" t="str">
        <f t="shared" si="20"/>
        <v>No</v>
      </c>
      <c r="AC257">
        <f t="shared" si="21"/>
        <v>220</v>
      </c>
      <c r="AD257" t="str">
        <f t="shared" si="22"/>
        <v>&gt;₹500</v>
      </c>
      <c r="AE257" t="str">
        <f t="shared" si="23"/>
        <v>41–50%</v>
      </c>
    </row>
    <row r="258" spans="1:31" x14ac:dyDescent="0.35">
      <c r="A258" t="s">
        <v>1281</v>
      </c>
      <c r="B258" t="s">
        <v>1025</v>
      </c>
      <c r="C258" t="str">
        <f>PROPER(Table3[[#This Row],[product_name2]])</f>
        <v>Lg 80 Cm (32 Inches) Hd Ready Smart Led Tv 32Lq576Bpsa (Ceramic Black)</v>
      </c>
      <c r="D258" t="s">
        <v>1026</v>
      </c>
      <c r="E258" t="s">
        <v>101</v>
      </c>
      <c r="F258" t="str">
        <f>LEFT(Table3[[#This Row],[category]], FIND("|", Table3[[#This Row],[category]]) - 1)</f>
        <v>Computers&amp;Accessories</v>
      </c>
      <c r="G258" t="str">
        <f>MID(Table3[[#This Row],[category]], FIND("|", Table3[[#This Row],[category]]) + 1, FIND("|", Table3[[#This Row],[category]], FIND("|", Table3[[#This Row],[category]]) + 1) - FIND("|", Table3[[#This Row],[category]]) - 1)</f>
        <v>NetworkingDevices</v>
      </c>
      <c r="H258" t="str">
        <f>RIGHT(Table3[[#This Row],[category]], LEN(Table3[[#This Row],[category]]) - FIND("|", Table3[[#This Row],[category]], FIND("|", Table3[[#This Row],[category]]) + 1))</f>
        <v>NetworkAdapters|WirelessUSBAdapters</v>
      </c>
      <c r="I258" s="6">
        <v>1699</v>
      </c>
      <c r="J258" s="6">
        <v>2999</v>
      </c>
      <c r="K258" s="1">
        <f t="shared" ref="K258:K321" si="24">(J258-I258)/J258*100</f>
        <v>43.347782594198065</v>
      </c>
      <c r="L258" s="3">
        <v>0.43</v>
      </c>
      <c r="M258" s="1">
        <v>4.4000000000000004</v>
      </c>
      <c r="N258" s="11">
        <v>24780</v>
      </c>
      <c r="O258" s="7">
        <f>IF(ISNUMBER(Table3[[#This Row],[rating]]), Table3[[#This Row],[rating]], "")</f>
        <v>4.4000000000000004</v>
      </c>
      <c r="P258" s="7">
        <f>Table3[[#This Row],[average rating]] + (Table3[[#This Row],[rating_count]] / 1000)</f>
        <v>29.18</v>
      </c>
      <c r="Q258" s="7">
        <f>IFERROR(ROUND(VALUE(Table3[[#This Row],[rating]]), 0), "")</f>
        <v>4</v>
      </c>
      <c r="R258" t="s">
        <v>1283</v>
      </c>
      <c r="S258" t="s">
        <v>491</v>
      </c>
      <c r="T258" t="s">
        <v>492</v>
      </c>
      <c r="U258" t="s">
        <v>493</v>
      </c>
      <c r="V258" t="s">
        <v>494</v>
      </c>
      <c r="W258" t="s">
        <v>495</v>
      </c>
      <c r="X258" t="s">
        <v>1284</v>
      </c>
      <c r="Y258" t="s">
        <v>1285</v>
      </c>
      <c r="Z258" s="6">
        <f t="shared" ref="Z258:Z321" si="25">(J258*N258)</f>
        <v>74315220</v>
      </c>
      <c r="AA258" s="6">
        <f>IFERROR(VALUE(Table3[[#This Row],[potential revenue]]), 0)</f>
        <v>74315220</v>
      </c>
      <c r="AB258" t="str">
        <f t="shared" ref="AB258:AB321" si="26">IF(K257 &gt;= 50, "Yes", "No")</f>
        <v>No</v>
      </c>
      <c r="AC258">
        <f t="shared" ref="AC258:AC321" si="27">COUNTIF(E257:AB756, "Yes")</f>
        <v>220</v>
      </c>
      <c r="AD258" t="str">
        <f t="shared" ref="AD258:AD321" si="28">IF(I257 &lt; 200, "&lt;₹200", IF(I257 &lt;= 500, "₹200–₹500", "&gt;₹500"))</f>
        <v>&gt;₹500</v>
      </c>
      <c r="AE258" t="str">
        <f t="shared" ref="AE258:AE321" si="29">IF(K258&lt;=10, "0–10%",
 IF(K258&lt;=20, "11–20%",
 IF(K258&lt;=30, "21–30%",
 IF(K258&lt;=40, "31–40%",
 IF(K258&lt;=50, "41–50%",
 IF(K258&lt;=60, "51–60%",
 IF(K258&lt;=70, "61–70%",
 IF(K258&lt;=80, "71–80%",
 IF(K258&lt;=90, "81–90%", "91–100%")))))))))</f>
        <v>41–50%</v>
      </c>
    </row>
    <row r="259" spans="1:31" x14ac:dyDescent="0.35">
      <c r="A259" t="s">
        <v>488</v>
      </c>
      <c r="B259" t="s">
        <v>1637</v>
      </c>
      <c r="C259" t="str">
        <f>PROPER(Table3[[#This Row],[product_name2]])</f>
        <v>Amazonbasics Usb C To Lightning Aluminum With Nylon Braided Mfi Certified Charging Cable (Grey, 1.2 Meter)</v>
      </c>
      <c r="D259" t="s">
        <v>1638</v>
      </c>
      <c r="E259" t="s">
        <v>101</v>
      </c>
      <c r="F259" t="str">
        <f>LEFT(Table3[[#This Row],[category]], FIND("|", Table3[[#This Row],[category]]) - 1)</f>
        <v>Computers&amp;Accessories</v>
      </c>
      <c r="G259" t="str">
        <f>MID(Table3[[#This Row],[category]], FIND("|", Table3[[#This Row],[category]]) + 1, FIND("|", Table3[[#This Row],[category]], FIND("|", Table3[[#This Row],[category]]) + 1) - FIND("|", Table3[[#This Row],[category]]) - 1)</f>
        <v>NetworkingDevices</v>
      </c>
      <c r="H259" t="str">
        <f>RIGHT(Table3[[#This Row],[category]], LEN(Table3[[#This Row],[category]]) - FIND("|", Table3[[#This Row],[category]], FIND("|", Table3[[#This Row],[category]]) + 1))</f>
        <v>NetworkAdapters|WirelessUSBAdapters</v>
      </c>
      <c r="I259" s="6">
        <v>1199</v>
      </c>
      <c r="J259" s="6">
        <v>2199</v>
      </c>
      <c r="K259" s="1">
        <f t="shared" si="24"/>
        <v>45.475216007276039</v>
      </c>
      <c r="L259" s="3">
        <v>0.45</v>
      </c>
      <c r="M259" s="1">
        <v>4.4000000000000004</v>
      </c>
      <c r="N259" s="11">
        <v>24780</v>
      </c>
      <c r="O259" s="7">
        <f>IF(ISNUMBER(Table3[[#This Row],[rating]]), Table3[[#This Row],[rating]], "")</f>
        <v>4.4000000000000004</v>
      </c>
      <c r="P259" s="7">
        <f>Table3[[#This Row],[average rating]] + (Table3[[#This Row],[rating_count]] / 1000)</f>
        <v>29.18</v>
      </c>
      <c r="Q259" s="7">
        <f>IFERROR(ROUND(VALUE(Table3[[#This Row],[rating]]), 0), "")</f>
        <v>4</v>
      </c>
      <c r="R259" t="s">
        <v>490</v>
      </c>
      <c r="S259" t="s">
        <v>491</v>
      </c>
      <c r="T259" t="s">
        <v>492</v>
      </c>
      <c r="U259" t="s">
        <v>493</v>
      </c>
      <c r="V259" t="s">
        <v>494</v>
      </c>
      <c r="W259" t="s">
        <v>495</v>
      </c>
      <c r="X259" t="s">
        <v>496</v>
      </c>
      <c r="Y259" t="s">
        <v>7507</v>
      </c>
      <c r="Z259" s="6">
        <f t="shared" si="25"/>
        <v>54491220</v>
      </c>
      <c r="AA259" s="6">
        <f>IFERROR(VALUE(Table3[[#This Row],[potential revenue]]), 0)</f>
        <v>54491220</v>
      </c>
      <c r="AB259" t="str">
        <f t="shared" si="26"/>
        <v>No</v>
      </c>
      <c r="AC259">
        <f t="shared" si="27"/>
        <v>221</v>
      </c>
      <c r="AD259" t="str">
        <f t="shared" si="28"/>
        <v>&gt;₹500</v>
      </c>
      <c r="AE259" t="str">
        <f t="shared" si="29"/>
        <v>41–50%</v>
      </c>
    </row>
    <row r="260" spans="1:31" x14ac:dyDescent="0.35">
      <c r="A260" t="s">
        <v>4923</v>
      </c>
      <c r="B260" t="s">
        <v>2983</v>
      </c>
      <c r="C260" t="str">
        <f>PROPER(Table3[[#This Row],[product_name2]])</f>
        <v>Boat Wave Call Smart Watch, Smart Talk With Advanced Dedicated Bluetooth Calling Chip, 1.69‚Äù Hd Display With 550 Nits &amp; 70% Color Gamut, 150+ Watch Faces, Multi-Sport Modes,Hr,Spo2, Ip68(Active Black)</v>
      </c>
      <c r="D260" t="s">
        <v>2984</v>
      </c>
      <c r="E260" t="s">
        <v>4925</v>
      </c>
      <c r="F260" t="str">
        <f>LEFT(Table3[[#This Row],[category]], FIND("|", Table3[[#This Row],[category]]) - 1)</f>
        <v>Computers&amp;Accessories</v>
      </c>
      <c r="G260" t="str">
        <f>MID(Table3[[#This Row],[category]], FIND("|", Table3[[#This Row],[category]]) + 1, FIND("|", Table3[[#This Row],[category]], FIND("|", Table3[[#This Row],[category]]) + 1) - FIND("|", Table3[[#This Row],[category]]) - 1)</f>
        <v>Accessories&amp;Peripherals</v>
      </c>
      <c r="H260" t="str">
        <f>RIGHT(Table3[[#This Row],[category]], LEN(Table3[[#This Row],[category]]) - FIND("|", Table3[[#This Row],[category]], FIND("|", Table3[[#This Row],[category]]) + 1))</f>
        <v>LaptopAccessories|NotebookComputerStands</v>
      </c>
      <c r="I260" s="6">
        <v>349</v>
      </c>
      <c r="J260" s="6">
        <v>1499</v>
      </c>
      <c r="K260" s="1">
        <f t="shared" si="24"/>
        <v>76.717811874583049</v>
      </c>
      <c r="L260" s="3">
        <v>0.77</v>
      </c>
      <c r="M260" s="1">
        <v>4.3</v>
      </c>
      <c r="N260" s="11">
        <v>24791</v>
      </c>
      <c r="O260" s="7">
        <f>IF(ISNUMBER(Table3[[#This Row],[rating]]), Table3[[#This Row],[rating]], "")</f>
        <v>4.3</v>
      </c>
      <c r="P260" s="7">
        <f>Table3[[#This Row],[average rating]] + (Table3[[#This Row],[rating_count]] / 1000)</f>
        <v>29.091000000000001</v>
      </c>
      <c r="Q260" s="7">
        <f>IFERROR(ROUND(VALUE(Table3[[#This Row],[rating]]), 0), "")</f>
        <v>4</v>
      </c>
      <c r="R260" t="s">
        <v>4926</v>
      </c>
      <c r="S260" t="s">
        <v>4927</v>
      </c>
      <c r="T260" t="s">
        <v>4928</v>
      </c>
      <c r="U260" t="s">
        <v>4929</v>
      </c>
      <c r="V260" t="s">
        <v>4930</v>
      </c>
      <c r="W260" t="s">
        <v>4931</v>
      </c>
      <c r="X260" t="s">
        <v>4932</v>
      </c>
      <c r="Y260" t="s">
        <v>4933</v>
      </c>
      <c r="Z260" s="6">
        <f t="shared" si="25"/>
        <v>37161709</v>
      </c>
      <c r="AA260" s="6">
        <f>IFERROR(VALUE(Table3[[#This Row],[potential revenue]]), 0)</f>
        <v>37161709</v>
      </c>
      <c r="AB260" t="str">
        <f t="shared" si="26"/>
        <v>No</v>
      </c>
      <c r="AC260">
        <f t="shared" si="27"/>
        <v>221</v>
      </c>
      <c r="AD260" t="str">
        <f t="shared" si="28"/>
        <v>&gt;₹500</v>
      </c>
      <c r="AE260" t="str">
        <f t="shared" si="29"/>
        <v>71–80%</v>
      </c>
    </row>
    <row r="261" spans="1:31" x14ac:dyDescent="0.35">
      <c r="A261" t="s">
        <v>69</v>
      </c>
      <c r="B261" t="s">
        <v>9522</v>
      </c>
      <c r="C261" t="str">
        <f>PROPER(Table3[[#This Row],[product_name2]])</f>
        <v>Usha Heat Convector 812 T 2000-Watt With Instant Heating Feature (Black)</v>
      </c>
      <c r="D261" t="s">
        <v>9523</v>
      </c>
      <c r="E261" t="s">
        <v>20</v>
      </c>
      <c r="F261" t="str">
        <f>LEFT(Table3[[#This Row],[category]], FIND("|", Table3[[#This Row],[category]]) - 1)</f>
        <v>Computers&amp;Accessories</v>
      </c>
      <c r="G261" t="str">
        <f>MID(Table3[[#This Row],[category]], FIND("|", Table3[[#This Row],[category]]) + 1, FIND("|", Table3[[#This Row],[category]], FIND("|", Table3[[#This Row],[category]]) + 1) - FIND("|", Table3[[#This Row],[category]]) - 1)</f>
        <v>Accessories&amp;Peripherals</v>
      </c>
      <c r="H261" t="str">
        <f>RIGHT(Table3[[#This Row],[category]], LEN(Table3[[#This Row],[category]]) - FIND("|", Table3[[#This Row],[category]], FIND("|", Table3[[#This Row],[category]]) + 1))</f>
        <v>Cables&amp;Accessories|Cables|USBCables</v>
      </c>
      <c r="I261" s="6">
        <v>149</v>
      </c>
      <c r="J261" s="6">
        <v>1000</v>
      </c>
      <c r="K261" s="1">
        <f t="shared" si="24"/>
        <v>85.1</v>
      </c>
      <c r="L261" s="3">
        <v>0.85</v>
      </c>
      <c r="M261" s="1">
        <v>3.9</v>
      </c>
      <c r="N261" s="11">
        <v>24871</v>
      </c>
      <c r="O261" s="7">
        <f>IF(ISNUMBER(Table3[[#This Row],[rating]]), Table3[[#This Row],[rating]], "")</f>
        <v>3.9</v>
      </c>
      <c r="P261" s="7">
        <f>Table3[[#This Row],[average rating]] + (Table3[[#This Row],[rating_count]] / 1000)</f>
        <v>28.770999999999997</v>
      </c>
      <c r="Q261" s="7">
        <f>IFERROR(ROUND(VALUE(Table3[[#This Row],[rating]]), 0), "")</f>
        <v>4</v>
      </c>
      <c r="R261" t="s">
        <v>71</v>
      </c>
      <c r="S261" t="s">
        <v>72</v>
      </c>
      <c r="T261" t="s">
        <v>73</v>
      </c>
      <c r="U261" t="s">
        <v>74</v>
      </c>
      <c r="V261" t="s">
        <v>75</v>
      </c>
      <c r="W261" t="s">
        <v>76</v>
      </c>
      <c r="X261" t="s">
        <v>77</v>
      </c>
      <c r="Y261" t="s">
        <v>78</v>
      </c>
      <c r="Z261" s="6">
        <f t="shared" si="25"/>
        <v>24871000</v>
      </c>
      <c r="AA261" s="6">
        <f>IFERROR(VALUE(Table3[[#This Row],[potential revenue]]), 0)</f>
        <v>24871000</v>
      </c>
      <c r="AB261" t="str">
        <f t="shared" si="26"/>
        <v>Yes</v>
      </c>
      <c r="AC261">
        <f t="shared" si="27"/>
        <v>221</v>
      </c>
      <c r="AD261" t="str">
        <f t="shared" si="28"/>
        <v>₹200–₹500</v>
      </c>
      <c r="AE261" t="str">
        <f t="shared" si="29"/>
        <v>81–90%</v>
      </c>
    </row>
    <row r="262" spans="1:31" x14ac:dyDescent="0.35">
      <c r="A262" t="s">
        <v>356</v>
      </c>
      <c r="B262" t="s">
        <v>9543</v>
      </c>
      <c r="C262" t="str">
        <f>PROPER(Table3[[#This Row],[product_name2]])</f>
        <v>Kuber Industries Waterproof Round Non Wovan Laundry Bag/Hamper|Metalic Printed With Handles|Foldable Bin &amp; 45 Liter Capicity|Size 37 X 37 X 49, Pack Of 1 (Beige &amp; Brown)-Kubmart11450</v>
      </c>
      <c r="D262" t="s">
        <v>9544</v>
      </c>
      <c r="E262" t="s">
        <v>20</v>
      </c>
      <c r="F262" t="str">
        <f>LEFT(Table3[[#This Row],[category]], FIND("|", Table3[[#This Row],[category]]) - 1)</f>
        <v>Computers&amp;Accessories</v>
      </c>
      <c r="G262" t="str">
        <f>MID(Table3[[#This Row],[category]], FIND("|", Table3[[#This Row],[category]]) + 1, FIND("|", Table3[[#This Row],[category]], FIND("|", Table3[[#This Row],[category]]) + 1) - FIND("|", Table3[[#This Row],[category]]) - 1)</f>
        <v>Accessories&amp;Peripherals</v>
      </c>
      <c r="H262" t="str">
        <f>RIGHT(Table3[[#This Row],[category]], LEN(Table3[[#This Row],[category]]) - FIND("|", Table3[[#This Row],[category]], FIND("|", Table3[[#This Row],[category]]) + 1))</f>
        <v>Cables&amp;Accessories|Cables|USBCables</v>
      </c>
      <c r="I262" s="6">
        <v>99</v>
      </c>
      <c r="J262" s="6">
        <v>666.66</v>
      </c>
      <c r="K262" s="1">
        <f t="shared" si="24"/>
        <v>85.149851498514977</v>
      </c>
      <c r="L262" s="3">
        <v>0.85</v>
      </c>
      <c r="M262" s="1">
        <v>3.9</v>
      </c>
      <c r="N262" s="11">
        <v>24871</v>
      </c>
      <c r="O262" s="7">
        <f>IF(ISNUMBER(Table3[[#This Row],[rating]]), Table3[[#This Row],[rating]], "")</f>
        <v>3.9</v>
      </c>
      <c r="P262" s="7">
        <f>Table3[[#This Row],[average rating]] + (Table3[[#This Row],[rating_count]] / 1000)</f>
        <v>28.770999999999997</v>
      </c>
      <c r="Q262" s="7">
        <f>IFERROR(ROUND(VALUE(Table3[[#This Row],[rating]]), 0), "")</f>
        <v>4</v>
      </c>
      <c r="R262" t="s">
        <v>358</v>
      </c>
      <c r="S262" t="s">
        <v>72</v>
      </c>
      <c r="T262" t="s">
        <v>73</v>
      </c>
      <c r="U262" t="s">
        <v>74</v>
      </c>
      <c r="V262" t="s">
        <v>75</v>
      </c>
      <c r="W262" t="s">
        <v>359</v>
      </c>
      <c r="X262" t="s">
        <v>360</v>
      </c>
      <c r="Y262" t="s">
        <v>361</v>
      </c>
      <c r="Z262" s="6">
        <f t="shared" si="25"/>
        <v>16580500.859999999</v>
      </c>
      <c r="AA262" s="6">
        <f>IFERROR(VALUE(Table3[[#This Row],[potential revenue]]), 0)</f>
        <v>16580500.859999999</v>
      </c>
      <c r="AB262" t="str">
        <f t="shared" si="26"/>
        <v>Yes</v>
      </c>
      <c r="AC262">
        <f t="shared" si="27"/>
        <v>221</v>
      </c>
      <c r="AD262" t="str">
        <f t="shared" si="28"/>
        <v>&lt;₹200</v>
      </c>
      <c r="AE262" t="str">
        <f t="shared" si="29"/>
        <v>81–90%</v>
      </c>
    </row>
    <row r="263" spans="1:31" x14ac:dyDescent="0.35">
      <c r="A263" t="s">
        <v>1004</v>
      </c>
      <c r="B263" t="s">
        <v>9563</v>
      </c>
      <c r="C263" t="str">
        <f>PROPER(Table3[[#This Row],[product_name2]])</f>
        <v>Ikea Frother For Milk</v>
      </c>
      <c r="D263" t="s">
        <v>9564</v>
      </c>
      <c r="E263" t="s">
        <v>20</v>
      </c>
      <c r="F263" t="str">
        <f>LEFT(Table3[[#This Row],[category]], FIND("|", Table3[[#This Row],[category]]) - 1)</f>
        <v>Computers&amp;Accessories</v>
      </c>
      <c r="G263" t="str">
        <f>MID(Table3[[#This Row],[category]], FIND("|", Table3[[#This Row],[category]]) + 1, FIND("|", Table3[[#This Row],[category]], FIND("|", Table3[[#This Row],[category]]) + 1) - FIND("|", Table3[[#This Row],[category]]) - 1)</f>
        <v>Accessories&amp;Peripherals</v>
      </c>
      <c r="H263" t="str">
        <f>RIGHT(Table3[[#This Row],[category]], LEN(Table3[[#This Row],[category]]) - FIND("|", Table3[[#This Row],[category]], FIND("|", Table3[[#This Row],[category]]) + 1))</f>
        <v>Cables&amp;Accessories|Cables|USBCables</v>
      </c>
      <c r="I263" s="6">
        <v>99</v>
      </c>
      <c r="J263" s="6">
        <v>800</v>
      </c>
      <c r="K263" s="1">
        <f t="shared" si="24"/>
        <v>87.625</v>
      </c>
      <c r="L263" s="3">
        <v>0.88</v>
      </c>
      <c r="M263" s="1">
        <v>3.9</v>
      </c>
      <c r="N263" s="11">
        <v>24871</v>
      </c>
      <c r="O263" s="7">
        <f>IF(ISNUMBER(Table3[[#This Row],[rating]]), Table3[[#This Row],[rating]], "")</f>
        <v>3.9</v>
      </c>
      <c r="P263" s="7">
        <f>Table3[[#This Row],[average rating]] + (Table3[[#This Row],[rating_count]] / 1000)</f>
        <v>28.770999999999997</v>
      </c>
      <c r="Q263" s="7">
        <f>IFERROR(ROUND(VALUE(Table3[[#This Row],[rating]]), 0), "")</f>
        <v>4</v>
      </c>
      <c r="R263" t="s">
        <v>1006</v>
      </c>
      <c r="S263" t="s">
        <v>72</v>
      </c>
      <c r="T263" t="s">
        <v>73</v>
      </c>
      <c r="U263" t="s">
        <v>74</v>
      </c>
      <c r="V263" t="s">
        <v>75</v>
      </c>
      <c r="W263" t="s">
        <v>1007</v>
      </c>
      <c r="X263" t="s">
        <v>1008</v>
      </c>
      <c r="Y263" t="s">
        <v>1009</v>
      </c>
      <c r="Z263" s="6">
        <f t="shared" si="25"/>
        <v>19896800</v>
      </c>
      <c r="AA263" s="6">
        <f>IFERROR(VALUE(Table3[[#This Row],[potential revenue]]), 0)</f>
        <v>19896800</v>
      </c>
      <c r="AB263" t="str">
        <f t="shared" si="26"/>
        <v>Yes</v>
      </c>
      <c r="AC263">
        <f t="shared" si="27"/>
        <v>220</v>
      </c>
      <c r="AD263" t="str">
        <f t="shared" si="28"/>
        <v>&lt;₹200</v>
      </c>
      <c r="AE263" t="str">
        <f t="shared" si="29"/>
        <v>81–90%</v>
      </c>
    </row>
    <row r="264" spans="1:31" x14ac:dyDescent="0.35">
      <c r="A264" t="s">
        <v>69</v>
      </c>
      <c r="B264" t="s">
        <v>9829</v>
      </c>
      <c r="C264" t="str">
        <f>PROPER(Table3[[#This Row],[product_name2]])</f>
        <v>Cookwell Bullet Mixer Grinder (5 Jars, 3 Blades, Silver)</v>
      </c>
      <c r="D264" t="s">
        <v>9830</v>
      </c>
      <c r="E264" t="s">
        <v>20</v>
      </c>
      <c r="F264" t="str">
        <f>LEFT(Table3[[#This Row],[category]], FIND("|", Table3[[#This Row],[category]]) - 1)</f>
        <v>Computers&amp;Accessories</v>
      </c>
      <c r="G264" t="str">
        <f>MID(Table3[[#This Row],[category]], FIND("|", Table3[[#This Row],[category]]) + 1, FIND("|", Table3[[#This Row],[category]], FIND("|", Table3[[#This Row],[category]]) + 1) - FIND("|", Table3[[#This Row],[category]]) - 1)</f>
        <v>Accessories&amp;Peripherals</v>
      </c>
      <c r="H264" t="str">
        <f>RIGHT(Table3[[#This Row],[category]], LEN(Table3[[#This Row],[category]]) - FIND("|", Table3[[#This Row],[category]], FIND("|", Table3[[#This Row],[category]]) + 1))</f>
        <v>Cables&amp;Accessories|Cables|USBCables</v>
      </c>
      <c r="I264" s="6">
        <v>149</v>
      </c>
      <c r="J264" s="6">
        <v>1000</v>
      </c>
      <c r="K264" s="1">
        <f t="shared" si="24"/>
        <v>85.1</v>
      </c>
      <c r="L264" s="3">
        <v>0.85</v>
      </c>
      <c r="M264" s="1">
        <v>3.9</v>
      </c>
      <c r="N264" s="11">
        <v>24870</v>
      </c>
      <c r="O264" s="7">
        <f>IF(ISNUMBER(Table3[[#This Row],[rating]]), Table3[[#This Row],[rating]], "")</f>
        <v>3.9</v>
      </c>
      <c r="P264" s="7">
        <f>Table3[[#This Row],[average rating]] + (Table3[[#This Row],[rating_count]] / 1000)</f>
        <v>28.77</v>
      </c>
      <c r="Q264" s="7">
        <f>IFERROR(ROUND(VALUE(Table3[[#This Row],[rating]]), 0), "")</f>
        <v>4</v>
      </c>
      <c r="R264" t="s">
        <v>71</v>
      </c>
      <c r="S264" t="s">
        <v>3503</v>
      </c>
      <c r="T264" t="s">
        <v>3504</v>
      </c>
      <c r="U264" t="s">
        <v>3505</v>
      </c>
      <c r="V264" t="s">
        <v>3506</v>
      </c>
      <c r="W264" t="s">
        <v>3507</v>
      </c>
      <c r="X264" t="s">
        <v>3508</v>
      </c>
      <c r="Y264" t="s">
        <v>3509</v>
      </c>
      <c r="Z264" s="6">
        <f t="shared" si="25"/>
        <v>24870000</v>
      </c>
      <c r="AA264" s="6">
        <f>IFERROR(VALUE(Table3[[#This Row],[potential revenue]]), 0)</f>
        <v>24870000</v>
      </c>
      <c r="AB264" t="str">
        <f t="shared" si="26"/>
        <v>Yes</v>
      </c>
      <c r="AC264">
        <f t="shared" si="27"/>
        <v>219</v>
      </c>
      <c r="AD264" t="str">
        <f t="shared" si="28"/>
        <v>&lt;₹200</v>
      </c>
      <c r="AE264" t="str">
        <f t="shared" si="29"/>
        <v>81–90%</v>
      </c>
    </row>
    <row r="265" spans="1:31" x14ac:dyDescent="0.35">
      <c r="A265" t="s">
        <v>356</v>
      </c>
      <c r="B265" t="s">
        <v>9899</v>
      </c>
      <c r="C265" t="str">
        <f>PROPER(Table3[[#This Row],[product_name2]])</f>
        <v>Crompton Instabliss 3-L Instant Water Heater (Geyser) With Advanced 4 Level Safety</v>
      </c>
      <c r="D265" t="s">
        <v>9900</v>
      </c>
      <c r="E265" t="s">
        <v>20</v>
      </c>
      <c r="F265" t="str">
        <f>LEFT(Table3[[#This Row],[category]], FIND("|", Table3[[#This Row],[category]]) - 1)</f>
        <v>Computers&amp;Accessories</v>
      </c>
      <c r="G265" t="str">
        <f>MID(Table3[[#This Row],[category]], FIND("|", Table3[[#This Row],[category]]) + 1, FIND("|", Table3[[#This Row],[category]], FIND("|", Table3[[#This Row],[category]]) + 1) - FIND("|", Table3[[#This Row],[category]]) - 1)</f>
        <v>Accessories&amp;Peripherals</v>
      </c>
      <c r="H265" t="str">
        <f>RIGHT(Table3[[#This Row],[category]], LEN(Table3[[#This Row],[category]]) - FIND("|", Table3[[#This Row],[category]], FIND("|", Table3[[#This Row],[category]]) + 1))</f>
        <v>Cables&amp;Accessories|Cables|USBCables</v>
      </c>
      <c r="I265" s="6">
        <v>99</v>
      </c>
      <c r="J265" s="6">
        <v>666.66</v>
      </c>
      <c r="K265" s="1">
        <f t="shared" si="24"/>
        <v>85.149851498514977</v>
      </c>
      <c r="L265" s="3">
        <v>0.85</v>
      </c>
      <c r="M265" s="1">
        <v>3.9</v>
      </c>
      <c r="N265" s="11">
        <v>24870</v>
      </c>
      <c r="O265" s="7">
        <f>IF(ISNUMBER(Table3[[#This Row],[rating]]), Table3[[#This Row],[rating]], "")</f>
        <v>3.9</v>
      </c>
      <c r="P265" s="7">
        <f>Table3[[#This Row],[average rating]] + (Table3[[#This Row],[rating_count]] / 1000)</f>
        <v>28.77</v>
      </c>
      <c r="Q265" s="7">
        <f>IFERROR(ROUND(VALUE(Table3[[#This Row],[rating]]), 0), "")</f>
        <v>4</v>
      </c>
      <c r="R265" t="s">
        <v>358</v>
      </c>
      <c r="S265" t="s">
        <v>3503</v>
      </c>
      <c r="T265" t="s">
        <v>3504</v>
      </c>
      <c r="U265" t="s">
        <v>3505</v>
      </c>
      <c r="V265" t="s">
        <v>3506</v>
      </c>
      <c r="W265" t="s">
        <v>3507</v>
      </c>
      <c r="X265" t="s">
        <v>4270</v>
      </c>
      <c r="Y265" t="s">
        <v>4271</v>
      </c>
      <c r="Z265" s="6">
        <f t="shared" si="25"/>
        <v>16579834.199999999</v>
      </c>
      <c r="AA265" s="6">
        <f>IFERROR(VALUE(Table3[[#This Row],[potential revenue]]), 0)</f>
        <v>16579834.199999999</v>
      </c>
      <c r="AB265" t="str">
        <f t="shared" si="26"/>
        <v>Yes</v>
      </c>
      <c r="AC265">
        <f t="shared" si="27"/>
        <v>218</v>
      </c>
      <c r="AD265" t="str">
        <f t="shared" si="28"/>
        <v>&lt;₹200</v>
      </c>
      <c r="AE265" t="str">
        <f t="shared" si="29"/>
        <v>81–90%</v>
      </c>
    </row>
    <row r="266" spans="1:31" x14ac:dyDescent="0.35">
      <c r="A266" t="s">
        <v>69</v>
      </c>
      <c r="B266" t="s">
        <v>10060</v>
      </c>
      <c r="C266" t="str">
        <f>PROPER(Table3[[#This Row],[product_name2]])</f>
        <v>Havells Instanio 10 Litre Storage Water Heater With Flexi Pipe And Free Installation (White Blue)</v>
      </c>
      <c r="D266" t="s">
        <v>10061</v>
      </c>
      <c r="E266" t="s">
        <v>20</v>
      </c>
      <c r="F266" t="str">
        <f>LEFT(Table3[[#This Row],[category]], FIND("|", Table3[[#This Row],[category]]) - 1)</f>
        <v>Computers&amp;Accessories</v>
      </c>
      <c r="G266" t="str">
        <f>MID(Table3[[#This Row],[category]], FIND("|", Table3[[#This Row],[category]]) + 1, FIND("|", Table3[[#This Row],[category]], FIND("|", Table3[[#This Row],[category]]) + 1) - FIND("|", Table3[[#This Row],[category]]) - 1)</f>
        <v>Accessories&amp;Peripherals</v>
      </c>
      <c r="H266" t="str">
        <f>RIGHT(Table3[[#This Row],[category]], LEN(Table3[[#This Row],[category]]) - FIND("|", Table3[[#This Row],[category]], FIND("|", Table3[[#This Row],[category]]) + 1))</f>
        <v>Cables&amp;Accessories|Cables|USBCables</v>
      </c>
      <c r="I266" s="6">
        <v>149</v>
      </c>
      <c r="J266" s="6">
        <v>1000</v>
      </c>
      <c r="K266" s="1">
        <f t="shared" si="24"/>
        <v>85.1</v>
      </c>
      <c r="L266" s="3">
        <v>0.85</v>
      </c>
      <c r="M266" s="1">
        <v>3.9</v>
      </c>
      <c r="N266" s="11">
        <v>24870</v>
      </c>
      <c r="O266" s="7">
        <f>IF(ISNUMBER(Table3[[#This Row],[rating]]), Table3[[#This Row],[rating]], "")</f>
        <v>3.9</v>
      </c>
      <c r="P266" s="7">
        <f>Table3[[#This Row],[average rating]] + (Table3[[#This Row],[rating_count]] / 1000)</f>
        <v>28.77</v>
      </c>
      <c r="Q266" s="7">
        <f>IFERROR(ROUND(VALUE(Table3[[#This Row],[rating]]), 0), "")</f>
        <v>4</v>
      </c>
      <c r="R266" t="s">
        <v>71</v>
      </c>
      <c r="S266" t="s">
        <v>72</v>
      </c>
      <c r="T266" t="s">
        <v>73</v>
      </c>
      <c r="U266" t="s">
        <v>74</v>
      </c>
      <c r="V266" t="s">
        <v>75</v>
      </c>
      <c r="W266" t="s">
        <v>76</v>
      </c>
      <c r="X266" t="s">
        <v>77</v>
      </c>
      <c r="Y266" t="s">
        <v>5285</v>
      </c>
      <c r="Z266" s="6">
        <f t="shared" si="25"/>
        <v>24870000</v>
      </c>
      <c r="AA266" s="6">
        <f>IFERROR(VALUE(Table3[[#This Row],[potential revenue]]), 0)</f>
        <v>24870000</v>
      </c>
      <c r="AB266" t="str">
        <f t="shared" si="26"/>
        <v>Yes</v>
      </c>
      <c r="AC266">
        <f t="shared" si="27"/>
        <v>218</v>
      </c>
      <c r="AD266" t="str">
        <f t="shared" si="28"/>
        <v>&lt;₹200</v>
      </c>
      <c r="AE266" t="str">
        <f t="shared" si="29"/>
        <v>81–90%</v>
      </c>
    </row>
    <row r="267" spans="1:31" x14ac:dyDescent="0.35">
      <c r="A267" t="s">
        <v>5913</v>
      </c>
      <c r="B267" t="s">
        <v>4817</v>
      </c>
      <c r="C267" t="str">
        <f>PROPER(Table3[[#This Row],[product_name2]])</f>
        <v>Dyazo Usb 3.0 Type C Female To Usb A Male Connector/Converter/Adapter Compatible For Samsung Galaxy Note S 20 10 Plus Ultra,Google Pixel 4 5 3 2 &amp; Other Type-C Devices</v>
      </c>
      <c r="D267" t="s">
        <v>4818</v>
      </c>
      <c r="E267" t="s">
        <v>5915</v>
      </c>
      <c r="F267" t="str">
        <f>LEFT(Table3[[#This Row],[category]], FIND("|", Table3[[#This Row],[category]]) - 1)</f>
        <v>Electronics</v>
      </c>
      <c r="G267" t="str">
        <f>MID(Table3[[#This Row],[category]], FIND("|", Table3[[#This Row],[category]]) + 1, FIND("|", Table3[[#This Row],[category]], FIND("|", Table3[[#This Row],[category]]) + 1) - FIND("|", Table3[[#This Row],[category]]) - 1)</f>
        <v>Cameras&amp;Photography</v>
      </c>
      <c r="H267" t="str">
        <f>RIGHT(Table3[[#This Row],[category]], LEN(Table3[[#This Row],[category]]) - FIND("|", Table3[[#This Row],[category]], FIND("|", Table3[[#This Row],[category]]) + 1))</f>
        <v>Accessories|Cleaners|CleaningKits</v>
      </c>
      <c r="I267" s="6">
        <v>299</v>
      </c>
      <c r="J267" s="6">
        <v>499</v>
      </c>
      <c r="K267" s="1">
        <f t="shared" si="24"/>
        <v>40.080160320641284</v>
      </c>
      <c r="L267" s="3">
        <v>0.4</v>
      </c>
      <c r="M267" s="1">
        <v>4.2</v>
      </c>
      <c r="N267" s="11">
        <v>24432</v>
      </c>
      <c r="O267" s="7">
        <f>IF(ISNUMBER(Table3[[#This Row],[rating]]), Table3[[#This Row],[rating]], "")</f>
        <v>4.2</v>
      </c>
      <c r="P267" s="7">
        <f>Table3[[#This Row],[average rating]] + (Table3[[#This Row],[rating_count]] / 1000)</f>
        <v>28.631999999999998</v>
      </c>
      <c r="Q267" s="7">
        <f>IFERROR(ROUND(VALUE(Table3[[#This Row],[rating]]), 0), "")</f>
        <v>4</v>
      </c>
      <c r="R267" t="s">
        <v>5916</v>
      </c>
      <c r="S267" t="s">
        <v>5917</v>
      </c>
      <c r="T267" t="s">
        <v>5918</v>
      </c>
      <c r="U267" t="s">
        <v>5919</v>
      </c>
      <c r="V267" t="s">
        <v>5920</v>
      </c>
      <c r="W267" t="s">
        <v>5921</v>
      </c>
      <c r="X267" t="s">
        <v>5922</v>
      </c>
      <c r="Y267" t="s">
        <v>5923</v>
      </c>
      <c r="Z267" s="6">
        <f t="shared" si="25"/>
        <v>12191568</v>
      </c>
      <c r="AA267" s="6">
        <f>IFERROR(VALUE(Table3[[#This Row],[potential revenue]]), 0)</f>
        <v>12191568</v>
      </c>
      <c r="AB267" t="str">
        <f t="shared" si="26"/>
        <v>Yes</v>
      </c>
      <c r="AC267">
        <f t="shared" si="27"/>
        <v>218</v>
      </c>
      <c r="AD267" t="str">
        <f t="shared" si="28"/>
        <v>&lt;₹200</v>
      </c>
      <c r="AE267" t="str">
        <f t="shared" si="29"/>
        <v>41–50%</v>
      </c>
    </row>
    <row r="268" spans="1:31" x14ac:dyDescent="0.35">
      <c r="A268" t="s">
        <v>18</v>
      </c>
      <c r="B268" t="s">
        <v>4444</v>
      </c>
      <c r="C268" t="str">
        <f>PROPER(Table3[[#This Row],[product_name2]])</f>
        <v>Boat Rockerz 400 Bluetooth On Ear Headphones With Mic With Upto 8 Hours Playback &amp; Soft Padded Ear Cushions(Grey/Green)</v>
      </c>
      <c r="D268" t="s">
        <v>4445</v>
      </c>
      <c r="E268" t="s">
        <v>20</v>
      </c>
      <c r="F268" t="str">
        <f>LEFT(Table3[[#This Row],[category]], FIND("|", Table3[[#This Row],[category]]) - 1)</f>
        <v>Computers&amp;Accessories</v>
      </c>
      <c r="G268" t="str">
        <f>MID(Table3[[#This Row],[category]], FIND("|", Table3[[#This Row],[category]]) + 1, FIND("|", Table3[[#This Row],[category]], FIND("|", Table3[[#This Row],[category]]) + 1) - FIND("|", Table3[[#This Row],[category]]) - 1)</f>
        <v>Accessories&amp;Peripherals</v>
      </c>
      <c r="H268" t="str">
        <f>RIGHT(Table3[[#This Row],[category]], LEN(Table3[[#This Row],[category]]) - FIND("|", Table3[[#This Row],[category]], FIND("|", Table3[[#This Row],[category]]) + 1))</f>
        <v>Cables&amp;Accessories|Cables|USBCables</v>
      </c>
      <c r="I268" s="6">
        <v>399</v>
      </c>
      <c r="J268" s="6">
        <v>1099</v>
      </c>
      <c r="K268" s="1">
        <f t="shared" si="24"/>
        <v>63.694267515923563</v>
      </c>
      <c r="L268" s="3">
        <v>0.64</v>
      </c>
      <c r="M268" s="1">
        <v>4.2</v>
      </c>
      <c r="N268" s="11">
        <v>24270</v>
      </c>
      <c r="O268" s="7">
        <f>IF(ISNUMBER(Table3[[#This Row],[rating]]), Table3[[#This Row],[rating]], "")</f>
        <v>4.2</v>
      </c>
      <c r="P268" s="7">
        <f>Table3[[#This Row],[average rating]] + (Table3[[#This Row],[rating_count]] / 1000)</f>
        <v>28.47</v>
      </c>
      <c r="Q268" s="7">
        <f>IFERROR(ROUND(VALUE(Table3[[#This Row],[rating]]), 0), "")</f>
        <v>4</v>
      </c>
      <c r="R268" t="s">
        <v>21</v>
      </c>
      <c r="S268" t="s">
        <v>22</v>
      </c>
      <c r="T268" t="s">
        <v>23</v>
      </c>
      <c r="U268" t="s">
        <v>24</v>
      </c>
      <c r="V268" t="s">
        <v>25</v>
      </c>
      <c r="W268" t="s">
        <v>834</v>
      </c>
      <c r="X268" t="s">
        <v>3264</v>
      </c>
      <c r="Y268" t="s">
        <v>3265</v>
      </c>
      <c r="Z268" s="6">
        <f t="shared" si="25"/>
        <v>26672730</v>
      </c>
      <c r="AA268" s="6">
        <f>IFERROR(VALUE(Table3[[#This Row],[potential revenue]]), 0)</f>
        <v>26672730</v>
      </c>
      <c r="AB268" t="str">
        <f t="shared" si="26"/>
        <v>No</v>
      </c>
      <c r="AC268">
        <f t="shared" si="27"/>
        <v>217</v>
      </c>
      <c r="AD268" t="str">
        <f t="shared" si="28"/>
        <v>₹200–₹500</v>
      </c>
      <c r="AE268" t="str">
        <f t="shared" si="29"/>
        <v>61–70%</v>
      </c>
    </row>
    <row r="269" spans="1:31" x14ac:dyDescent="0.35">
      <c r="A269" t="s">
        <v>18</v>
      </c>
      <c r="B269" t="s">
        <v>3874</v>
      </c>
      <c r="C269" t="str">
        <f>PROPER(Table3[[#This Row],[product_name2]])</f>
        <v>Spigen Ez Fit Tempered Glass Screen Protector For Iphone 14 Pro Max - 2 Pack (Sensor Protection)</v>
      </c>
      <c r="D269" t="s">
        <v>3875</v>
      </c>
      <c r="E269" t="s">
        <v>20</v>
      </c>
      <c r="F269" t="str">
        <f>LEFT(Table3[[#This Row],[category]], FIND("|", Table3[[#This Row],[category]]) - 1)</f>
        <v>Computers&amp;Accessories</v>
      </c>
      <c r="G269" t="str">
        <f>MID(Table3[[#This Row],[category]], FIND("|", Table3[[#This Row],[category]]) + 1, FIND("|", Table3[[#This Row],[category]], FIND("|", Table3[[#This Row],[category]]) + 1) - FIND("|", Table3[[#This Row],[category]]) - 1)</f>
        <v>Accessories&amp;Peripherals</v>
      </c>
      <c r="H269" t="str">
        <f>RIGHT(Table3[[#This Row],[category]], LEN(Table3[[#This Row],[category]]) - FIND("|", Table3[[#This Row],[category]], FIND("|", Table3[[#This Row],[category]]) + 1))</f>
        <v>Cables&amp;Accessories|Cables|USBCables</v>
      </c>
      <c r="I269" s="6">
        <v>399</v>
      </c>
      <c r="J269" s="6">
        <v>1099</v>
      </c>
      <c r="K269" s="1">
        <f t="shared" si="24"/>
        <v>63.694267515923563</v>
      </c>
      <c r="L269" s="3">
        <v>0.64</v>
      </c>
      <c r="M269" s="1">
        <v>4.2</v>
      </c>
      <c r="N269" s="11">
        <v>24269</v>
      </c>
      <c r="O269" s="7">
        <f>IF(ISNUMBER(Table3[[#This Row],[rating]]), Table3[[#This Row],[rating]], "")</f>
        <v>4.2</v>
      </c>
      <c r="P269" s="7">
        <f>Table3[[#This Row],[average rating]] + (Table3[[#This Row],[rating_count]] / 1000)</f>
        <v>28.468999999999998</v>
      </c>
      <c r="Q269" s="7">
        <f>IFERROR(ROUND(VALUE(Table3[[#This Row],[rating]]), 0), "")</f>
        <v>4</v>
      </c>
      <c r="R269" t="s">
        <v>21</v>
      </c>
      <c r="S269" t="s">
        <v>22</v>
      </c>
      <c r="T269" t="s">
        <v>23</v>
      </c>
      <c r="U269" t="s">
        <v>24</v>
      </c>
      <c r="V269" t="s">
        <v>25</v>
      </c>
      <c r="W269" t="s">
        <v>26</v>
      </c>
      <c r="X269" t="s">
        <v>27</v>
      </c>
      <c r="Y269" t="s">
        <v>28</v>
      </c>
      <c r="Z269" s="6">
        <f t="shared" si="25"/>
        <v>26671631</v>
      </c>
      <c r="AA269" s="6">
        <f>IFERROR(VALUE(Table3[[#This Row],[potential revenue]]), 0)</f>
        <v>26671631</v>
      </c>
      <c r="AB269" t="str">
        <f t="shared" si="26"/>
        <v>Yes</v>
      </c>
      <c r="AC269">
        <f t="shared" si="27"/>
        <v>217</v>
      </c>
      <c r="AD269" t="str">
        <f t="shared" si="28"/>
        <v>₹200–₹500</v>
      </c>
      <c r="AE269" t="str">
        <f t="shared" si="29"/>
        <v>61–70%</v>
      </c>
    </row>
    <row r="270" spans="1:31" x14ac:dyDescent="0.35">
      <c r="A270" t="s">
        <v>422</v>
      </c>
      <c r="B270" t="s">
        <v>181</v>
      </c>
      <c r="C270" t="str">
        <f>PROPER(Table3[[#This Row],[product_name2]])</f>
        <v>Ambrane Unbreakable 60W / 3A Fast Charging 1.5M Braided Type C To Type C Cable For Smartphones, Tablets, Laptops &amp; Other Type C Devices, Pd Technology, 480Mbps Data Sync (Rctt15, Black)</v>
      </c>
      <c r="D270" t="s">
        <v>182</v>
      </c>
      <c r="E270" t="s">
        <v>20</v>
      </c>
      <c r="F270" t="str">
        <f>LEFT(Table3[[#This Row],[category]], FIND("|", Table3[[#This Row],[category]]) - 1)</f>
        <v>Computers&amp;Accessories</v>
      </c>
      <c r="G270" t="str">
        <f>MID(Table3[[#This Row],[category]], FIND("|", Table3[[#This Row],[category]]) + 1, FIND("|", Table3[[#This Row],[category]], FIND("|", Table3[[#This Row],[category]]) + 1) - FIND("|", Table3[[#This Row],[category]]) - 1)</f>
        <v>Accessories&amp;Peripherals</v>
      </c>
      <c r="H270" t="str">
        <f>RIGHT(Table3[[#This Row],[category]], LEN(Table3[[#This Row],[category]]) - FIND("|", Table3[[#This Row],[category]], FIND("|", Table3[[#This Row],[category]]) + 1))</f>
        <v>Cables&amp;Accessories|Cables|USBCables</v>
      </c>
      <c r="I270" s="6">
        <v>399</v>
      </c>
      <c r="J270" s="6">
        <v>1099</v>
      </c>
      <c r="K270" s="1">
        <f t="shared" si="24"/>
        <v>63.694267515923563</v>
      </c>
      <c r="L270" s="3">
        <v>0.64</v>
      </c>
      <c r="M270" s="1">
        <v>4.2</v>
      </c>
      <c r="N270" s="11">
        <v>24269</v>
      </c>
      <c r="O270" s="7">
        <f>IF(ISNUMBER(Table3[[#This Row],[rating]]), Table3[[#This Row],[rating]], "")</f>
        <v>4.2</v>
      </c>
      <c r="P270" s="7">
        <f>Table3[[#This Row],[average rating]] + (Table3[[#This Row],[rating_count]] / 1000)</f>
        <v>28.468999999999998</v>
      </c>
      <c r="Q270" s="7">
        <f>IFERROR(ROUND(VALUE(Table3[[#This Row],[rating]]), 0), "")</f>
        <v>4</v>
      </c>
      <c r="R270" t="s">
        <v>424</v>
      </c>
      <c r="S270" t="s">
        <v>22</v>
      </c>
      <c r="T270" t="s">
        <v>23</v>
      </c>
      <c r="U270" t="s">
        <v>24</v>
      </c>
      <c r="V270" t="s">
        <v>25</v>
      </c>
      <c r="W270" t="s">
        <v>26</v>
      </c>
      <c r="X270" t="s">
        <v>425</v>
      </c>
      <c r="Y270" t="s">
        <v>426</v>
      </c>
      <c r="Z270" s="6">
        <f t="shared" si="25"/>
        <v>26671631</v>
      </c>
      <c r="AA270" s="6">
        <f>IFERROR(VALUE(Table3[[#This Row],[potential revenue]]), 0)</f>
        <v>26671631</v>
      </c>
      <c r="AB270" t="str">
        <f t="shared" si="26"/>
        <v>Yes</v>
      </c>
      <c r="AC270">
        <f t="shared" si="27"/>
        <v>218</v>
      </c>
      <c r="AD270" t="str">
        <f t="shared" si="28"/>
        <v>₹200–₹500</v>
      </c>
      <c r="AE270" t="str">
        <f t="shared" si="29"/>
        <v>61–70%</v>
      </c>
    </row>
    <row r="271" spans="1:31" x14ac:dyDescent="0.35">
      <c r="A271" t="s">
        <v>765</v>
      </c>
      <c r="B271" t="s">
        <v>4040</v>
      </c>
      <c r="C271" t="str">
        <f>PROPER(Table3[[#This Row],[product_name2]])</f>
        <v>Samsung Galaxy M13 5G (Aqua Green, 6Gb, 128Gb Storage) | 5000Mah Battery | Upto 12Gb Ram With Ram Plus</v>
      </c>
      <c r="D271" t="s">
        <v>3479</v>
      </c>
      <c r="E271" t="s">
        <v>20</v>
      </c>
      <c r="F271" t="str">
        <f>LEFT(Table3[[#This Row],[category]], FIND("|", Table3[[#This Row],[category]]) - 1)</f>
        <v>Computers&amp;Accessories</v>
      </c>
      <c r="G271" t="str">
        <f>MID(Table3[[#This Row],[category]], FIND("|", Table3[[#This Row],[category]]) + 1, FIND("|", Table3[[#This Row],[category]], FIND("|", Table3[[#This Row],[category]]) + 1) - FIND("|", Table3[[#This Row],[category]]) - 1)</f>
        <v>Accessories&amp;Peripherals</v>
      </c>
      <c r="H271" t="str">
        <f>RIGHT(Table3[[#This Row],[category]], LEN(Table3[[#This Row],[category]]) - FIND("|", Table3[[#This Row],[category]], FIND("|", Table3[[#This Row],[category]]) + 1))</f>
        <v>Cables&amp;Accessories|Cables|USBCables</v>
      </c>
      <c r="I271" s="6">
        <v>399</v>
      </c>
      <c r="J271" s="6">
        <v>1099</v>
      </c>
      <c r="K271" s="1">
        <f t="shared" si="24"/>
        <v>63.694267515923563</v>
      </c>
      <c r="L271" s="3">
        <v>0.64</v>
      </c>
      <c r="M271" s="1">
        <v>4.2</v>
      </c>
      <c r="N271" s="11">
        <v>24269</v>
      </c>
      <c r="O271" s="7">
        <f>IF(ISNUMBER(Table3[[#This Row],[rating]]), Table3[[#This Row],[rating]], "")</f>
        <v>4.2</v>
      </c>
      <c r="P271" s="7">
        <f>Table3[[#This Row],[average rating]] + (Table3[[#This Row],[rating_count]] / 1000)</f>
        <v>28.468999999999998</v>
      </c>
      <c r="Q271" s="7">
        <f>IFERROR(ROUND(VALUE(Table3[[#This Row],[rating]]), 0), "")</f>
        <v>4</v>
      </c>
      <c r="R271" t="s">
        <v>767</v>
      </c>
      <c r="S271" t="s">
        <v>22</v>
      </c>
      <c r="T271" t="s">
        <v>23</v>
      </c>
      <c r="U271" t="s">
        <v>24</v>
      </c>
      <c r="V271" t="s">
        <v>25</v>
      </c>
      <c r="W271" t="s">
        <v>768</v>
      </c>
      <c r="X271" t="s">
        <v>769</v>
      </c>
      <c r="Y271" t="s">
        <v>770</v>
      </c>
      <c r="Z271" s="6">
        <f t="shared" si="25"/>
        <v>26671631</v>
      </c>
      <c r="AA271" s="6">
        <f>IFERROR(VALUE(Table3[[#This Row],[potential revenue]]), 0)</f>
        <v>26671631</v>
      </c>
      <c r="AB271" t="str">
        <f t="shared" si="26"/>
        <v>Yes</v>
      </c>
      <c r="AC271">
        <f t="shared" si="27"/>
        <v>217</v>
      </c>
      <c r="AD271" t="str">
        <f t="shared" si="28"/>
        <v>₹200–₹500</v>
      </c>
      <c r="AE271" t="str">
        <f t="shared" si="29"/>
        <v>61–70%</v>
      </c>
    </row>
    <row r="272" spans="1:31" x14ac:dyDescent="0.35">
      <c r="A272" t="s">
        <v>832</v>
      </c>
      <c r="B272" t="s">
        <v>4057</v>
      </c>
      <c r="C272" t="str">
        <f>PROPER(Table3[[#This Row],[product_name2]])</f>
        <v>Fire-Boltt India'S No 1 Smartwatch Brand Talk 2 Bluetooth Calling Smartwatch With Dual Button, Hands On Voice Assistance, 60 Sports Modes, In Built Mic &amp; Speaker With Ip68 Rating</v>
      </c>
      <c r="D272" t="s">
        <v>3237</v>
      </c>
      <c r="E272" t="s">
        <v>20</v>
      </c>
      <c r="F272" t="str">
        <f>LEFT(Table3[[#This Row],[category]], FIND("|", Table3[[#This Row],[category]]) - 1)</f>
        <v>Computers&amp;Accessories</v>
      </c>
      <c r="G272" t="str">
        <f>MID(Table3[[#This Row],[category]], FIND("|", Table3[[#This Row],[category]]) + 1, FIND("|", Table3[[#This Row],[category]], FIND("|", Table3[[#This Row],[category]]) + 1) - FIND("|", Table3[[#This Row],[category]]) - 1)</f>
        <v>Accessories&amp;Peripherals</v>
      </c>
      <c r="H272" t="str">
        <f>RIGHT(Table3[[#This Row],[category]], LEN(Table3[[#This Row],[category]]) - FIND("|", Table3[[#This Row],[category]], FIND("|", Table3[[#This Row],[category]]) + 1))</f>
        <v>Cables&amp;Accessories|Cables|USBCables</v>
      </c>
      <c r="I272" s="6">
        <v>649</v>
      </c>
      <c r="J272" s="6">
        <v>1999</v>
      </c>
      <c r="K272" s="1">
        <f t="shared" si="24"/>
        <v>67.533766883441729</v>
      </c>
      <c r="L272" s="3">
        <v>0.68</v>
      </c>
      <c r="M272" s="1">
        <v>4.2</v>
      </c>
      <c r="N272" s="11">
        <v>24269</v>
      </c>
      <c r="O272" s="7">
        <f>IF(ISNUMBER(Table3[[#This Row],[rating]]), Table3[[#This Row],[rating]], "")</f>
        <v>4.2</v>
      </c>
      <c r="P272" s="7">
        <f>Table3[[#This Row],[average rating]] + (Table3[[#This Row],[rating_count]] / 1000)</f>
        <v>28.468999999999998</v>
      </c>
      <c r="Q272" s="7">
        <f>IFERROR(ROUND(VALUE(Table3[[#This Row],[rating]]), 0), "")</f>
        <v>4</v>
      </c>
      <c r="R272" t="s">
        <v>424</v>
      </c>
      <c r="S272" t="s">
        <v>22</v>
      </c>
      <c r="T272" t="s">
        <v>23</v>
      </c>
      <c r="U272" t="s">
        <v>24</v>
      </c>
      <c r="V272" t="s">
        <v>25</v>
      </c>
      <c r="W272" t="s">
        <v>834</v>
      </c>
      <c r="X272" t="s">
        <v>835</v>
      </c>
      <c r="Y272" t="s">
        <v>836</v>
      </c>
      <c r="Z272" s="6">
        <f t="shared" si="25"/>
        <v>48513731</v>
      </c>
      <c r="AA272" s="6">
        <f>IFERROR(VALUE(Table3[[#This Row],[potential revenue]]), 0)</f>
        <v>48513731</v>
      </c>
      <c r="AB272" t="str">
        <f t="shared" si="26"/>
        <v>Yes</v>
      </c>
      <c r="AC272">
        <f t="shared" si="27"/>
        <v>216</v>
      </c>
      <c r="AD272" t="str">
        <f t="shared" si="28"/>
        <v>₹200–₹500</v>
      </c>
      <c r="AE272" t="str">
        <f t="shared" si="29"/>
        <v>61–70%</v>
      </c>
    </row>
    <row r="273" spans="1:31" x14ac:dyDescent="0.35">
      <c r="A273" t="s">
        <v>980</v>
      </c>
      <c r="B273" t="s">
        <v>4098</v>
      </c>
      <c r="C273" t="str">
        <f>PROPER(Table3[[#This Row],[product_name2]])</f>
        <v>Redmi 11 Prime 5G (Meadow Green, 4Gb Ram 64Gb Rom) | Prime Design | Mtk Dimensity 700 | 50 Mp Dual Cam | 5000Mah | 7 Band 5G</v>
      </c>
      <c r="D273" t="s">
        <v>4099</v>
      </c>
      <c r="E273" t="s">
        <v>20</v>
      </c>
      <c r="F273" t="str">
        <f>LEFT(Table3[[#This Row],[category]], FIND("|", Table3[[#This Row],[category]]) - 1)</f>
        <v>Computers&amp;Accessories</v>
      </c>
      <c r="G273" t="str">
        <f>MID(Table3[[#This Row],[category]], FIND("|", Table3[[#This Row],[category]]) + 1, FIND("|", Table3[[#This Row],[category]], FIND("|", Table3[[#This Row],[category]]) + 1) - FIND("|", Table3[[#This Row],[category]]) - 1)</f>
        <v>Accessories&amp;Peripherals</v>
      </c>
      <c r="H273" t="str">
        <f>RIGHT(Table3[[#This Row],[category]], LEN(Table3[[#This Row],[category]]) - FIND("|", Table3[[#This Row],[category]], FIND("|", Table3[[#This Row],[category]]) + 1))</f>
        <v>Cables&amp;Accessories|Cables|USBCables</v>
      </c>
      <c r="I273" s="6">
        <v>449</v>
      </c>
      <c r="J273" s="6">
        <v>1299</v>
      </c>
      <c r="K273" s="1">
        <f t="shared" si="24"/>
        <v>65.434949961508849</v>
      </c>
      <c r="L273" s="3">
        <v>0.65</v>
      </c>
      <c r="M273" s="1">
        <v>4.2</v>
      </c>
      <c r="N273" s="11">
        <v>24269</v>
      </c>
      <c r="O273" s="7">
        <f>IF(ISNUMBER(Table3[[#This Row],[rating]]), Table3[[#This Row],[rating]], "")</f>
        <v>4.2</v>
      </c>
      <c r="P273" s="7">
        <f>Table3[[#This Row],[average rating]] + (Table3[[#This Row],[rating_count]] / 1000)</f>
        <v>28.468999999999998</v>
      </c>
      <c r="Q273" s="7">
        <f>IFERROR(ROUND(VALUE(Table3[[#This Row],[rating]]), 0), "")</f>
        <v>4</v>
      </c>
      <c r="R273" t="s">
        <v>982</v>
      </c>
      <c r="S273" t="s">
        <v>22</v>
      </c>
      <c r="T273" t="s">
        <v>23</v>
      </c>
      <c r="U273" t="s">
        <v>24</v>
      </c>
      <c r="V273" t="s">
        <v>25</v>
      </c>
      <c r="W273" t="s">
        <v>26</v>
      </c>
      <c r="X273" t="s">
        <v>27</v>
      </c>
      <c r="Y273" t="s">
        <v>983</v>
      </c>
      <c r="Z273" s="6">
        <f t="shared" si="25"/>
        <v>31525431</v>
      </c>
      <c r="AA273" s="6">
        <f>IFERROR(VALUE(Table3[[#This Row],[potential revenue]]), 0)</f>
        <v>31525431</v>
      </c>
      <c r="AB273" t="str">
        <f t="shared" si="26"/>
        <v>Yes</v>
      </c>
      <c r="AC273">
        <f t="shared" si="27"/>
        <v>215</v>
      </c>
      <c r="AD273" t="str">
        <f t="shared" si="28"/>
        <v>&gt;₹500</v>
      </c>
      <c r="AE273" t="str">
        <f t="shared" si="29"/>
        <v>61–70%</v>
      </c>
    </row>
    <row r="274" spans="1:31" x14ac:dyDescent="0.35">
      <c r="A274" t="s">
        <v>1962</v>
      </c>
      <c r="B274" t="s">
        <v>4219</v>
      </c>
      <c r="C274" t="str">
        <f>PROPER(Table3[[#This Row],[product_name2]])</f>
        <v>Ptron Newly Launched Force X10 Bluetooth Calling Smartwatch With 1.7" Full Touch Color Display, Real Heart Rate Monitor, Spo2, Watch Faces, 5 Days Runtime, Fitness Trackers &amp; Ip68 Waterproof (Blue)</v>
      </c>
      <c r="D274" t="s">
        <v>4220</v>
      </c>
      <c r="E274" t="s">
        <v>20</v>
      </c>
      <c r="F274" t="str">
        <f>LEFT(Table3[[#This Row],[category]], FIND("|", Table3[[#This Row],[category]]) - 1)</f>
        <v>Computers&amp;Accessories</v>
      </c>
      <c r="G274" t="str">
        <f>MID(Table3[[#This Row],[category]], FIND("|", Table3[[#This Row],[category]]) + 1, FIND("|", Table3[[#This Row],[category]], FIND("|", Table3[[#This Row],[category]]) + 1) - FIND("|", Table3[[#This Row],[category]]) - 1)</f>
        <v>Accessories&amp;Peripherals</v>
      </c>
      <c r="H274" t="str">
        <f>RIGHT(Table3[[#This Row],[category]], LEN(Table3[[#This Row],[category]]) - FIND("|", Table3[[#This Row],[category]], FIND("|", Table3[[#This Row],[category]]) + 1))</f>
        <v>Cables&amp;Accessories|Cables|USBCables</v>
      </c>
      <c r="I274" s="6">
        <v>649</v>
      </c>
      <c r="J274" s="6">
        <v>1999</v>
      </c>
      <c r="K274" s="1">
        <f t="shared" si="24"/>
        <v>67.533766883441729</v>
      </c>
      <c r="L274" s="3">
        <v>0.68</v>
      </c>
      <c r="M274" s="1">
        <v>4.2</v>
      </c>
      <c r="N274" s="11">
        <v>24269</v>
      </c>
      <c r="O274" s="7">
        <f>IF(ISNUMBER(Table3[[#This Row],[rating]]), Table3[[#This Row],[rating]], "")</f>
        <v>4.2</v>
      </c>
      <c r="P274" s="7">
        <f>Table3[[#This Row],[average rating]] + (Table3[[#This Row],[rating_count]] / 1000)</f>
        <v>28.468999999999998</v>
      </c>
      <c r="Q274" s="7">
        <f>IFERROR(ROUND(VALUE(Table3[[#This Row],[rating]]), 0), "")</f>
        <v>4</v>
      </c>
      <c r="R274" t="s">
        <v>1964</v>
      </c>
      <c r="S274" t="s">
        <v>22</v>
      </c>
      <c r="T274" t="s">
        <v>23</v>
      </c>
      <c r="U274" t="s">
        <v>24</v>
      </c>
      <c r="V274" t="s">
        <v>25</v>
      </c>
      <c r="W274" t="s">
        <v>834</v>
      </c>
      <c r="X274" t="s">
        <v>1965</v>
      </c>
      <c r="Y274" t="s">
        <v>1966</v>
      </c>
      <c r="Z274" s="6">
        <f t="shared" si="25"/>
        <v>48513731</v>
      </c>
      <c r="AA274" s="6">
        <f>IFERROR(VALUE(Table3[[#This Row],[potential revenue]]), 0)</f>
        <v>48513731</v>
      </c>
      <c r="AB274" t="str">
        <f t="shared" si="26"/>
        <v>Yes</v>
      </c>
      <c r="AC274">
        <f t="shared" si="27"/>
        <v>214</v>
      </c>
      <c r="AD274" t="str">
        <f t="shared" si="28"/>
        <v>₹200–₹500</v>
      </c>
      <c r="AE274" t="str">
        <f t="shared" si="29"/>
        <v>61–70%</v>
      </c>
    </row>
    <row r="275" spans="1:31" x14ac:dyDescent="0.35">
      <c r="A275" t="s">
        <v>18</v>
      </c>
      <c r="B275" t="s">
        <v>4709</v>
      </c>
      <c r="C275" t="str">
        <f>PROPER(Table3[[#This Row],[product_name2]])</f>
        <v>Samsung Galaxy S20 Fe 5G (Cloud Navy, 8Gb Ram, 128Gb Storage) With No Cost Emi &amp; Additional Exchange Offers</v>
      </c>
      <c r="D275" t="s">
        <v>4710</v>
      </c>
      <c r="E275" t="s">
        <v>20</v>
      </c>
      <c r="F275" t="str">
        <f>LEFT(Table3[[#This Row],[category]], FIND("|", Table3[[#This Row],[category]]) - 1)</f>
        <v>Computers&amp;Accessories</v>
      </c>
      <c r="G275" t="str">
        <f>MID(Table3[[#This Row],[category]], FIND("|", Table3[[#This Row],[category]]) + 1, FIND("|", Table3[[#This Row],[category]], FIND("|", Table3[[#This Row],[category]]) + 1) - FIND("|", Table3[[#This Row],[category]]) - 1)</f>
        <v>Accessories&amp;Peripherals</v>
      </c>
      <c r="H275" t="str">
        <f>RIGHT(Table3[[#This Row],[category]], LEN(Table3[[#This Row],[category]]) - FIND("|", Table3[[#This Row],[category]], FIND("|", Table3[[#This Row],[category]]) + 1))</f>
        <v>Cables&amp;Accessories|Cables|USBCables</v>
      </c>
      <c r="I275" s="6">
        <v>399</v>
      </c>
      <c r="J275" s="6">
        <v>1099</v>
      </c>
      <c r="K275" s="1">
        <f t="shared" si="24"/>
        <v>63.694267515923563</v>
      </c>
      <c r="L275" s="3">
        <v>0.64</v>
      </c>
      <c r="M275" s="1">
        <v>4.2</v>
      </c>
      <c r="N275" s="11">
        <v>24269</v>
      </c>
      <c r="O275" s="7">
        <f>IF(ISNUMBER(Table3[[#This Row],[rating]]), Table3[[#This Row],[rating]], "")</f>
        <v>4.2</v>
      </c>
      <c r="P275" s="7">
        <f>Table3[[#This Row],[average rating]] + (Table3[[#This Row],[rating_count]] / 1000)</f>
        <v>28.468999999999998</v>
      </c>
      <c r="Q275" s="7">
        <f>IFERROR(ROUND(VALUE(Table3[[#This Row],[rating]]), 0), "")</f>
        <v>4</v>
      </c>
      <c r="R275" t="s">
        <v>21</v>
      </c>
      <c r="S275" t="s">
        <v>22</v>
      </c>
      <c r="T275" t="s">
        <v>23</v>
      </c>
      <c r="U275" t="s">
        <v>24</v>
      </c>
      <c r="V275" t="s">
        <v>25</v>
      </c>
      <c r="W275" t="s">
        <v>768</v>
      </c>
      <c r="X275" t="s">
        <v>5067</v>
      </c>
      <c r="Y275" t="s">
        <v>5068</v>
      </c>
      <c r="Z275" s="6">
        <f t="shared" si="25"/>
        <v>26671631</v>
      </c>
      <c r="AA275" s="6">
        <f>IFERROR(VALUE(Table3[[#This Row],[potential revenue]]), 0)</f>
        <v>26671631</v>
      </c>
      <c r="AB275" t="str">
        <f t="shared" si="26"/>
        <v>Yes</v>
      </c>
      <c r="AC275">
        <f t="shared" si="27"/>
        <v>214</v>
      </c>
      <c r="AD275" t="str">
        <f t="shared" si="28"/>
        <v>&gt;₹500</v>
      </c>
      <c r="AE275" t="str">
        <f t="shared" si="29"/>
        <v>61–70%</v>
      </c>
    </row>
    <row r="276" spans="1:31" x14ac:dyDescent="0.35">
      <c r="A276" t="s">
        <v>8836</v>
      </c>
      <c r="B276" t="s">
        <v>5155</v>
      </c>
      <c r="C276" t="str">
        <f>PROPER(Table3[[#This Row],[product_name2]])</f>
        <v>Hp W100 480P 30 Fps Digital Webcam With Built-In Mic, Plug And Play Setup, Wide-Angle View For Video Calling On Skype, Zoom, Microsoft Teams And Other Apps (Black)</v>
      </c>
      <c r="D276" t="s">
        <v>5156</v>
      </c>
      <c r="E276" t="s">
        <v>8742</v>
      </c>
      <c r="F276" t="str">
        <f>LEFT(Table3[[#This Row],[category]], FIND("|", Table3[[#This Row],[category]]) - 1)</f>
        <v>Home&amp;Kitchen</v>
      </c>
      <c r="G276" t="str">
        <f>MID(Table3[[#This Row],[category]], FIND("|", Table3[[#This Row],[category]]) + 1, FIND("|", Table3[[#This Row],[category]], FIND("|", Table3[[#This Row],[category]]) + 1) - FIND("|", Table3[[#This Row],[category]]) - 1)</f>
        <v>Kitchen&amp;HomeAppliances</v>
      </c>
      <c r="H276" t="str">
        <f>RIGHT(Table3[[#This Row],[category]], LEN(Table3[[#This Row],[category]]) - FIND("|", Table3[[#This Row],[category]], FIND("|", Table3[[#This Row],[category]]) + 1))</f>
        <v>Vacuum,Cleaning&amp;Ironing|Irons,Steamers&amp;Accessories|Irons|DryIrons</v>
      </c>
      <c r="I276" s="6">
        <v>599</v>
      </c>
      <c r="J276" s="6">
        <v>785</v>
      </c>
      <c r="K276" s="1">
        <f t="shared" si="24"/>
        <v>23.694267515923567</v>
      </c>
      <c r="L276" s="3">
        <v>0.24</v>
      </c>
      <c r="M276" s="1">
        <v>4.2</v>
      </c>
      <c r="N276" s="11">
        <v>24247</v>
      </c>
      <c r="O276" s="7">
        <f>IF(ISNUMBER(Table3[[#This Row],[rating]]), Table3[[#This Row],[rating]], "")</f>
        <v>4.2</v>
      </c>
      <c r="P276" s="7">
        <f>Table3[[#This Row],[average rating]] + (Table3[[#This Row],[rating_count]] / 1000)</f>
        <v>28.446999999999999</v>
      </c>
      <c r="Q276" s="7">
        <f>IFERROR(ROUND(VALUE(Table3[[#This Row],[rating]]), 0), "")</f>
        <v>4</v>
      </c>
      <c r="R276" t="s">
        <v>8838</v>
      </c>
      <c r="S276" t="s">
        <v>8839</v>
      </c>
      <c r="T276" t="s">
        <v>8840</v>
      </c>
      <c r="U276" t="s">
        <v>8841</v>
      </c>
      <c r="V276" t="s">
        <v>8842</v>
      </c>
      <c r="W276" t="s">
        <v>8843</v>
      </c>
      <c r="X276" t="s">
        <v>8844</v>
      </c>
      <c r="Y276" t="s">
        <v>8845</v>
      </c>
      <c r="Z276" s="6">
        <f t="shared" si="25"/>
        <v>19033895</v>
      </c>
      <c r="AA276" s="6">
        <f>IFERROR(VALUE(Table3[[#This Row],[potential revenue]]), 0)</f>
        <v>19033895</v>
      </c>
      <c r="AB276" t="str">
        <f t="shared" si="26"/>
        <v>Yes</v>
      </c>
      <c r="AC276">
        <f t="shared" si="27"/>
        <v>214</v>
      </c>
      <c r="AD276" t="str">
        <f t="shared" si="28"/>
        <v>₹200–₹500</v>
      </c>
      <c r="AE276" t="str">
        <f t="shared" si="29"/>
        <v>21–30%</v>
      </c>
    </row>
    <row r="277" spans="1:31" x14ac:dyDescent="0.35">
      <c r="A277" t="s">
        <v>8784</v>
      </c>
      <c r="B277" t="s">
        <v>832</v>
      </c>
      <c r="C277" t="str">
        <f>PROPER(Table3[[#This Row],[product_name2]])</f>
        <v>Wayona Nylon Braided (2 Pack) Lightning Fast Usb Data Cable Fast Charger Cord For Iphone, Ipad Tablet (3 Ft Pack Of 2, Grey)</v>
      </c>
      <c r="D277" t="s">
        <v>833</v>
      </c>
      <c r="E277" t="s">
        <v>8584</v>
      </c>
      <c r="F277" t="str">
        <f>LEFT(Table3[[#This Row],[category]], FIND("|", Table3[[#This Row],[category]]) - 1)</f>
        <v>Home&amp;Kitchen</v>
      </c>
      <c r="G277" t="str">
        <f>MID(Table3[[#This Row],[category]], FIND("|", Table3[[#This Row],[category]]) + 1, FIND("|", Table3[[#This Row],[category]], FIND("|", Table3[[#This Row],[category]]) + 1) - FIND("|", Table3[[#This Row],[category]]) - 1)</f>
        <v>Kitchen&amp;HomeAppliances</v>
      </c>
      <c r="H277" t="str">
        <f>RIGHT(Table3[[#This Row],[category]], LEN(Table3[[#This Row],[category]]) - FIND("|", Table3[[#This Row],[category]], FIND("|", Table3[[#This Row],[category]]) + 1))</f>
        <v>SmallKitchenAppliances|Kettles&amp;HotWaterDispensers|ElectricKettles</v>
      </c>
      <c r="I277" s="6">
        <v>1625</v>
      </c>
      <c r="J277" s="6">
        <v>2995</v>
      </c>
      <c r="K277" s="1">
        <f t="shared" si="24"/>
        <v>45.742904841402336</v>
      </c>
      <c r="L277" s="3">
        <v>0.46</v>
      </c>
      <c r="M277" s="1">
        <v>4.5</v>
      </c>
      <c r="N277" s="11">
        <v>23484</v>
      </c>
      <c r="O277" s="7">
        <f>IF(ISNUMBER(Table3[[#This Row],[rating]]), Table3[[#This Row],[rating]], "")</f>
        <v>4.5</v>
      </c>
      <c r="P277" s="7">
        <f>Table3[[#This Row],[average rating]] + (Table3[[#This Row],[rating_count]] / 1000)</f>
        <v>27.984000000000002</v>
      </c>
      <c r="Q277" s="7">
        <f>IFERROR(ROUND(VALUE(Table3[[#This Row],[rating]]), 0), "")</f>
        <v>5</v>
      </c>
      <c r="R277" t="s">
        <v>8786</v>
      </c>
      <c r="S277" t="s">
        <v>8787</v>
      </c>
      <c r="T277" t="s">
        <v>8788</v>
      </c>
      <c r="U277" t="s">
        <v>8789</v>
      </c>
      <c r="V277" t="s">
        <v>8790</v>
      </c>
      <c r="W277" t="s">
        <v>8791</v>
      </c>
      <c r="X277" t="s">
        <v>8792</v>
      </c>
      <c r="Y277" t="s">
        <v>8793</v>
      </c>
      <c r="Z277" s="6">
        <f t="shared" si="25"/>
        <v>70334580</v>
      </c>
      <c r="AA277" s="6">
        <f>IFERROR(VALUE(Table3[[#This Row],[potential revenue]]), 0)</f>
        <v>70334580</v>
      </c>
      <c r="AB277" t="str">
        <f t="shared" si="26"/>
        <v>No</v>
      </c>
      <c r="AC277">
        <f t="shared" si="27"/>
        <v>214</v>
      </c>
      <c r="AD277" t="str">
        <f t="shared" si="28"/>
        <v>&gt;₹500</v>
      </c>
      <c r="AE277" t="str">
        <f t="shared" si="29"/>
        <v>41–50%</v>
      </c>
    </row>
    <row r="278" spans="1:31" x14ac:dyDescent="0.35">
      <c r="A278" t="s">
        <v>1532</v>
      </c>
      <c r="B278" t="s">
        <v>1040</v>
      </c>
      <c r="C278" t="str">
        <f>PROPER(Table3[[#This Row],[product_name2]])</f>
        <v>Cotbolt Silicone Protective Case Cover For Lg An Mr21Ga Magic Remote Shockproof For Lg Smart Tv Remote 2021 Protective Skin Waterproof Anti Lost (Black) (Remote Not Included)</v>
      </c>
      <c r="D278" t="s">
        <v>1041</v>
      </c>
      <c r="E278" t="s">
        <v>101</v>
      </c>
      <c r="F278" t="str">
        <f>LEFT(Table3[[#This Row],[category]], FIND("|", Table3[[#This Row],[category]]) - 1)</f>
        <v>Computers&amp;Accessories</v>
      </c>
      <c r="G278" t="str">
        <f>MID(Table3[[#This Row],[category]], FIND("|", Table3[[#This Row],[category]]) + 1, FIND("|", Table3[[#This Row],[category]], FIND("|", Table3[[#This Row],[category]]) + 1) - FIND("|", Table3[[#This Row],[category]]) - 1)</f>
        <v>NetworkingDevices</v>
      </c>
      <c r="H278" t="str">
        <f>RIGHT(Table3[[#This Row],[category]], LEN(Table3[[#This Row],[category]]) - FIND("|", Table3[[#This Row],[category]], FIND("|", Table3[[#This Row],[category]]) + 1))</f>
        <v>NetworkAdapters|WirelessUSBAdapters</v>
      </c>
      <c r="I278" s="6">
        <v>1399</v>
      </c>
      <c r="J278" s="6">
        <v>2499</v>
      </c>
      <c r="K278" s="1">
        <f t="shared" si="24"/>
        <v>44.017607042817126</v>
      </c>
      <c r="L278" s="3">
        <v>0.44</v>
      </c>
      <c r="M278" s="1">
        <v>4.4000000000000004</v>
      </c>
      <c r="N278" s="11">
        <v>23169</v>
      </c>
      <c r="O278" s="7">
        <f>IF(ISNUMBER(Table3[[#This Row],[rating]]), Table3[[#This Row],[rating]], "")</f>
        <v>4.4000000000000004</v>
      </c>
      <c r="P278" s="7">
        <f>Table3[[#This Row],[average rating]] + (Table3[[#This Row],[rating_count]] / 1000)</f>
        <v>27.569000000000003</v>
      </c>
      <c r="Q278" s="7">
        <f>IFERROR(ROUND(VALUE(Table3[[#This Row],[rating]]), 0), "")</f>
        <v>4</v>
      </c>
      <c r="R278" t="s">
        <v>1534</v>
      </c>
      <c r="S278" t="s">
        <v>1535</v>
      </c>
      <c r="T278" t="s">
        <v>1536</v>
      </c>
      <c r="U278" t="s">
        <v>1537</v>
      </c>
      <c r="V278" t="s">
        <v>1538</v>
      </c>
      <c r="W278" t="s">
        <v>1539</v>
      </c>
      <c r="X278" t="s">
        <v>1540</v>
      </c>
      <c r="Y278" t="s">
        <v>1541</v>
      </c>
      <c r="Z278" s="6">
        <f t="shared" si="25"/>
        <v>57899331</v>
      </c>
      <c r="AA278" s="6">
        <f>IFERROR(VALUE(Table3[[#This Row],[potential revenue]]), 0)</f>
        <v>57899331</v>
      </c>
      <c r="AB278" t="str">
        <f t="shared" si="26"/>
        <v>No</v>
      </c>
      <c r="AC278">
        <f t="shared" si="27"/>
        <v>213</v>
      </c>
      <c r="AD278" t="str">
        <f t="shared" si="28"/>
        <v>&gt;₹500</v>
      </c>
      <c r="AE278" t="str">
        <f t="shared" si="29"/>
        <v>41–50%</v>
      </c>
    </row>
    <row r="279" spans="1:31" x14ac:dyDescent="0.35">
      <c r="A279" t="s">
        <v>8740</v>
      </c>
      <c r="B279" t="s">
        <v>3306</v>
      </c>
      <c r="C279" t="str">
        <f>PROPER(Table3[[#This Row],[product_name2]])</f>
        <v>Noise Colorfit Pro 4 Advanced Bluetooth Calling Smart Watch With 1.72" Truview Display, Fully-Functional Digital Crown, 311 Ppi, 60Hz Refresh Rate, 500 Nits Brightness (Charcoal Black)</v>
      </c>
      <c r="D279" t="s">
        <v>3307</v>
      </c>
      <c r="E279" t="s">
        <v>8742</v>
      </c>
      <c r="F279" t="str">
        <f>LEFT(Table3[[#This Row],[category]], FIND("|", Table3[[#This Row],[category]]) - 1)</f>
        <v>Home&amp;Kitchen</v>
      </c>
      <c r="G279" t="str">
        <f>MID(Table3[[#This Row],[category]], FIND("|", Table3[[#This Row],[category]]) + 1, FIND("|", Table3[[#This Row],[category]], FIND("|", Table3[[#This Row],[category]]) + 1) - FIND("|", Table3[[#This Row],[category]]) - 1)</f>
        <v>Kitchen&amp;HomeAppliances</v>
      </c>
      <c r="H279" t="str">
        <f>RIGHT(Table3[[#This Row],[category]], LEN(Table3[[#This Row],[category]]) - FIND("|", Table3[[#This Row],[category]], FIND("|", Table3[[#This Row],[category]]) + 1))</f>
        <v>Vacuum,Cleaning&amp;Ironing|Irons,Steamers&amp;Accessories|Irons|DryIrons</v>
      </c>
      <c r="I279" s="6">
        <v>625</v>
      </c>
      <c r="J279" s="6">
        <v>1400</v>
      </c>
      <c r="K279" s="1">
        <f t="shared" si="24"/>
        <v>55.357142857142861</v>
      </c>
      <c r="L279" s="3">
        <v>0.55000000000000004</v>
      </c>
      <c r="M279" s="1">
        <v>4.2</v>
      </c>
      <c r="N279" s="11">
        <v>23316</v>
      </c>
      <c r="O279" s="7">
        <f>IF(ISNUMBER(Table3[[#This Row],[rating]]), Table3[[#This Row],[rating]], "")</f>
        <v>4.2</v>
      </c>
      <c r="P279" s="7">
        <f>Table3[[#This Row],[average rating]] + (Table3[[#This Row],[rating_count]] / 1000)</f>
        <v>27.515999999999998</v>
      </c>
      <c r="Q279" s="7">
        <f>IFERROR(ROUND(VALUE(Table3[[#This Row],[rating]]), 0), "")</f>
        <v>4</v>
      </c>
      <c r="R279" t="s">
        <v>8743</v>
      </c>
      <c r="S279" t="s">
        <v>8744</v>
      </c>
      <c r="T279" t="s">
        <v>8745</v>
      </c>
      <c r="U279" t="s">
        <v>8746</v>
      </c>
      <c r="V279" t="s">
        <v>8747</v>
      </c>
      <c r="W279" t="s">
        <v>8748</v>
      </c>
      <c r="X279" t="s">
        <v>8749</v>
      </c>
      <c r="Y279" t="s">
        <v>8750</v>
      </c>
      <c r="Z279" s="6">
        <f t="shared" si="25"/>
        <v>32642400</v>
      </c>
      <c r="AA279" s="6">
        <f>IFERROR(VALUE(Table3[[#This Row],[potential revenue]]), 0)</f>
        <v>32642400</v>
      </c>
      <c r="AB279" t="str">
        <f t="shared" si="26"/>
        <v>No</v>
      </c>
      <c r="AC279">
        <f t="shared" si="27"/>
        <v>214</v>
      </c>
      <c r="AD279" t="str">
        <f t="shared" si="28"/>
        <v>&gt;₹500</v>
      </c>
      <c r="AE279" t="str">
        <f t="shared" si="29"/>
        <v>51–60%</v>
      </c>
    </row>
    <row r="280" spans="1:31" x14ac:dyDescent="0.35">
      <c r="A280" t="s">
        <v>6659</v>
      </c>
      <c r="B280" t="s">
        <v>3038</v>
      </c>
      <c r="C280" t="str">
        <f>PROPER(Table3[[#This Row],[product_name2]])</f>
        <v>Sandisk Ultra¬Æ Microsdxc‚Ñ¢ Uhs-I Card, 64Gb, 140Mb/S R, 10 Y Warranty, For Smartphones</v>
      </c>
      <c r="D280" t="s">
        <v>3039</v>
      </c>
      <c r="E280" t="s">
        <v>4868</v>
      </c>
      <c r="F280" t="str">
        <f>LEFT(Table3[[#This Row],[category]], FIND("|", Table3[[#This Row],[category]]) - 1)</f>
        <v>Computers&amp;Accessories</v>
      </c>
      <c r="G280" t="str">
        <f>MID(Table3[[#This Row],[category]], FIND("|", Table3[[#This Row],[category]]) + 1, FIND("|", Table3[[#This Row],[category]], FIND("|", Table3[[#This Row],[category]]) + 1) - FIND("|", Table3[[#This Row],[category]]) - 1)</f>
        <v>Accessories&amp;Peripherals</v>
      </c>
      <c r="H280" t="str">
        <f>RIGHT(Table3[[#This Row],[category]], LEN(Table3[[#This Row],[category]]) - FIND("|", Table3[[#This Row],[category]], FIND("|", Table3[[#This Row],[category]]) + 1))</f>
        <v>Keyboards,Mice&amp;InputDevices|Mice</v>
      </c>
      <c r="I280" s="6">
        <v>899</v>
      </c>
      <c r="J280" s="6">
        <v>1499</v>
      </c>
      <c r="K280" s="1">
        <f t="shared" si="24"/>
        <v>40.026684456304203</v>
      </c>
      <c r="L280" s="3">
        <v>0.4</v>
      </c>
      <c r="M280" s="1">
        <v>4.2</v>
      </c>
      <c r="N280" s="11">
        <v>23174</v>
      </c>
      <c r="O280" s="7">
        <f>IF(ISNUMBER(Table3[[#This Row],[rating]]), Table3[[#This Row],[rating]], "")</f>
        <v>4.2</v>
      </c>
      <c r="P280" s="7">
        <f>Table3[[#This Row],[average rating]] + (Table3[[#This Row],[rating_count]] / 1000)</f>
        <v>27.373999999999999</v>
      </c>
      <c r="Q280" s="7">
        <f>IFERROR(ROUND(VALUE(Table3[[#This Row],[rating]]), 0), "")</f>
        <v>4</v>
      </c>
      <c r="R280" t="s">
        <v>6661</v>
      </c>
      <c r="S280" t="s">
        <v>6662</v>
      </c>
      <c r="T280" t="s">
        <v>6663</v>
      </c>
      <c r="U280" t="s">
        <v>6664</v>
      </c>
      <c r="V280" t="s">
        <v>6665</v>
      </c>
      <c r="W280" t="s">
        <v>6666</v>
      </c>
      <c r="X280" t="s">
        <v>6667</v>
      </c>
      <c r="Y280" t="s">
        <v>6668</v>
      </c>
      <c r="Z280" s="6">
        <f t="shared" si="25"/>
        <v>34737826</v>
      </c>
      <c r="AA280" s="6">
        <f>IFERROR(VALUE(Table3[[#This Row],[potential revenue]]), 0)</f>
        <v>34737826</v>
      </c>
      <c r="AB280" t="str">
        <f t="shared" si="26"/>
        <v>Yes</v>
      </c>
      <c r="AC280">
        <f t="shared" si="27"/>
        <v>214</v>
      </c>
      <c r="AD280" t="str">
        <f t="shared" si="28"/>
        <v>&gt;₹500</v>
      </c>
      <c r="AE280" t="str">
        <f t="shared" si="29"/>
        <v>41–50%</v>
      </c>
    </row>
    <row r="281" spans="1:31" x14ac:dyDescent="0.35">
      <c r="A281" t="s">
        <v>5710</v>
      </c>
      <c r="B281" t="s">
        <v>3121</v>
      </c>
      <c r="C281" t="str">
        <f>PROPER(Table3[[#This Row],[product_name2]])</f>
        <v>Ptron Bullet Pro 36W Pd Quick Charger, 3 Port Fast Car Charger Adapter - Compatible With All Smartphones &amp; Tablets (Black)</v>
      </c>
      <c r="D281" t="s">
        <v>3122</v>
      </c>
      <c r="E281" t="s">
        <v>4857</v>
      </c>
      <c r="F281" t="str">
        <f>LEFT(Table3[[#This Row],[category]], FIND("|", Table3[[#This Row],[category]]) - 1)</f>
        <v>Computers&amp;Accessories</v>
      </c>
      <c r="G281" t="str">
        <f>MID(Table3[[#This Row],[category]], FIND("|", Table3[[#This Row],[category]]) + 1, FIND("|", Table3[[#This Row],[category]], FIND("|", Table3[[#This Row],[category]]) + 1) - FIND("|", Table3[[#This Row],[category]]) - 1)</f>
        <v>ExternalDevices&amp;DataStorage</v>
      </c>
      <c r="H281" t="str">
        <f>RIGHT(Table3[[#This Row],[category]], LEN(Table3[[#This Row],[category]]) - FIND("|", Table3[[#This Row],[category]], FIND("|", Table3[[#This Row],[category]]) + 1))</f>
        <v>PenDrives</v>
      </c>
      <c r="I281" s="6">
        <v>1299</v>
      </c>
      <c r="J281" s="6">
        <v>3000</v>
      </c>
      <c r="K281" s="1">
        <f t="shared" si="24"/>
        <v>56.699999999999996</v>
      </c>
      <c r="L281" s="3">
        <v>0.56999999999999995</v>
      </c>
      <c r="M281" s="1">
        <v>4.3</v>
      </c>
      <c r="N281" s="11">
        <v>23022</v>
      </c>
      <c r="O281" s="7">
        <f>IF(ISNUMBER(Table3[[#This Row],[rating]]), Table3[[#This Row],[rating]], "")</f>
        <v>4.3</v>
      </c>
      <c r="P281" s="7">
        <f>Table3[[#This Row],[average rating]] + (Table3[[#This Row],[rating_count]] / 1000)</f>
        <v>27.321999999999999</v>
      </c>
      <c r="Q281" s="7">
        <f>IFERROR(ROUND(VALUE(Table3[[#This Row],[rating]]), 0), "")</f>
        <v>4</v>
      </c>
      <c r="R281" t="s">
        <v>5712</v>
      </c>
      <c r="S281" t="s">
        <v>5713</v>
      </c>
      <c r="T281" t="s">
        <v>5714</v>
      </c>
      <c r="U281" t="s">
        <v>5715</v>
      </c>
      <c r="V281" t="s">
        <v>5716</v>
      </c>
      <c r="W281" t="s">
        <v>5717</v>
      </c>
      <c r="X281" t="s">
        <v>5718</v>
      </c>
      <c r="Y281" t="s">
        <v>5719</v>
      </c>
      <c r="Z281" s="6">
        <f t="shared" si="25"/>
        <v>69066000</v>
      </c>
      <c r="AA281" s="6">
        <f>IFERROR(VALUE(Table3[[#This Row],[potential revenue]]), 0)</f>
        <v>69066000</v>
      </c>
      <c r="AB281" t="str">
        <f t="shared" si="26"/>
        <v>No</v>
      </c>
      <c r="AC281">
        <f t="shared" si="27"/>
        <v>214</v>
      </c>
      <c r="AD281" t="str">
        <f t="shared" si="28"/>
        <v>&gt;₹500</v>
      </c>
      <c r="AE281" t="str">
        <f t="shared" si="29"/>
        <v>51–60%</v>
      </c>
    </row>
    <row r="282" spans="1:31" x14ac:dyDescent="0.35">
      <c r="A282" t="s">
        <v>8370</v>
      </c>
      <c r="B282" t="s">
        <v>5080</v>
      </c>
      <c r="C282" t="str">
        <f>PROPER(Table3[[#This Row],[product_name2]])</f>
        <v>Classmate Octane Neon- Blue Gel Pens(Pack Of 5)|Smooth Writing Pen|Attractive Body Colour For Boys &amp; Girls|Waterproof Ink For Smudge Free Writing|Preferred By Students For Exam|Study At Home Essential</v>
      </c>
      <c r="D282" t="s">
        <v>5081</v>
      </c>
      <c r="E282" t="s">
        <v>6233</v>
      </c>
      <c r="F282" t="str">
        <f>LEFT(Table3[[#This Row],[category]], FIND("|", Table3[[#This Row],[category]]) - 1)</f>
        <v>Computers&amp;Accessories</v>
      </c>
      <c r="G282" t="str">
        <f>MID(Table3[[#This Row],[category]], FIND("|", Table3[[#This Row],[category]]) + 1, FIND("|", Table3[[#This Row],[category]], FIND("|", Table3[[#This Row],[category]]) + 1) - FIND("|", Table3[[#This Row],[category]]) - 1)</f>
        <v>Accessories&amp;Peripherals</v>
      </c>
      <c r="H282" t="str">
        <f>RIGHT(Table3[[#This Row],[category]], LEN(Table3[[#This Row],[category]]) - FIND("|", Table3[[#This Row],[category]], FIND("|", Table3[[#This Row],[category]]) + 1))</f>
        <v>LaptopAccessories|Bags&amp;Sleeves|LaptopSleeves&amp;Slipcases</v>
      </c>
      <c r="I282" s="6">
        <v>249</v>
      </c>
      <c r="J282" s="6">
        <v>499</v>
      </c>
      <c r="K282" s="1">
        <f t="shared" si="24"/>
        <v>50.100200400801597</v>
      </c>
      <c r="L282" s="3">
        <v>0.5</v>
      </c>
      <c r="M282" s="1">
        <v>4.2</v>
      </c>
      <c r="N282" s="11">
        <v>22860</v>
      </c>
      <c r="O282" s="7">
        <f>IF(ISNUMBER(Table3[[#This Row],[rating]]), Table3[[#This Row],[rating]], "")</f>
        <v>4.2</v>
      </c>
      <c r="P282" s="7">
        <f>Table3[[#This Row],[average rating]] + (Table3[[#This Row],[rating_count]] / 1000)</f>
        <v>27.06</v>
      </c>
      <c r="Q282" s="7">
        <f>IFERROR(ROUND(VALUE(Table3[[#This Row],[rating]]), 0), "")</f>
        <v>4</v>
      </c>
      <c r="R282" t="s">
        <v>8372</v>
      </c>
      <c r="S282" t="s">
        <v>8373</v>
      </c>
      <c r="T282" t="s">
        <v>8374</v>
      </c>
      <c r="U282" t="s">
        <v>8375</v>
      </c>
      <c r="V282" t="s">
        <v>8376</v>
      </c>
      <c r="W282" t="s">
        <v>8377</v>
      </c>
      <c r="X282" t="s">
        <v>8378</v>
      </c>
      <c r="Y282" t="s">
        <v>8379</v>
      </c>
      <c r="Z282" s="6">
        <f t="shared" si="25"/>
        <v>11407140</v>
      </c>
      <c r="AA282" s="6">
        <f>IFERROR(VALUE(Table3[[#This Row],[potential revenue]]), 0)</f>
        <v>11407140</v>
      </c>
      <c r="AB282" t="str">
        <f t="shared" si="26"/>
        <v>Yes</v>
      </c>
      <c r="AC282">
        <f t="shared" si="27"/>
        <v>213</v>
      </c>
      <c r="AD282" t="str">
        <f t="shared" si="28"/>
        <v>&gt;₹500</v>
      </c>
      <c r="AE282" t="str">
        <f t="shared" si="29"/>
        <v>51–60%</v>
      </c>
    </row>
    <row r="283" spans="1:31" x14ac:dyDescent="0.35">
      <c r="A283" t="s">
        <v>6878</v>
      </c>
      <c r="B283" t="s">
        <v>1581</v>
      </c>
      <c r="C283" t="str">
        <f>PROPER(Table3[[#This Row],[product_name2]])</f>
        <v>Flix (Beetel Usb To Type C Pvc Data Sync &amp; 15W(3A) Tpe Fast Charging Cable, Made In India, 480Mbps Data Sync, 1 Meter Long Cable For All Andriod &amp; All Type C Devices (Black)(Xcd - Fpc02)</v>
      </c>
      <c r="D283" t="s">
        <v>1582</v>
      </c>
      <c r="E283" t="s">
        <v>5030</v>
      </c>
      <c r="F283" t="str">
        <f>LEFT(Table3[[#This Row],[category]], FIND("|", Table3[[#This Row],[category]]) - 1)</f>
        <v>Computers&amp;Accessories</v>
      </c>
      <c r="G283" t="str">
        <f>MID(Table3[[#This Row],[category]], FIND("|", Table3[[#This Row],[category]]) + 1, FIND("|", Table3[[#This Row],[category]], FIND("|", Table3[[#This Row],[category]]) + 1) - FIND("|", Table3[[#This Row],[category]]) - 1)</f>
        <v>Accessories&amp;Peripherals</v>
      </c>
      <c r="H283" t="str">
        <f>RIGHT(Table3[[#This Row],[category]], LEN(Table3[[#This Row],[category]]) - FIND("|", Table3[[#This Row],[category]], FIND("|", Table3[[#This Row],[category]]) + 1))</f>
        <v>Keyboards,Mice&amp;InputDevices|Keyboards</v>
      </c>
      <c r="I283" s="6">
        <v>2595</v>
      </c>
      <c r="J283" s="6">
        <v>3295</v>
      </c>
      <c r="K283" s="1">
        <f t="shared" si="24"/>
        <v>21.2443095599393</v>
      </c>
      <c r="L283" s="3">
        <v>0.21</v>
      </c>
      <c r="M283" s="1">
        <v>4.4000000000000004</v>
      </c>
      <c r="N283" s="11">
        <v>22618</v>
      </c>
      <c r="O283" s="7">
        <f>IF(ISNUMBER(Table3[[#This Row],[rating]]), Table3[[#This Row],[rating]], "")</f>
        <v>4.4000000000000004</v>
      </c>
      <c r="P283" s="7">
        <f>Table3[[#This Row],[average rating]] + (Table3[[#This Row],[rating_count]] / 1000)</f>
        <v>27.018000000000001</v>
      </c>
      <c r="Q283" s="7">
        <f>IFERROR(ROUND(VALUE(Table3[[#This Row],[rating]]), 0), "")</f>
        <v>4</v>
      </c>
      <c r="R283" t="s">
        <v>6880</v>
      </c>
      <c r="S283" t="s">
        <v>6881</v>
      </c>
      <c r="T283" t="s">
        <v>6882</v>
      </c>
      <c r="U283" t="s">
        <v>6883</v>
      </c>
      <c r="V283" t="s">
        <v>6884</v>
      </c>
      <c r="W283" t="s">
        <v>6885</v>
      </c>
      <c r="X283" t="s">
        <v>6886</v>
      </c>
      <c r="Y283" t="s">
        <v>6887</v>
      </c>
      <c r="Z283" s="6">
        <f t="shared" si="25"/>
        <v>74526310</v>
      </c>
      <c r="AA283" s="6">
        <f>IFERROR(VALUE(Table3[[#This Row],[potential revenue]]), 0)</f>
        <v>74526310</v>
      </c>
      <c r="AB283" t="str">
        <f t="shared" si="26"/>
        <v>Yes</v>
      </c>
      <c r="AC283">
        <f t="shared" si="27"/>
        <v>213</v>
      </c>
      <c r="AD283" t="str">
        <f t="shared" si="28"/>
        <v>₹200–₹500</v>
      </c>
      <c r="AE283" t="str">
        <f t="shared" si="29"/>
        <v>21–30%</v>
      </c>
    </row>
    <row r="284" spans="1:31" hidden="1" x14ac:dyDescent="0.35">
      <c r="A284" t="s">
        <v>2492</v>
      </c>
      <c r="B284" t="s">
        <v>2492</v>
      </c>
      <c r="C284" t="str">
        <f>PROPER(Table3[[#This Row],[product_name2]])</f>
        <v>Amazon Brand - Solimo 65W Fast Charging Braided Type C To C Data Cable | Suitable For All Supported Mobile Phones (1 Meter, Black)</v>
      </c>
      <c r="D284" t="s">
        <v>2493</v>
      </c>
      <c r="E284" t="s">
        <v>20</v>
      </c>
      <c r="F284" t="str">
        <f>LEFT(Table3[[#This Row],[category]], FIND("|", Table3[[#This Row],[category]]) - 1)</f>
        <v>Computers&amp;Accessories</v>
      </c>
      <c r="G284" t="str">
        <f>MID(Table3[[#This Row],[category]], FIND("|", Table3[[#This Row],[category]]) + 1, FIND("|", Table3[[#This Row],[category]], FIND("|", Table3[[#This Row],[category]]) + 1) - FIND("|", Table3[[#This Row],[category]]) - 1)</f>
        <v>Accessories&amp;Peripherals</v>
      </c>
      <c r="H284" t="str">
        <f>RIGHT(Table3[[#This Row],[category]], LEN(Table3[[#This Row],[category]]) - FIND("|", Table3[[#This Row],[category]], FIND("|", Table3[[#This Row],[category]]) + 1))</f>
        <v>Cables&amp;Accessories|Cables|USBCables</v>
      </c>
      <c r="I284" s="5">
        <v>199</v>
      </c>
      <c r="J284" s="5">
        <v>999</v>
      </c>
      <c r="K284" s="1">
        <f t="shared" si="24"/>
        <v>80.08008008008008</v>
      </c>
      <c r="L284" s="3">
        <v>0.8</v>
      </c>
      <c r="M284" s="1">
        <v>3</v>
      </c>
      <c r="N284" s="2"/>
      <c r="O284" s="2">
        <f>IF(ISNUMBER(Table3[[#This Row],[rating]]), Table3[[#This Row],[rating]], "")</f>
        <v>3</v>
      </c>
      <c r="P284" s="2">
        <f>Table3[[#This Row],[average rating]] + (Table3[[#This Row],[rating_count]] / 1000)</f>
        <v>3</v>
      </c>
      <c r="Q284" s="2">
        <f>IFERROR(ROUND(VALUE(Table3[[#This Row],[rating]]), 0), "")</f>
        <v>3</v>
      </c>
      <c r="R284" t="s">
        <v>2494</v>
      </c>
      <c r="S284" t="s">
        <v>2495</v>
      </c>
      <c r="T284" t="s">
        <v>2496</v>
      </c>
      <c r="U284" t="s">
        <v>2497</v>
      </c>
      <c r="V284" t="s">
        <v>2498</v>
      </c>
      <c r="W284" t="s">
        <v>2499</v>
      </c>
      <c r="X284" t="s">
        <v>2500</v>
      </c>
      <c r="Y284" t="s">
        <v>2501</v>
      </c>
      <c r="Z284" s="4">
        <f t="shared" si="25"/>
        <v>0</v>
      </c>
      <c r="AA284" s="4">
        <f>IFERROR(VALUE(Table3[[#This Row],[potential revenue]]), 0)</f>
        <v>0</v>
      </c>
      <c r="AB284" t="str">
        <f t="shared" si="26"/>
        <v>No</v>
      </c>
      <c r="AC284">
        <f t="shared" si="27"/>
        <v>213</v>
      </c>
      <c r="AD284" t="str">
        <f t="shared" si="28"/>
        <v>&gt;₹500</v>
      </c>
      <c r="AE284" t="str">
        <f t="shared" si="29"/>
        <v>81–90%</v>
      </c>
    </row>
    <row r="285" spans="1:31" x14ac:dyDescent="0.35">
      <c r="A285" t="s">
        <v>906</v>
      </c>
      <c r="B285" t="s">
        <v>326</v>
      </c>
      <c r="C285" t="str">
        <f>PROPER(Table3[[#This Row],[product_name2]])</f>
        <v>Zoul Usb C 60W Fast Charging 3A 6Ft/2M Long Type C Nylon Braided Data Cable Quick Charger Cable Qc 3.0 For Samsung Galaxy M31S M30 S10 S9 S20 Plus, Note 10 9 8, A20E A40 A50 A70 (2M, Grey)</v>
      </c>
      <c r="D285" t="s">
        <v>327</v>
      </c>
      <c r="E285" t="s">
        <v>101</v>
      </c>
      <c r="F285" t="str">
        <f>LEFT(Table3[[#This Row],[category]], FIND("|", Table3[[#This Row],[category]]) - 1)</f>
        <v>Computers&amp;Accessories</v>
      </c>
      <c r="G285" t="str">
        <f>MID(Table3[[#This Row],[category]], FIND("|", Table3[[#This Row],[category]]) + 1, FIND("|", Table3[[#This Row],[category]], FIND("|", Table3[[#This Row],[category]]) + 1) - FIND("|", Table3[[#This Row],[category]]) - 1)</f>
        <v>NetworkingDevices</v>
      </c>
      <c r="H285" t="str">
        <f>RIGHT(Table3[[#This Row],[category]], LEN(Table3[[#This Row],[category]]) - FIND("|", Table3[[#This Row],[category]], FIND("|", Table3[[#This Row],[category]]) + 1))</f>
        <v>NetworkAdapters|WirelessUSBAdapters</v>
      </c>
      <c r="I285" s="6">
        <v>1099</v>
      </c>
      <c r="J285" s="6">
        <v>1899</v>
      </c>
      <c r="K285" s="1">
        <f t="shared" si="24"/>
        <v>42.127435492364398</v>
      </c>
      <c r="L285" s="3">
        <v>0.42</v>
      </c>
      <c r="M285" s="1">
        <v>4.5</v>
      </c>
      <c r="N285" s="11">
        <v>22420</v>
      </c>
      <c r="O285" s="7">
        <f>IF(ISNUMBER(Table3[[#This Row],[rating]]), Table3[[#This Row],[rating]], "")</f>
        <v>4.5</v>
      </c>
      <c r="P285" s="7">
        <f>Table3[[#This Row],[average rating]] + (Table3[[#This Row],[rating_count]] / 1000)</f>
        <v>26.92</v>
      </c>
      <c r="Q285" s="7">
        <f>IFERROR(ROUND(VALUE(Table3[[#This Row],[rating]]), 0), "")</f>
        <v>5</v>
      </c>
      <c r="R285" t="s">
        <v>908</v>
      </c>
      <c r="S285" t="s">
        <v>909</v>
      </c>
      <c r="T285" t="s">
        <v>910</v>
      </c>
      <c r="U285" t="s">
        <v>911</v>
      </c>
      <c r="V285" t="s">
        <v>912</v>
      </c>
      <c r="W285" t="s">
        <v>913</v>
      </c>
      <c r="X285" t="s">
        <v>914</v>
      </c>
      <c r="Y285" t="s">
        <v>915</v>
      </c>
      <c r="Z285" s="6">
        <f t="shared" si="25"/>
        <v>42575580</v>
      </c>
      <c r="AA285" s="6">
        <f>IFERROR(VALUE(Table3[[#This Row],[potential revenue]]), 0)</f>
        <v>42575580</v>
      </c>
      <c r="AB285" t="str">
        <f t="shared" si="26"/>
        <v>Yes</v>
      </c>
      <c r="AC285">
        <f t="shared" si="27"/>
        <v>213</v>
      </c>
      <c r="AD285" t="str">
        <f t="shared" si="28"/>
        <v>&lt;₹200</v>
      </c>
      <c r="AE285" t="str">
        <f t="shared" si="29"/>
        <v>41–50%</v>
      </c>
    </row>
    <row r="286" spans="1:31" x14ac:dyDescent="0.35">
      <c r="A286" t="s">
        <v>7887</v>
      </c>
      <c r="B286" t="s">
        <v>745</v>
      </c>
      <c r="C286" t="str">
        <f>PROPER(Table3[[#This Row],[product_name2]])</f>
        <v>Swapkart Fast Charging Cable And Data Sync Usb Cable Compatible For Iphone 6/6S/7/7+/8/8+/10/11, 12, 13 Pro Max Ipad Air/Mini, Ipod And Ios Devices (White)</v>
      </c>
      <c r="D286" t="s">
        <v>746</v>
      </c>
      <c r="E286" t="s">
        <v>7889</v>
      </c>
      <c r="F286" t="str">
        <f>LEFT(Table3[[#This Row],[category]], FIND("|", Table3[[#This Row],[category]]) - 1)</f>
        <v>Computers&amp;Accessories</v>
      </c>
      <c r="G286" t="str">
        <f>MID(Table3[[#This Row],[category]], FIND("|", Table3[[#This Row],[category]]) + 1, FIND("|", Table3[[#This Row],[category]], FIND("|", Table3[[#This Row],[category]]) + 1) - FIND("|", Table3[[#This Row],[category]]) - 1)</f>
        <v>NetworkingDevices</v>
      </c>
      <c r="H286" t="str">
        <f>RIGHT(Table3[[#This Row],[category]], LEN(Table3[[#This Row],[category]]) - FIND("|", Table3[[#This Row],[category]], FIND("|", Table3[[#This Row],[category]]) + 1))</f>
        <v>NetworkAdapters|PowerLANAdapters</v>
      </c>
      <c r="I286" s="6">
        <v>1199</v>
      </c>
      <c r="J286" s="6">
        <v>1999</v>
      </c>
      <c r="K286" s="1">
        <f t="shared" si="24"/>
        <v>40.020010005002497</v>
      </c>
      <c r="L286" s="3">
        <v>0.4</v>
      </c>
      <c r="M286" s="1">
        <v>4.5</v>
      </c>
      <c r="N286" s="11">
        <v>22420</v>
      </c>
      <c r="O286" s="7">
        <f>IF(ISNUMBER(Table3[[#This Row],[rating]]), Table3[[#This Row],[rating]], "")</f>
        <v>4.5</v>
      </c>
      <c r="P286" s="7">
        <f>Table3[[#This Row],[average rating]] + (Table3[[#This Row],[rating_count]] / 1000)</f>
        <v>26.92</v>
      </c>
      <c r="Q286" s="7">
        <f>IFERROR(ROUND(VALUE(Table3[[#This Row],[rating]]), 0), "")</f>
        <v>5</v>
      </c>
      <c r="R286" t="s">
        <v>7890</v>
      </c>
      <c r="S286" t="s">
        <v>909</v>
      </c>
      <c r="T286" t="s">
        <v>910</v>
      </c>
      <c r="U286" t="s">
        <v>911</v>
      </c>
      <c r="V286" t="s">
        <v>912</v>
      </c>
      <c r="W286" t="s">
        <v>913</v>
      </c>
      <c r="X286" t="s">
        <v>7891</v>
      </c>
      <c r="Y286" t="s">
        <v>7892</v>
      </c>
      <c r="Z286" s="6">
        <f t="shared" si="25"/>
        <v>44817580</v>
      </c>
      <c r="AA286" s="6">
        <f>IFERROR(VALUE(Table3[[#This Row],[potential revenue]]), 0)</f>
        <v>44817580</v>
      </c>
      <c r="AB286" t="str">
        <f t="shared" si="26"/>
        <v>No</v>
      </c>
      <c r="AC286">
        <f t="shared" si="27"/>
        <v>214</v>
      </c>
      <c r="AD286" t="str">
        <f t="shared" si="28"/>
        <v>&gt;₹500</v>
      </c>
      <c r="AE286" t="str">
        <f t="shared" si="29"/>
        <v>41–50%</v>
      </c>
    </row>
    <row r="287" spans="1:31" x14ac:dyDescent="0.35">
      <c r="A287" t="s">
        <v>4287</v>
      </c>
      <c r="B287" t="s">
        <v>4651</v>
      </c>
      <c r="C287" t="str">
        <f>PROPER(Table3[[#This Row],[product_name2]])</f>
        <v>Fire-Boltt Ninja 3 Smartwatch Full Touch 1.69 " &amp; 60 Sports Modes With Ip68, Sp02 Tracking, Over 100 Cloud Based Watch Faces ( Green )</v>
      </c>
      <c r="D287" t="s">
        <v>4652</v>
      </c>
      <c r="E287" t="s">
        <v>2964</v>
      </c>
      <c r="F287" t="str">
        <f>LEFT(Table3[[#This Row],[category]], FIND("|", Table3[[#This Row],[category]]) - 1)</f>
        <v>Electronics</v>
      </c>
      <c r="G287" t="str">
        <f>MID(Table3[[#This Row],[category]], FIND("|", Table3[[#This Row],[category]]) + 1, FIND("|", Table3[[#This Row],[category]], FIND("|", Table3[[#This Row],[category]]) + 1) - FIND("|", Table3[[#This Row],[category]]) - 1)</f>
        <v>WearableTechnology</v>
      </c>
      <c r="H287" t="str">
        <f>RIGHT(Table3[[#This Row],[category]], LEN(Table3[[#This Row],[category]]) - FIND("|", Table3[[#This Row],[category]], FIND("|", Table3[[#This Row],[category]]) + 1))</f>
        <v>SmartWatches</v>
      </c>
      <c r="I287" s="6">
        <v>1499</v>
      </c>
      <c r="J287" s="6">
        <v>9999</v>
      </c>
      <c r="K287" s="1">
        <f t="shared" si="24"/>
        <v>85.008500850085014</v>
      </c>
      <c r="L287" s="3">
        <v>0.85</v>
      </c>
      <c r="M287" s="1">
        <v>4.2</v>
      </c>
      <c r="N287" s="11">
        <v>22638</v>
      </c>
      <c r="O287" s="7">
        <f>IF(ISNUMBER(Table3[[#This Row],[rating]]), Table3[[#This Row],[rating]], "")</f>
        <v>4.2</v>
      </c>
      <c r="P287" s="7">
        <f>Table3[[#This Row],[average rating]] + (Table3[[#This Row],[rating_count]] / 1000)</f>
        <v>26.838000000000001</v>
      </c>
      <c r="Q287" s="7">
        <f>IFERROR(ROUND(VALUE(Table3[[#This Row],[rating]]), 0), "")</f>
        <v>4</v>
      </c>
      <c r="R287" t="s">
        <v>4289</v>
      </c>
      <c r="S287" t="s">
        <v>3200</v>
      </c>
      <c r="T287" t="s">
        <v>3201</v>
      </c>
      <c r="U287" t="s">
        <v>3202</v>
      </c>
      <c r="V287" t="s">
        <v>3203</v>
      </c>
      <c r="W287" t="s">
        <v>3204</v>
      </c>
      <c r="X287" t="s">
        <v>4290</v>
      </c>
      <c r="Y287" t="s">
        <v>4291</v>
      </c>
      <c r="Z287" s="6">
        <f t="shared" si="25"/>
        <v>226357362</v>
      </c>
      <c r="AA287" s="6">
        <f>IFERROR(VALUE(Table3[[#This Row],[potential revenue]]), 0)</f>
        <v>226357362</v>
      </c>
      <c r="AB287" t="str">
        <f t="shared" si="26"/>
        <v>No</v>
      </c>
      <c r="AC287">
        <f t="shared" si="27"/>
        <v>214</v>
      </c>
      <c r="AD287" t="str">
        <f t="shared" si="28"/>
        <v>&gt;₹500</v>
      </c>
      <c r="AE287" t="str">
        <f t="shared" si="29"/>
        <v>81–90%</v>
      </c>
    </row>
    <row r="288" spans="1:31" x14ac:dyDescent="0.35">
      <c r="A288" t="s">
        <v>4651</v>
      </c>
      <c r="B288" t="s">
        <v>660</v>
      </c>
      <c r="C288" t="str">
        <f>PROPER(Table3[[#This Row],[product_name2]])</f>
        <v>Amazon Basics Usb Type-C To Usb-A 2.0 Male Fast Charging Cable For Laptop - 3 Feet (0.9 Meters), Black</v>
      </c>
      <c r="D288" t="s">
        <v>661</v>
      </c>
      <c r="E288" t="s">
        <v>2964</v>
      </c>
      <c r="F288" t="str">
        <f>LEFT(Table3[[#This Row],[category]], FIND("|", Table3[[#This Row],[category]]) - 1)</f>
        <v>Electronics</v>
      </c>
      <c r="G288" t="str">
        <f>MID(Table3[[#This Row],[category]], FIND("|", Table3[[#This Row],[category]]) + 1, FIND("|", Table3[[#This Row],[category]], FIND("|", Table3[[#This Row],[category]]) + 1) - FIND("|", Table3[[#This Row],[category]]) - 1)</f>
        <v>WearableTechnology</v>
      </c>
      <c r="H288" t="str">
        <f>RIGHT(Table3[[#This Row],[category]], LEN(Table3[[#This Row],[category]]) - FIND("|", Table3[[#This Row],[category]], FIND("|", Table3[[#This Row],[category]]) + 1))</f>
        <v>SmartWatches</v>
      </c>
      <c r="I288" s="6">
        <v>1499</v>
      </c>
      <c r="J288" s="6">
        <v>7999</v>
      </c>
      <c r="K288" s="1">
        <f t="shared" si="24"/>
        <v>81.260157519689955</v>
      </c>
      <c r="L288" s="3">
        <v>0.81</v>
      </c>
      <c r="M288" s="1">
        <v>4.2</v>
      </c>
      <c r="N288" s="11">
        <v>22638</v>
      </c>
      <c r="O288" s="7">
        <f>IF(ISNUMBER(Table3[[#This Row],[rating]]), Table3[[#This Row],[rating]], "")</f>
        <v>4.2</v>
      </c>
      <c r="P288" s="7">
        <f>Table3[[#This Row],[average rating]] + (Table3[[#This Row],[rating_count]] / 1000)</f>
        <v>26.838000000000001</v>
      </c>
      <c r="Q288" s="7">
        <f>IFERROR(ROUND(VALUE(Table3[[#This Row],[rating]]), 0), "")</f>
        <v>4</v>
      </c>
      <c r="R288" t="s">
        <v>4653</v>
      </c>
      <c r="S288" t="s">
        <v>3200</v>
      </c>
      <c r="T288" t="s">
        <v>3201</v>
      </c>
      <c r="U288" t="s">
        <v>3202</v>
      </c>
      <c r="V288" t="s">
        <v>3203</v>
      </c>
      <c r="W288" t="s">
        <v>3204</v>
      </c>
      <c r="X288" t="s">
        <v>4654</v>
      </c>
      <c r="Y288" t="s">
        <v>4655</v>
      </c>
      <c r="Z288" s="6">
        <f t="shared" si="25"/>
        <v>181081362</v>
      </c>
      <c r="AA288" s="6">
        <f>IFERROR(VALUE(Table3[[#This Row],[potential revenue]]), 0)</f>
        <v>181081362</v>
      </c>
      <c r="AB288" t="str">
        <f t="shared" si="26"/>
        <v>Yes</v>
      </c>
      <c r="AC288">
        <f t="shared" si="27"/>
        <v>215</v>
      </c>
      <c r="AD288" t="str">
        <f t="shared" si="28"/>
        <v>&gt;₹500</v>
      </c>
      <c r="AE288" t="str">
        <f t="shared" si="29"/>
        <v>81–90%</v>
      </c>
    </row>
    <row r="289" spans="1:31" x14ac:dyDescent="0.35">
      <c r="A289" t="s">
        <v>3197</v>
      </c>
      <c r="B289" t="s">
        <v>4695</v>
      </c>
      <c r="C289" t="str">
        <f>PROPER(Table3[[#This Row],[product_name2]])</f>
        <v>Redmi 9A Sport (Coral Green, 3Gb Ram, 32Gb Storage) | 2Ghz Octa-Core Helio G25 Processor | 5000 Mah Battery</v>
      </c>
      <c r="D289" t="s">
        <v>4696</v>
      </c>
      <c r="E289" t="s">
        <v>2964</v>
      </c>
      <c r="F289" t="str">
        <f>LEFT(Table3[[#This Row],[category]], FIND("|", Table3[[#This Row],[category]]) - 1)</f>
        <v>Electronics</v>
      </c>
      <c r="G289" t="str">
        <f>MID(Table3[[#This Row],[category]], FIND("|", Table3[[#This Row],[category]]) + 1, FIND("|", Table3[[#This Row],[category]], FIND("|", Table3[[#This Row],[category]]) + 1) - FIND("|", Table3[[#This Row],[category]]) - 1)</f>
        <v>WearableTechnology</v>
      </c>
      <c r="H289" t="str">
        <f>RIGHT(Table3[[#This Row],[category]], LEN(Table3[[#This Row],[category]]) - FIND("|", Table3[[#This Row],[category]], FIND("|", Table3[[#This Row],[category]]) + 1))</f>
        <v>SmartWatches</v>
      </c>
      <c r="I289" s="6">
        <v>1499</v>
      </c>
      <c r="J289" s="6">
        <v>7999</v>
      </c>
      <c r="K289" s="1">
        <f t="shared" si="24"/>
        <v>81.260157519689955</v>
      </c>
      <c r="L289" s="3">
        <v>0.81</v>
      </c>
      <c r="M289" s="1">
        <v>4.2</v>
      </c>
      <c r="N289" s="11">
        <v>22638</v>
      </c>
      <c r="O289" s="7">
        <f>IF(ISNUMBER(Table3[[#This Row],[rating]]), Table3[[#This Row],[rating]], "")</f>
        <v>4.2</v>
      </c>
      <c r="P289" s="7">
        <f>Table3[[#This Row],[average rating]] + (Table3[[#This Row],[rating_count]] / 1000)</f>
        <v>26.838000000000001</v>
      </c>
      <c r="Q289" s="7">
        <f>IFERROR(ROUND(VALUE(Table3[[#This Row],[rating]]), 0), "")</f>
        <v>4</v>
      </c>
      <c r="R289" t="s">
        <v>3199</v>
      </c>
      <c r="S289" t="s">
        <v>3200</v>
      </c>
      <c r="T289" t="s">
        <v>3201</v>
      </c>
      <c r="U289" t="s">
        <v>3202</v>
      </c>
      <c r="V289" t="s">
        <v>3203</v>
      </c>
      <c r="W289" t="s">
        <v>3204</v>
      </c>
      <c r="X289" t="s">
        <v>5016</v>
      </c>
      <c r="Y289" t="s">
        <v>5017</v>
      </c>
      <c r="Z289" s="6">
        <f t="shared" si="25"/>
        <v>181081362</v>
      </c>
      <c r="AA289" s="6">
        <f>IFERROR(VALUE(Table3[[#This Row],[potential revenue]]), 0)</f>
        <v>181081362</v>
      </c>
      <c r="AB289" t="str">
        <f t="shared" si="26"/>
        <v>Yes</v>
      </c>
      <c r="AC289">
        <f t="shared" si="27"/>
        <v>216</v>
      </c>
      <c r="AD289" t="str">
        <f t="shared" si="28"/>
        <v>&gt;₹500</v>
      </c>
      <c r="AE289" t="str">
        <f t="shared" si="29"/>
        <v>81–90%</v>
      </c>
    </row>
    <row r="290" spans="1:31" x14ac:dyDescent="0.35">
      <c r="A290" t="s">
        <v>3197</v>
      </c>
      <c r="B290" t="s">
        <v>4409</v>
      </c>
      <c r="C290" t="str">
        <f>PROPER(Table3[[#This Row],[product_name2]])</f>
        <v>Redmi Note 11T 5G (Stardust White, 6Gb Ram, 128Gb Rom)| Dimensity 810 5G | 33W Pro Fast Charging | Charger Included | Additional Exchange Offers|Get 2 Months Of Youtube Premium Free!</v>
      </c>
      <c r="D290" t="s">
        <v>4410</v>
      </c>
      <c r="E290" t="s">
        <v>2964</v>
      </c>
      <c r="F290" t="str">
        <f>LEFT(Table3[[#This Row],[category]], FIND("|", Table3[[#This Row],[category]]) - 1)</f>
        <v>Electronics</v>
      </c>
      <c r="G290" t="str">
        <f>MID(Table3[[#This Row],[category]], FIND("|", Table3[[#This Row],[category]]) + 1, FIND("|", Table3[[#This Row],[category]], FIND("|", Table3[[#This Row],[category]]) + 1) - FIND("|", Table3[[#This Row],[category]]) - 1)</f>
        <v>WearableTechnology</v>
      </c>
      <c r="H290" t="str">
        <f>RIGHT(Table3[[#This Row],[category]], LEN(Table3[[#This Row],[category]]) - FIND("|", Table3[[#This Row],[category]], FIND("|", Table3[[#This Row],[category]]) + 1))</f>
        <v>SmartWatches</v>
      </c>
      <c r="I290" s="6">
        <v>1499</v>
      </c>
      <c r="J290" s="6">
        <v>7999</v>
      </c>
      <c r="K290" s="1">
        <f t="shared" si="24"/>
        <v>81.260157519689955</v>
      </c>
      <c r="L290" s="3">
        <v>0.81</v>
      </c>
      <c r="M290" s="1">
        <v>4.2</v>
      </c>
      <c r="N290" s="11">
        <v>22636</v>
      </c>
      <c r="O290" s="7">
        <f>IF(ISNUMBER(Table3[[#This Row],[rating]]), Table3[[#This Row],[rating]], "")</f>
        <v>4.2</v>
      </c>
      <c r="P290" s="7">
        <f>Table3[[#This Row],[average rating]] + (Table3[[#This Row],[rating_count]] / 1000)</f>
        <v>26.835999999999999</v>
      </c>
      <c r="Q290" s="7">
        <f>IFERROR(ROUND(VALUE(Table3[[#This Row],[rating]]), 0), "")</f>
        <v>4</v>
      </c>
      <c r="R290" t="s">
        <v>3199</v>
      </c>
      <c r="S290" t="s">
        <v>3200</v>
      </c>
      <c r="T290" t="s">
        <v>3201</v>
      </c>
      <c r="U290" t="s">
        <v>3202</v>
      </c>
      <c r="V290" t="s">
        <v>3203</v>
      </c>
      <c r="W290" t="s">
        <v>3204</v>
      </c>
      <c r="X290" t="s">
        <v>3205</v>
      </c>
      <c r="Y290" t="s">
        <v>3206</v>
      </c>
      <c r="Z290" s="6">
        <f t="shared" si="25"/>
        <v>181065364</v>
      </c>
      <c r="AA290" s="6">
        <f>IFERROR(VALUE(Table3[[#This Row],[potential revenue]]), 0)</f>
        <v>181065364</v>
      </c>
      <c r="AB290" t="str">
        <f t="shared" si="26"/>
        <v>Yes</v>
      </c>
      <c r="AC290">
        <f t="shared" si="27"/>
        <v>215</v>
      </c>
      <c r="AD290" t="str">
        <f t="shared" si="28"/>
        <v>&gt;₹500</v>
      </c>
      <c r="AE290" t="str">
        <f t="shared" si="29"/>
        <v>81–90%</v>
      </c>
    </row>
    <row r="291" spans="1:31" x14ac:dyDescent="0.35">
      <c r="A291" t="s">
        <v>7332</v>
      </c>
      <c r="B291" t="s">
        <v>326</v>
      </c>
      <c r="C291" t="str">
        <f>PROPER(Table3[[#This Row],[product_name2]])</f>
        <v>Zoul Usb C 60W Fast Charging 3A 6Ft/2M Long Type C Nylon Braided Data Cable Quick Charger Cable Qc 3.0 For Samsung Galaxy M31S M30 S10 S9 S20 Plus, Note 10 9 8, A20E A40 A50 A70 (2M, Grey)</v>
      </c>
      <c r="D291" t="s">
        <v>327</v>
      </c>
      <c r="E291" t="s">
        <v>5471</v>
      </c>
      <c r="F291" t="str">
        <f>LEFT(Table3[[#This Row],[category]], FIND("|", Table3[[#This Row],[category]]) - 1)</f>
        <v>Computers&amp;Accessories</v>
      </c>
      <c r="G291" t="str">
        <f>MID(Table3[[#This Row],[category]], FIND("|", Table3[[#This Row],[category]]) + 1, FIND("|", Table3[[#This Row],[category]], FIND("|", Table3[[#This Row],[category]]) + 1) - FIND("|", Table3[[#This Row],[category]]) - 1)</f>
        <v>NetworkingDevices</v>
      </c>
      <c r="H291" t="str">
        <f>RIGHT(Table3[[#This Row],[category]], LEN(Table3[[#This Row],[category]]) - FIND("|", Table3[[#This Row],[category]], FIND("|", Table3[[#This Row],[category]]) + 1))</f>
        <v>Routers</v>
      </c>
      <c r="I291" s="6">
        <v>899</v>
      </c>
      <c r="J291" s="6">
        <v>1800</v>
      </c>
      <c r="K291" s="1">
        <f t="shared" si="24"/>
        <v>50.05555555555555</v>
      </c>
      <c r="L291" s="3">
        <v>0.5</v>
      </c>
      <c r="M291" s="1">
        <v>4.0999999999999996</v>
      </c>
      <c r="N291" s="11">
        <v>22375</v>
      </c>
      <c r="O291" s="7">
        <f>IF(ISNUMBER(Table3[[#This Row],[rating]]), Table3[[#This Row],[rating]], "")</f>
        <v>4.0999999999999996</v>
      </c>
      <c r="P291" s="7">
        <f>Table3[[#This Row],[average rating]] + (Table3[[#This Row],[rating_count]] / 1000)</f>
        <v>26.475000000000001</v>
      </c>
      <c r="Q291" s="7">
        <f>IFERROR(ROUND(VALUE(Table3[[#This Row],[rating]]), 0), "")</f>
        <v>4</v>
      </c>
      <c r="R291" t="s">
        <v>7334</v>
      </c>
      <c r="S291" t="s">
        <v>7335</v>
      </c>
      <c r="T291" t="s">
        <v>7336</v>
      </c>
      <c r="U291" t="s">
        <v>7337</v>
      </c>
      <c r="V291" t="s">
        <v>7338</v>
      </c>
      <c r="W291" t="s">
        <v>7339</v>
      </c>
      <c r="X291" t="s">
        <v>7340</v>
      </c>
      <c r="Y291" t="s">
        <v>7341</v>
      </c>
      <c r="Z291" s="6">
        <f t="shared" si="25"/>
        <v>40275000</v>
      </c>
      <c r="AA291" s="6">
        <f>IFERROR(VALUE(Table3[[#This Row],[potential revenue]]), 0)</f>
        <v>40275000</v>
      </c>
      <c r="AB291" t="str">
        <f t="shared" si="26"/>
        <v>Yes</v>
      </c>
      <c r="AC291">
        <f t="shared" si="27"/>
        <v>214</v>
      </c>
      <c r="AD291" t="str">
        <f t="shared" si="28"/>
        <v>&gt;₹500</v>
      </c>
      <c r="AE291" t="str">
        <f t="shared" si="29"/>
        <v>51–60%</v>
      </c>
    </row>
    <row r="292" spans="1:31" x14ac:dyDescent="0.35">
      <c r="A292" t="s">
        <v>3207</v>
      </c>
      <c r="B292" t="s">
        <v>5979</v>
      </c>
      <c r="C292" t="str">
        <f>PROPER(Table3[[#This Row],[product_name2]])</f>
        <v>Noise Pulse Buzz 1.69" Bluetooth Calling Smart Watch With Call Function, 150 Watch Faces, 60 Sports Modes, Spo2 &amp; Heart Rate Monitoring, Calling Smart Watch For Men &amp; Women - Jet Black</v>
      </c>
      <c r="D292" t="s">
        <v>5980</v>
      </c>
      <c r="E292" t="s">
        <v>3006</v>
      </c>
      <c r="F292" t="str">
        <f>LEFT(Table3[[#This Row],[category]], FIND("|", Table3[[#This Row],[category]]) - 1)</f>
        <v>Electronics</v>
      </c>
      <c r="G292" t="str">
        <f>MID(Table3[[#This Row],[category]], FIND("|", Table3[[#This Row],[category]]) + 1, FIND("|", Table3[[#This Row],[category]], FIND("|", Table3[[#This Row],[category]]) + 1) - FIND("|", Table3[[#This Row],[category]]) - 1)</f>
        <v>Mobiles&amp;Accessories</v>
      </c>
      <c r="H292" t="str">
        <f>RIGHT(Table3[[#This Row],[category]], LEN(Table3[[#This Row],[category]]) - FIND("|", Table3[[#This Row],[category]], FIND("|", Table3[[#This Row],[category]]) + 1))</f>
        <v>Smartphones&amp;BasicMobiles|Smartphones</v>
      </c>
      <c r="I292" s="6">
        <v>18499</v>
      </c>
      <c r="J292" s="6">
        <v>25999</v>
      </c>
      <c r="K292" s="1">
        <f t="shared" si="24"/>
        <v>28.84726335628293</v>
      </c>
      <c r="L292" s="3">
        <v>0.28999999999999998</v>
      </c>
      <c r="M292" s="1">
        <v>4.0999999999999996</v>
      </c>
      <c r="N292" s="11">
        <v>22318</v>
      </c>
      <c r="O292" s="7">
        <f>IF(ISNUMBER(Table3[[#This Row],[rating]]), Table3[[#This Row],[rating]], "")</f>
        <v>4.0999999999999996</v>
      </c>
      <c r="P292" s="7">
        <f>Table3[[#This Row],[average rating]] + (Table3[[#This Row],[rating_count]] / 1000)</f>
        <v>26.417999999999999</v>
      </c>
      <c r="Q292" s="7">
        <f>IFERROR(ROUND(VALUE(Table3[[#This Row],[rating]]), 0), "")</f>
        <v>4</v>
      </c>
      <c r="R292" t="s">
        <v>3209</v>
      </c>
      <c r="S292" t="s">
        <v>3210</v>
      </c>
      <c r="T292" t="s">
        <v>3211</v>
      </c>
      <c r="U292" t="s">
        <v>3212</v>
      </c>
      <c r="V292" t="s">
        <v>3213</v>
      </c>
      <c r="W292" t="s">
        <v>3214</v>
      </c>
      <c r="X292" t="s">
        <v>3215</v>
      </c>
      <c r="Y292" t="s">
        <v>3216</v>
      </c>
      <c r="Z292" s="6">
        <f t="shared" si="25"/>
        <v>580245682</v>
      </c>
      <c r="AA292" s="6">
        <f>IFERROR(VALUE(Table3[[#This Row],[potential revenue]]), 0)</f>
        <v>580245682</v>
      </c>
      <c r="AB292" t="str">
        <f t="shared" si="26"/>
        <v>Yes</v>
      </c>
      <c r="AC292">
        <f t="shared" si="27"/>
        <v>213</v>
      </c>
      <c r="AD292" t="str">
        <f t="shared" si="28"/>
        <v>&gt;₹500</v>
      </c>
      <c r="AE292" t="str">
        <f t="shared" si="29"/>
        <v>21–30%</v>
      </c>
    </row>
    <row r="293" spans="1:31" x14ac:dyDescent="0.35">
      <c r="A293" t="s">
        <v>3246</v>
      </c>
      <c r="B293" t="s">
        <v>236</v>
      </c>
      <c r="C293" t="str">
        <f>PROPER(Table3[[#This Row],[product_name2]])</f>
        <v>Flix Micro Usb Cable For Smartphone (Black)</v>
      </c>
      <c r="D293" t="s">
        <v>237</v>
      </c>
      <c r="E293" t="s">
        <v>3006</v>
      </c>
      <c r="F293" t="str">
        <f>LEFT(Table3[[#This Row],[category]], FIND("|", Table3[[#This Row],[category]]) - 1)</f>
        <v>Electronics</v>
      </c>
      <c r="G293" t="str">
        <f>MID(Table3[[#This Row],[category]], FIND("|", Table3[[#This Row],[category]]) + 1, FIND("|", Table3[[#This Row],[category]], FIND("|", Table3[[#This Row],[category]]) + 1) - FIND("|", Table3[[#This Row],[category]]) - 1)</f>
        <v>Mobiles&amp;Accessories</v>
      </c>
      <c r="H293" t="str">
        <f>RIGHT(Table3[[#This Row],[category]], LEN(Table3[[#This Row],[category]]) - FIND("|", Table3[[#This Row],[category]], FIND("|", Table3[[#This Row],[category]]) + 1))</f>
        <v>Smartphones&amp;BasicMobiles|Smartphones</v>
      </c>
      <c r="I293" s="6">
        <v>16999</v>
      </c>
      <c r="J293" s="6">
        <v>24999</v>
      </c>
      <c r="K293" s="1">
        <f t="shared" si="24"/>
        <v>32.001280051202045</v>
      </c>
      <c r="L293" s="3">
        <v>0.32</v>
      </c>
      <c r="M293" s="1">
        <v>4.0999999999999996</v>
      </c>
      <c r="N293" s="11">
        <v>22318</v>
      </c>
      <c r="O293" s="7">
        <f>IF(ISNUMBER(Table3[[#This Row],[rating]]), Table3[[#This Row],[rating]], "")</f>
        <v>4.0999999999999996</v>
      </c>
      <c r="P293" s="7">
        <f>Table3[[#This Row],[average rating]] + (Table3[[#This Row],[rating_count]] / 1000)</f>
        <v>26.417999999999999</v>
      </c>
      <c r="Q293" s="7">
        <f>IFERROR(ROUND(VALUE(Table3[[#This Row],[rating]]), 0), "")</f>
        <v>4</v>
      </c>
      <c r="R293" t="s">
        <v>3248</v>
      </c>
      <c r="S293" t="s">
        <v>3210</v>
      </c>
      <c r="T293" t="s">
        <v>3211</v>
      </c>
      <c r="U293" t="s">
        <v>3212</v>
      </c>
      <c r="V293" t="s">
        <v>3213</v>
      </c>
      <c r="W293" t="s">
        <v>3214</v>
      </c>
      <c r="X293" t="s">
        <v>3249</v>
      </c>
      <c r="Y293" t="s">
        <v>3250</v>
      </c>
      <c r="Z293" s="6">
        <f t="shared" si="25"/>
        <v>557927682</v>
      </c>
      <c r="AA293" s="6">
        <f>IFERROR(VALUE(Table3[[#This Row],[potential revenue]]), 0)</f>
        <v>557927682</v>
      </c>
      <c r="AB293" t="str">
        <f t="shared" si="26"/>
        <v>No</v>
      </c>
      <c r="AC293">
        <f t="shared" si="27"/>
        <v>212</v>
      </c>
      <c r="AD293" t="str">
        <f t="shared" si="28"/>
        <v>&gt;₹500</v>
      </c>
      <c r="AE293" t="str">
        <f t="shared" si="29"/>
        <v>31–40%</v>
      </c>
    </row>
    <row r="294" spans="1:31" x14ac:dyDescent="0.35">
      <c r="A294" t="s">
        <v>3570</v>
      </c>
      <c r="B294" t="s">
        <v>6070</v>
      </c>
      <c r="C294" t="str">
        <f>PROPER(Table3[[#This Row],[product_name2]])</f>
        <v>Logitech Mk240 Nano Wireless Usb Keyboard And Mouse Set, 12 Function Keys 2.4Ghz Wireless, 1000Dpi, Spill-Resistant Design, Pc/Mac, Black/Chartreuse Yellow</v>
      </c>
      <c r="D294" t="s">
        <v>6071</v>
      </c>
      <c r="E294" t="s">
        <v>3006</v>
      </c>
      <c r="F294" t="str">
        <f>LEFT(Table3[[#This Row],[category]], FIND("|", Table3[[#This Row],[category]]) - 1)</f>
        <v>Electronics</v>
      </c>
      <c r="G294" t="str">
        <f>MID(Table3[[#This Row],[category]], FIND("|", Table3[[#This Row],[category]]) + 1, FIND("|", Table3[[#This Row],[category]], FIND("|", Table3[[#This Row],[category]]) + 1) - FIND("|", Table3[[#This Row],[category]]) - 1)</f>
        <v>Mobiles&amp;Accessories</v>
      </c>
      <c r="H294" t="str">
        <f>RIGHT(Table3[[#This Row],[category]], LEN(Table3[[#This Row],[category]]) - FIND("|", Table3[[#This Row],[category]], FIND("|", Table3[[#This Row],[category]]) + 1))</f>
        <v>Smartphones&amp;BasicMobiles|Smartphones</v>
      </c>
      <c r="I294" s="6">
        <v>16999</v>
      </c>
      <c r="J294" s="6">
        <v>24999</v>
      </c>
      <c r="K294" s="1">
        <f t="shared" si="24"/>
        <v>32.001280051202045</v>
      </c>
      <c r="L294" s="3">
        <v>0.32</v>
      </c>
      <c r="M294" s="1">
        <v>4.0999999999999996</v>
      </c>
      <c r="N294" s="11">
        <v>22318</v>
      </c>
      <c r="O294" s="7">
        <f>IF(ISNUMBER(Table3[[#This Row],[rating]]), Table3[[#This Row],[rating]], "")</f>
        <v>4.0999999999999996</v>
      </c>
      <c r="P294" s="7">
        <f>Table3[[#This Row],[average rating]] + (Table3[[#This Row],[rating_count]] / 1000)</f>
        <v>26.417999999999999</v>
      </c>
      <c r="Q294" s="7">
        <f>IFERROR(ROUND(VALUE(Table3[[#This Row],[rating]]), 0), "")</f>
        <v>4</v>
      </c>
      <c r="R294" t="s">
        <v>3248</v>
      </c>
      <c r="S294" t="s">
        <v>3210</v>
      </c>
      <c r="T294" t="s">
        <v>3211</v>
      </c>
      <c r="U294" t="s">
        <v>3212</v>
      </c>
      <c r="V294" t="s">
        <v>3213</v>
      </c>
      <c r="W294" t="s">
        <v>3214</v>
      </c>
      <c r="X294" t="s">
        <v>3249</v>
      </c>
      <c r="Y294" t="s">
        <v>3571</v>
      </c>
      <c r="Z294" s="6">
        <f t="shared" si="25"/>
        <v>557927682</v>
      </c>
      <c r="AA294" s="6">
        <f>IFERROR(VALUE(Table3[[#This Row],[potential revenue]]), 0)</f>
        <v>557927682</v>
      </c>
      <c r="AB294" t="str">
        <f t="shared" si="26"/>
        <v>No</v>
      </c>
      <c r="AC294">
        <f t="shared" si="27"/>
        <v>211</v>
      </c>
      <c r="AD294" t="str">
        <f t="shared" si="28"/>
        <v>&gt;₹500</v>
      </c>
      <c r="AE294" t="str">
        <f t="shared" si="29"/>
        <v>31–40%</v>
      </c>
    </row>
    <row r="295" spans="1:31" x14ac:dyDescent="0.35">
      <c r="A295" t="s">
        <v>4047</v>
      </c>
      <c r="B295" t="s">
        <v>4615</v>
      </c>
      <c r="C295" t="str">
        <f>PROPER(Table3[[#This Row],[product_name2]])</f>
        <v>Spigen Ultra Hybrid Back Cover Case Compatible With Iphone 14 Pro Max (Tpu + Poly Carbonate | Crystal Clear)</v>
      </c>
      <c r="D295" t="s">
        <v>4616</v>
      </c>
      <c r="E295" t="s">
        <v>3178</v>
      </c>
      <c r="F295" t="str">
        <f>LEFT(Table3[[#This Row],[category]], FIND("|", Table3[[#This Row],[category]]) - 1)</f>
        <v>Electronics</v>
      </c>
      <c r="G295" t="str">
        <f>MID(Table3[[#This Row],[category]], FIND("|", Table3[[#This Row],[category]]) + 1, FIND("|", Table3[[#This Row],[category]], FIND("|", Table3[[#This Row],[category]]) + 1) - FIND("|", Table3[[#This Row],[category]]) - 1)</f>
        <v>Mobiles&amp;Accessories</v>
      </c>
      <c r="H295" t="str">
        <f>RIGHT(Table3[[#This Row],[category]], LEN(Table3[[#This Row],[category]]) - FIND("|", Table3[[#This Row],[category]], FIND("|", Table3[[#This Row],[category]]) + 1))</f>
        <v>MobileAccessories|Chargers|WallChargers</v>
      </c>
      <c r="I295" s="6">
        <v>499</v>
      </c>
      <c r="J295" s="6">
        <v>599</v>
      </c>
      <c r="K295" s="1">
        <f t="shared" si="24"/>
        <v>16.694490818030051</v>
      </c>
      <c r="L295" s="3">
        <v>0.17</v>
      </c>
      <c r="M295" s="1">
        <v>4.2</v>
      </c>
      <c r="N295" s="11">
        <v>21916</v>
      </c>
      <c r="O295" s="7">
        <f>IF(ISNUMBER(Table3[[#This Row],[rating]]), Table3[[#This Row],[rating]], "")</f>
        <v>4.2</v>
      </c>
      <c r="P295" s="7">
        <f>Table3[[#This Row],[average rating]] + (Table3[[#This Row],[rating_count]] / 1000)</f>
        <v>26.116</v>
      </c>
      <c r="Q295" s="7">
        <f>IFERROR(ROUND(VALUE(Table3[[#This Row],[rating]]), 0), "")</f>
        <v>4</v>
      </c>
      <c r="R295" t="s">
        <v>4049</v>
      </c>
      <c r="S295" t="s">
        <v>4050</v>
      </c>
      <c r="T295" t="s">
        <v>4051</v>
      </c>
      <c r="U295" t="s">
        <v>4052</v>
      </c>
      <c r="V295" t="s">
        <v>4053</v>
      </c>
      <c r="W295" t="s">
        <v>4054</v>
      </c>
      <c r="X295" t="s">
        <v>4055</v>
      </c>
      <c r="Y295" t="s">
        <v>4056</v>
      </c>
      <c r="Z295" s="6">
        <f t="shared" si="25"/>
        <v>13127684</v>
      </c>
      <c r="AA295" s="6">
        <f>IFERROR(VALUE(Table3[[#This Row],[potential revenue]]), 0)</f>
        <v>13127684</v>
      </c>
      <c r="AB295" t="str">
        <f t="shared" si="26"/>
        <v>No</v>
      </c>
      <c r="AC295">
        <f t="shared" si="27"/>
        <v>212</v>
      </c>
      <c r="AD295" t="str">
        <f t="shared" si="28"/>
        <v>&gt;₹500</v>
      </c>
      <c r="AE295" t="str">
        <f t="shared" si="29"/>
        <v>11–20%</v>
      </c>
    </row>
    <row r="296" spans="1:31" x14ac:dyDescent="0.35">
      <c r="A296" t="s">
        <v>8794</v>
      </c>
      <c r="B296" t="s">
        <v>402</v>
      </c>
      <c r="C296" t="str">
        <f>PROPER(Table3[[#This Row],[product_name2]])</f>
        <v>Amazonbasics Usb 2.0 Cable - A-Male To B-Male - For Personal Computer, Printer- 6 Feet (1.8 Meters), Black</v>
      </c>
      <c r="D296" t="s">
        <v>403</v>
      </c>
      <c r="E296" t="s">
        <v>8764</v>
      </c>
      <c r="F296" t="str">
        <f>LEFT(Table3[[#This Row],[category]], FIND("|", Table3[[#This Row],[category]]) - 1)</f>
        <v>Home&amp;Kitchen</v>
      </c>
      <c r="G296" t="str">
        <f>MID(Table3[[#This Row],[category]], FIND("|", Table3[[#This Row],[category]]) + 1, FIND("|", Table3[[#This Row],[category]], FIND("|", Table3[[#This Row],[category]]) + 1) - FIND("|", Table3[[#This Row],[category]]) - 1)</f>
        <v>Heating,Cooling&amp;AirQuality</v>
      </c>
      <c r="H296" t="str">
        <f>RIGHT(Table3[[#This Row],[category]], LEN(Table3[[#This Row],[category]]) - FIND("|", Table3[[#This Row],[category]], FIND("|", Table3[[#This Row],[category]]) + 1))</f>
        <v>WaterHeaters&amp;Geysers|InstantWaterHeaters</v>
      </c>
      <c r="I296" s="6">
        <v>2599</v>
      </c>
      <c r="J296" s="6">
        <v>5890</v>
      </c>
      <c r="K296" s="1">
        <f t="shared" si="24"/>
        <v>55.874363327674025</v>
      </c>
      <c r="L296" s="3">
        <v>0.56000000000000005</v>
      </c>
      <c r="M296" s="1">
        <v>4.0999999999999996</v>
      </c>
      <c r="N296" s="11">
        <v>21783</v>
      </c>
      <c r="O296" s="7">
        <f>IF(ISNUMBER(Table3[[#This Row],[rating]]), Table3[[#This Row],[rating]], "")</f>
        <v>4.0999999999999996</v>
      </c>
      <c r="P296" s="7">
        <f>Table3[[#This Row],[average rating]] + (Table3[[#This Row],[rating_count]] / 1000)</f>
        <v>25.883000000000003</v>
      </c>
      <c r="Q296" s="7">
        <f>IFERROR(ROUND(VALUE(Table3[[#This Row],[rating]]), 0), "")</f>
        <v>4</v>
      </c>
      <c r="R296" t="s">
        <v>8796</v>
      </c>
      <c r="S296" t="s">
        <v>8797</v>
      </c>
      <c r="T296" t="s">
        <v>8798</v>
      </c>
      <c r="U296" t="s">
        <v>8799</v>
      </c>
      <c r="V296" t="s">
        <v>8800</v>
      </c>
      <c r="W296" t="s">
        <v>8801</v>
      </c>
      <c r="X296" t="s">
        <v>8802</v>
      </c>
      <c r="Y296" t="s">
        <v>8803</v>
      </c>
      <c r="Z296" s="6">
        <f t="shared" si="25"/>
        <v>128301870</v>
      </c>
      <c r="AA296" s="6">
        <f>IFERROR(VALUE(Table3[[#This Row],[potential revenue]]), 0)</f>
        <v>128301870</v>
      </c>
      <c r="AB296" t="str">
        <f t="shared" si="26"/>
        <v>No</v>
      </c>
      <c r="AC296">
        <f t="shared" si="27"/>
        <v>212</v>
      </c>
      <c r="AD296" t="str">
        <f t="shared" si="28"/>
        <v>₹200–₹500</v>
      </c>
      <c r="AE296" t="str">
        <f t="shared" si="29"/>
        <v>51–60%</v>
      </c>
    </row>
    <row r="297" spans="1:31" x14ac:dyDescent="0.35">
      <c r="A297" t="s">
        <v>3070</v>
      </c>
      <c r="B297" t="s">
        <v>9990</v>
      </c>
      <c r="C297" t="str">
        <f>PROPER(Table3[[#This Row],[product_name2]])</f>
        <v>Eureka Forbes Wet &amp; Dry Ultimo 1400 Watts Multipurpose Vacuum Cleaner,Power Suction &amp; Blower With 20 Litres Tank Capacity,6 Accessories,1 Year Warranty,Compact,Light Weight &amp; Easy To Use (Red)</v>
      </c>
      <c r="D297" t="s">
        <v>9991</v>
      </c>
      <c r="E297" t="s">
        <v>2964</v>
      </c>
      <c r="F297" t="str">
        <f>LEFT(Table3[[#This Row],[category]], FIND("|", Table3[[#This Row],[category]]) - 1)</f>
        <v>Electronics</v>
      </c>
      <c r="G297" t="str">
        <f>MID(Table3[[#This Row],[category]], FIND("|", Table3[[#This Row],[category]]) + 1, FIND("|", Table3[[#This Row],[category]], FIND("|", Table3[[#This Row],[category]]) + 1) - FIND("|", Table3[[#This Row],[category]]) - 1)</f>
        <v>WearableTechnology</v>
      </c>
      <c r="H297" t="str">
        <f>RIGHT(Table3[[#This Row],[category]], LEN(Table3[[#This Row],[category]]) - FIND("|", Table3[[#This Row],[category]], FIND("|", Table3[[#This Row],[category]]) + 1))</f>
        <v>SmartWatches</v>
      </c>
      <c r="I297" s="6">
        <v>1499</v>
      </c>
      <c r="J297" s="6">
        <v>6990</v>
      </c>
      <c r="K297" s="1">
        <f t="shared" si="24"/>
        <v>78.55507868383404</v>
      </c>
      <c r="L297" s="3">
        <v>0.79</v>
      </c>
      <c r="M297" s="1">
        <v>3.9</v>
      </c>
      <c r="N297" s="11">
        <v>21797</v>
      </c>
      <c r="O297" s="7">
        <f>IF(ISNUMBER(Table3[[#This Row],[rating]]), Table3[[#This Row],[rating]], "")</f>
        <v>3.9</v>
      </c>
      <c r="P297" s="7">
        <f>Table3[[#This Row],[average rating]] + (Table3[[#This Row],[rating_count]] / 1000)</f>
        <v>25.696999999999999</v>
      </c>
      <c r="Q297" s="7">
        <f>IFERROR(ROUND(VALUE(Table3[[#This Row],[rating]]), 0), "")</f>
        <v>4</v>
      </c>
      <c r="R297" t="s">
        <v>3072</v>
      </c>
      <c r="S297" t="s">
        <v>4956</v>
      </c>
      <c r="T297" t="s">
        <v>4957</v>
      </c>
      <c r="U297" t="s">
        <v>4958</v>
      </c>
      <c r="V297" t="s">
        <v>4959</v>
      </c>
      <c r="W297" t="s">
        <v>4960</v>
      </c>
      <c r="X297" t="s">
        <v>4961</v>
      </c>
      <c r="Y297" t="s">
        <v>4962</v>
      </c>
      <c r="Z297" s="6">
        <f t="shared" si="25"/>
        <v>152361030</v>
      </c>
      <c r="AA297" s="6">
        <f>IFERROR(VALUE(Table3[[#This Row],[potential revenue]]), 0)</f>
        <v>152361030</v>
      </c>
      <c r="AB297" t="str">
        <f t="shared" si="26"/>
        <v>Yes</v>
      </c>
      <c r="AC297">
        <f t="shared" si="27"/>
        <v>212</v>
      </c>
      <c r="AD297" t="str">
        <f t="shared" si="28"/>
        <v>&gt;₹500</v>
      </c>
      <c r="AE297" t="str">
        <f t="shared" si="29"/>
        <v>71–80%</v>
      </c>
    </row>
    <row r="298" spans="1:31" x14ac:dyDescent="0.35">
      <c r="A298" t="s">
        <v>3070</v>
      </c>
      <c r="B298" t="s">
        <v>9779</v>
      </c>
      <c r="C298" t="str">
        <f>PROPER(Table3[[#This Row],[product_name2]])</f>
        <v>White Feather Portable Heat Sealer Mini Sealing Machine For Food Storage Vacuum Bag, Chip, Plastic, Snack Bags, Package Home Closer Storage Tool (Multicolor) Random Colour</v>
      </c>
      <c r="D298" t="s">
        <v>9780</v>
      </c>
      <c r="E298" t="s">
        <v>2964</v>
      </c>
      <c r="F298" t="str">
        <f>LEFT(Table3[[#This Row],[category]], FIND("|", Table3[[#This Row],[category]]) - 1)</f>
        <v>Electronics</v>
      </c>
      <c r="G298" t="str">
        <f>MID(Table3[[#This Row],[category]], FIND("|", Table3[[#This Row],[category]]) + 1, FIND("|", Table3[[#This Row],[category]], FIND("|", Table3[[#This Row],[category]]) + 1) - FIND("|", Table3[[#This Row],[category]]) - 1)</f>
        <v>WearableTechnology</v>
      </c>
      <c r="H298" t="str">
        <f>RIGHT(Table3[[#This Row],[category]], LEN(Table3[[#This Row],[category]]) - FIND("|", Table3[[#This Row],[category]], FIND("|", Table3[[#This Row],[category]]) + 1))</f>
        <v>SmartWatches</v>
      </c>
      <c r="I298" s="6">
        <v>1499</v>
      </c>
      <c r="J298" s="6">
        <v>6990</v>
      </c>
      <c r="K298" s="1">
        <f t="shared" si="24"/>
        <v>78.55507868383404</v>
      </c>
      <c r="L298" s="3">
        <v>0.79</v>
      </c>
      <c r="M298" s="1">
        <v>3.9</v>
      </c>
      <c r="N298" s="11">
        <v>21796</v>
      </c>
      <c r="O298" s="7">
        <f>IF(ISNUMBER(Table3[[#This Row],[rating]]), Table3[[#This Row],[rating]], "")</f>
        <v>3.9</v>
      </c>
      <c r="P298" s="7">
        <f>Table3[[#This Row],[average rating]] + (Table3[[#This Row],[rating_count]] / 1000)</f>
        <v>25.695999999999998</v>
      </c>
      <c r="Q298" s="7">
        <f>IFERROR(ROUND(VALUE(Table3[[#This Row],[rating]]), 0), "")</f>
        <v>4</v>
      </c>
      <c r="R298" t="s">
        <v>3072</v>
      </c>
      <c r="S298" t="s">
        <v>3073</v>
      </c>
      <c r="T298" t="s">
        <v>3074</v>
      </c>
      <c r="U298" t="s">
        <v>3075</v>
      </c>
      <c r="V298" t="s">
        <v>3076</v>
      </c>
      <c r="W298" t="s">
        <v>3077</v>
      </c>
      <c r="X298" t="s">
        <v>3078</v>
      </c>
      <c r="Y298" t="s">
        <v>3079</v>
      </c>
      <c r="Z298" s="6">
        <f t="shared" si="25"/>
        <v>152354040</v>
      </c>
      <c r="AA298" s="6">
        <f>IFERROR(VALUE(Table3[[#This Row],[potential revenue]]), 0)</f>
        <v>152354040</v>
      </c>
      <c r="AB298" t="str">
        <f t="shared" si="26"/>
        <v>Yes</v>
      </c>
      <c r="AC298">
        <f t="shared" si="27"/>
        <v>213</v>
      </c>
      <c r="AD298" t="str">
        <f t="shared" si="28"/>
        <v>&gt;₹500</v>
      </c>
      <c r="AE298" t="str">
        <f t="shared" si="29"/>
        <v>71–80%</v>
      </c>
    </row>
    <row r="299" spans="1:31" x14ac:dyDescent="0.35">
      <c r="A299" t="s">
        <v>3866</v>
      </c>
      <c r="B299" t="s">
        <v>9859</v>
      </c>
      <c r="C299" t="str">
        <f>PROPER(Table3[[#This Row],[product_name2]])</f>
        <v>Instacuppa Portable Blender For Smoothie, Milk Shakes, Crushing Ice And Juices, Usb Rechargeable Personal Blender Machine For Kitchen With 4000 Mah Rechargeable Battery, 230 Watt Motor, 500 Ml</v>
      </c>
      <c r="D299" t="s">
        <v>9860</v>
      </c>
      <c r="E299" t="s">
        <v>2964</v>
      </c>
      <c r="F299" t="str">
        <f>LEFT(Table3[[#This Row],[category]], FIND("|", Table3[[#This Row],[category]]) - 1)</f>
        <v>Electronics</v>
      </c>
      <c r="G299" t="str">
        <f>MID(Table3[[#This Row],[category]], FIND("|", Table3[[#This Row],[category]]) + 1, FIND("|", Table3[[#This Row],[category]], FIND("|", Table3[[#This Row],[category]]) + 1) - FIND("|", Table3[[#This Row],[category]]) - 1)</f>
        <v>WearableTechnology</v>
      </c>
      <c r="H299" t="str">
        <f>RIGHT(Table3[[#This Row],[category]], LEN(Table3[[#This Row],[category]]) - FIND("|", Table3[[#This Row],[category]], FIND("|", Table3[[#This Row],[category]]) + 1))</f>
        <v>SmartWatches</v>
      </c>
      <c r="I299" s="6">
        <v>1499</v>
      </c>
      <c r="J299" s="6">
        <v>6990</v>
      </c>
      <c r="K299" s="1">
        <f t="shared" si="24"/>
        <v>78.55507868383404</v>
      </c>
      <c r="L299" s="3">
        <v>0.79</v>
      </c>
      <c r="M299" s="1">
        <v>3.9</v>
      </c>
      <c r="N299" s="11">
        <v>21796</v>
      </c>
      <c r="O299" s="7">
        <f>IF(ISNUMBER(Table3[[#This Row],[rating]]), Table3[[#This Row],[rating]], "")</f>
        <v>3.9</v>
      </c>
      <c r="P299" s="7">
        <f>Table3[[#This Row],[average rating]] + (Table3[[#This Row],[rating_count]] / 1000)</f>
        <v>25.695999999999998</v>
      </c>
      <c r="Q299" s="7">
        <f>IFERROR(ROUND(VALUE(Table3[[#This Row],[rating]]), 0), "")</f>
        <v>4</v>
      </c>
      <c r="R299" t="s">
        <v>3072</v>
      </c>
      <c r="S299" t="s">
        <v>3073</v>
      </c>
      <c r="T299" t="s">
        <v>3074</v>
      </c>
      <c r="U299" t="s">
        <v>3075</v>
      </c>
      <c r="V299" t="s">
        <v>3076</v>
      </c>
      <c r="W299" t="s">
        <v>3077</v>
      </c>
      <c r="X299" t="s">
        <v>3868</v>
      </c>
      <c r="Y299" t="s">
        <v>3869</v>
      </c>
      <c r="Z299" s="6">
        <f t="shared" si="25"/>
        <v>152354040</v>
      </c>
      <c r="AA299" s="6">
        <f>IFERROR(VALUE(Table3[[#This Row],[potential revenue]]), 0)</f>
        <v>152354040</v>
      </c>
      <c r="AB299" t="str">
        <f t="shared" si="26"/>
        <v>Yes</v>
      </c>
      <c r="AC299">
        <f t="shared" si="27"/>
        <v>213</v>
      </c>
      <c r="AD299" t="str">
        <f t="shared" si="28"/>
        <v>&gt;₹500</v>
      </c>
      <c r="AE299" t="str">
        <f t="shared" si="29"/>
        <v>71–80%</v>
      </c>
    </row>
    <row r="300" spans="1:31" x14ac:dyDescent="0.35">
      <c r="A300" t="s">
        <v>4153</v>
      </c>
      <c r="B300" t="s">
        <v>9889</v>
      </c>
      <c r="C300" t="str">
        <f>PROPER(Table3[[#This Row],[product_name2]])</f>
        <v>Atom Selves-Mh 200 Gm Digital Pocket Scale</v>
      </c>
      <c r="D300" t="s">
        <v>9890</v>
      </c>
      <c r="E300" t="s">
        <v>2964</v>
      </c>
      <c r="F300" t="str">
        <f>LEFT(Table3[[#This Row],[category]], FIND("|", Table3[[#This Row],[category]]) - 1)</f>
        <v>Electronics</v>
      </c>
      <c r="G300" t="str">
        <f>MID(Table3[[#This Row],[category]], FIND("|", Table3[[#This Row],[category]]) + 1, FIND("|", Table3[[#This Row],[category]], FIND("|", Table3[[#This Row],[category]]) + 1) - FIND("|", Table3[[#This Row],[category]]) - 1)</f>
        <v>WearableTechnology</v>
      </c>
      <c r="H300" t="str">
        <f>RIGHT(Table3[[#This Row],[category]], LEN(Table3[[#This Row],[category]]) - FIND("|", Table3[[#This Row],[category]], FIND("|", Table3[[#This Row],[category]]) + 1))</f>
        <v>SmartWatches</v>
      </c>
      <c r="I300" s="6">
        <v>1499</v>
      </c>
      <c r="J300" s="6">
        <v>6990</v>
      </c>
      <c r="K300" s="1">
        <f t="shared" si="24"/>
        <v>78.55507868383404</v>
      </c>
      <c r="L300" s="3">
        <v>0.79</v>
      </c>
      <c r="M300" s="1">
        <v>3.9</v>
      </c>
      <c r="N300" s="11">
        <v>21796</v>
      </c>
      <c r="O300" s="7">
        <f>IF(ISNUMBER(Table3[[#This Row],[rating]]), Table3[[#This Row],[rating]], "")</f>
        <v>3.9</v>
      </c>
      <c r="P300" s="7">
        <f>Table3[[#This Row],[average rating]] + (Table3[[#This Row],[rating_count]] / 1000)</f>
        <v>25.695999999999998</v>
      </c>
      <c r="Q300" s="7">
        <f>IFERROR(ROUND(VALUE(Table3[[#This Row],[rating]]), 0), "")</f>
        <v>4</v>
      </c>
      <c r="R300" t="s">
        <v>3072</v>
      </c>
      <c r="S300" t="s">
        <v>3073</v>
      </c>
      <c r="T300" t="s">
        <v>3074</v>
      </c>
      <c r="U300" t="s">
        <v>3075</v>
      </c>
      <c r="V300" t="s">
        <v>3076</v>
      </c>
      <c r="W300" t="s">
        <v>3077</v>
      </c>
      <c r="X300" t="s">
        <v>4155</v>
      </c>
      <c r="Y300" t="s">
        <v>4156</v>
      </c>
      <c r="Z300" s="6">
        <f t="shared" si="25"/>
        <v>152354040</v>
      </c>
      <c r="AA300" s="6">
        <f>IFERROR(VALUE(Table3[[#This Row],[potential revenue]]), 0)</f>
        <v>152354040</v>
      </c>
      <c r="AB300" t="str">
        <f t="shared" si="26"/>
        <v>Yes</v>
      </c>
      <c r="AC300">
        <f t="shared" si="27"/>
        <v>212</v>
      </c>
      <c r="AD300" t="str">
        <f t="shared" si="28"/>
        <v>&gt;₹500</v>
      </c>
      <c r="AE300" t="str">
        <f t="shared" si="29"/>
        <v>71–80%</v>
      </c>
    </row>
    <row r="301" spans="1:31" x14ac:dyDescent="0.35">
      <c r="A301" t="s">
        <v>2069</v>
      </c>
      <c r="B301" t="s">
        <v>2412</v>
      </c>
      <c r="C301" t="str">
        <f>PROPER(Table3[[#This Row],[product_name2]])</f>
        <v>Vw 80 Cm (32 Inches) Hd Ready Android Smart Led Tv Vw32Pro (Black)</v>
      </c>
      <c r="D301" t="s">
        <v>2413</v>
      </c>
      <c r="E301" t="s">
        <v>172</v>
      </c>
      <c r="F301" t="str">
        <f>LEFT(Table3[[#This Row],[category]], FIND("|", Table3[[#This Row],[category]]) - 1)</f>
        <v>Electronics</v>
      </c>
      <c r="G301" t="str">
        <f>MID(Table3[[#This Row],[category]], FIND("|", Table3[[#This Row],[category]]) + 1, FIND("|", Table3[[#This Row],[category]], FIND("|", Table3[[#This Row],[category]]) + 1) - FIND("|", Table3[[#This Row],[category]]) - 1)</f>
        <v>HomeTheater,TV&amp;Video</v>
      </c>
      <c r="H301" t="str">
        <f>RIGHT(Table3[[#This Row],[category]], LEN(Table3[[#This Row],[category]]) - FIND("|", Table3[[#This Row],[category]], FIND("|", Table3[[#This Row],[category]]) + 1))</f>
        <v>Televisions|SmartTelevisions</v>
      </c>
      <c r="I301" s="6">
        <v>31999</v>
      </c>
      <c r="J301" s="6">
        <v>49999</v>
      </c>
      <c r="K301" s="1">
        <f t="shared" si="24"/>
        <v>36.000720014400287</v>
      </c>
      <c r="L301" s="3">
        <v>0.36</v>
      </c>
      <c r="M301" s="1">
        <v>4.3</v>
      </c>
      <c r="N301" s="11">
        <v>21252</v>
      </c>
      <c r="O301" s="7">
        <f>IF(ISNUMBER(Table3[[#This Row],[rating]]), Table3[[#This Row],[rating]], "")</f>
        <v>4.3</v>
      </c>
      <c r="P301" s="7">
        <f>Table3[[#This Row],[average rating]] + (Table3[[#This Row],[rating_count]] / 1000)</f>
        <v>25.552</v>
      </c>
      <c r="Q301" s="7">
        <f>IFERROR(ROUND(VALUE(Table3[[#This Row],[rating]]), 0), "")</f>
        <v>4</v>
      </c>
      <c r="R301" t="s">
        <v>2071</v>
      </c>
      <c r="S301" t="s">
        <v>2072</v>
      </c>
      <c r="T301" t="s">
        <v>2073</v>
      </c>
      <c r="U301" t="s">
        <v>2074</v>
      </c>
      <c r="V301" t="s">
        <v>2075</v>
      </c>
      <c r="W301" t="s">
        <v>2076</v>
      </c>
      <c r="X301" t="s">
        <v>2077</v>
      </c>
      <c r="Y301" t="s">
        <v>2078</v>
      </c>
      <c r="Z301" s="6">
        <f t="shared" si="25"/>
        <v>1062578748</v>
      </c>
      <c r="AA301" s="6">
        <f>IFERROR(VALUE(Table3[[#This Row],[potential revenue]]), 0)</f>
        <v>1062578748</v>
      </c>
      <c r="AB301" t="str">
        <f t="shared" si="26"/>
        <v>Yes</v>
      </c>
      <c r="AC301">
        <f t="shared" si="27"/>
        <v>212</v>
      </c>
      <c r="AD301" t="str">
        <f t="shared" si="28"/>
        <v>&gt;₹500</v>
      </c>
      <c r="AE301" t="str">
        <f t="shared" si="29"/>
        <v>31–40%</v>
      </c>
    </row>
    <row r="302" spans="1:31" x14ac:dyDescent="0.35">
      <c r="A302" t="s">
        <v>2942</v>
      </c>
      <c r="B302" t="s">
        <v>2585</v>
      </c>
      <c r="C302" t="str">
        <f>PROPER(Table3[[#This Row],[product_name2]])</f>
        <v>Tuarso 8K Hdmi 2.1 Cable 48Gbps , 1.5 Meter High-Speed Braided Hdmi Cable ( 8K@60Hz„Äå4K@120Hz„Äå2K@240Hz ) Hdmi 2.1 Cable Compatible With Monitors , Television , Laptops , Projectors , Game Consoles And More With Hdmi Ports Device</v>
      </c>
      <c r="D302" t="s">
        <v>2586</v>
      </c>
      <c r="E302" t="s">
        <v>172</v>
      </c>
      <c r="F302" t="str">
        <f>LEFT(Table3[[#This Row],[category]], FIND("|", Table3[[#This Row],[category]]) - 1)</f>
        <v>Electronics</v>
      </c>
      <c r="G302" t="str">
        <f>MID(Table3[[#This Row],[category]], FIND("|", Table3[[#This Row],[category]]) + 1, FIND("|", Table3[[#This Row],[category]], FIND("|", Table3[[#This Row],[category]]) + 1) - FIND("|", Table3[[#This Row],[category]]) - 1)</f>
        <v>HomeTheater,TV&amp;Video</v>
      </c>
      <c r="H302" t="str">
        <f>RIGHT(Table3[[#This Row],[category]], LEN(Table3[[#This Row],[category]]) - FIND("|", Table3[[#This Row],[category]], FIND("|", Table3[[#This Row],[category]]) + 1))</f>
        <v>Televisions|SmartTelevisions</v>
      </c>
      <c r="I302" s="6">
        <v>46999</v>
      </c>
      <c r="J302" s="6">
        <v>69999</v>
      </c>
      <c r="K302" s="1">
        <f t="shared" si="24"/>
        <v>32.857612251603598</v>
      </c>
      <c r="L302" s="3">
        <v>0.33</v>
      </c>
      <c r="M302" s="1">
        <v>4.3</v>
      </c>
      <c r="N302" s="11">
        <v>21252</v>
      </c>
      <c r="O302" s="7">
        <f>IF(ISNUMBER(Table3[[#This Row],[rating]]), Table3[[#This Row],[rating]], "")</f>
        <v>4.3</v>
      </c>
      <c r="P302" s="7">
        <f>Table3[[#This Row],[average rating]] + (Table3[[#This Row],[rating_count]] / 1000)</f>
        <v>25.552</v>
      </c>
      <c r="Q302" s="7">
        <f>IFERROR(ROUND(VALUE(Table3[[#This Row],[rating]]), 0), "")</f>
        <v>4</v>
      </c>
      <c r="R302" t="s">
        <v>2944</v>
      </c>
      <c r="S302" t="s">
        <v>2945</v>
      </c>
      <c r="T302" t="s">
        <v>2946</v>
      </c>
      <c r="U302" t="s">
        <v>2947</v>
      </c>
      <c r="V302" t="s">
        <v>2948</v>
      </c>
      <c r="W302" t="s">
        <v>2949</v>
      </c>
      <c r="X302" t="s">
        <v>2950</v>
      </c>
      <c r="Y302" t="s">
        <v>2951</v>
      </c>
      <c r="Z302" s="6">
        <f t="shared" si="25"/>
        <v>1487618748</v>
      </c>
      <c r="AA302" s="6">
        <f>IFERROR(VALUE(Table3[[#This Row],[potential revenue]]), 0)</f>
        <v>1487618748</v>
      </c>
      <c r="AB302" t="str">
        <f t="shared" si="26"/>
        <v>No</v>
      </c>
      <c r="AC302">
        <f t="shared" si="27"/>
        <v>211</v>
      </c>
      <c r="AD302" t="str">
        <f t="shared" si="28"/>
        <v>&gt;₹500</v>
      </c>
      <c r="AE302" t="str">
        <f t="shared" si="29"/>
        <v>31–40%</v>
      </c>
    </row>
    <row r="303" spans="1:31" x14ac:dyDescent="0.35">
      <c r="A303" t="s">
        <v>5995</v>
      </c>
      <c r="B303" t="s">
        <v>549</v>
      </c>
      <c r="C303" t="str">
        <f>PROPER(Table3[[#This Row],[product_name2]])</f>
        <v>Oneplus 80 Cm (32 Inches) Y Series Hd Ready Smart Android Led Tv 32 Y1S (Black)</v>
      </c>
      <c r="D303" t="s">
        <v>550</v>
      </c>
      <c r="E303" t="s">
        <v>5395</v>
      </c>
      <c r="F303" t="str">
        <f>LEFT(Table3[[#This Row],[category]], FIND("|", Table3[[#This Row],[category]]) - 1)</f>
        <v>Computers&amp;Accessories</v>
      </c>
      <c r="G303" t="str">
        <f>MID(Table3[[#This Row],[category]], FIND("|", Table3[[#This Row],[category]]) + 1, FIND("|", Table3[[#This Row],[category]], FIND("|", Table3[[#This Row],[category]]) + 1) - FIND("|", Table3[[#This Row],[category]]) - 1)</f>
        <v>Accessories&amp;Peripherals</v>
      </c>
      <c r="H303" t="str">
        <f>RIGHT(Table3[[#This Row],[category]], LEN(Table3[[#This Row],[category]]) - FIND("|", Table3[[#This Row],[category]], FIND("|", Table3[[#This Row],[category]]) + 1))</f>
        <v>HardDiskBags</v>
      </c>
      <c r="I303" s="6">
        <v>299</v>
      </c>
      <c r="J303" s="6">
        <v>499</v>
      </c>
      <c r="K303" s="1">
        <f t="shared" si="24"/>
        <v>40.080160320641284</v>
      </c>
      <c r="L303" s="3">
        <v>0.4</v>
      </c>
      <c r="M303" s="1">
        <v>4.5</v>
      </c>
      <c r="N303" s="11">
        <v>21010</v>
      </c>
      <c r="O303" s="7">
        <f>IF(ISNUMBER(Table3[[#This Row],[rating]]), Table3[[#This Row],[rating]], "")</f>
        <v>4.5</v>
      </c>
      <c r="P303" s="7">
        <f>Table3[[#This Row],[average rating]] + (Table3[[#This Row],[rating_count]] / 1000)</f>
        <v>25.51</v>
      </c>
      <c r="Q303" s="7">
        <f>IFERROR(ROUND(VALUE(Table3[[#This Row],[rating]]), 0), "")</f>
        <v>5</v>
      </c>
      <c r="R303" t="s">
        <v>5997</v>
      </c>
      <c r="S303" t="s">
        <v>5998</v>
      </c>
      <c r="T303" t="s">
        <v>5999</v>
      </c>
      <c r="U303" t="s">
        <v>6000</v>
      </c>
      <c r="V303" t="s">
        <v>6001</v>
      </c>
      <c r="W303" t="s">
        <v>6002</v>
      </c>
      <c r="X303" t="s">
        <v>6003</v>
      </c>
      <c r="Y303" t="s">
        <v>6004</v>
      </c>
      <c r="Z303" s="6">
        <f t="shared" si="25"/>
        <v>10483990</v>
      </c>
      <c r="AA303" s="6">
        <f>IFERROR(VALUE(Table3[[#This Row],[potential revenue]]), 0)</f>
        <v>10483990</v>
      </c>
      <c r="AB303" t="str">
        <f t="shared" si="26"/>
        <v>No</v>
      </c>
      <c r="AC303">
        <f t="shared" si="27"/>
        <v>210</v>
      </c>
      <c r="AD303" t="str">
        <f t="shared" si="28"/>
        <v>&gt;₹500</v>
      </c>
      <c r="AE303" t="str">
        <f t="shared" si="29"/>
        <v>41–50%</v>
      </c>
    </row>
    <row r="304" spans="1:31" x14ac:dyDescent="0.35">
      <c r="A304" t="s">
        <v>3251</v>
      </c>
      <c r="B304" t="s">
        <v>8217</v>
      </c>
      <c r="C304" t="str">
        <f>PROPER(Table3[[#This Row],[product_name2]])</f>
        <v>Sennheiser Cx 80S In-Ear Wired Headphones With In-Line One-Button Smart Remote With Microphone Black</v>
      </c>
      <c r="D304" t="s">
        <v>8218</v>
      </c>
      <c r="E304" t="s">
        <v>3006</v>
      </c>
      <c r="F304" t="str">
        <f>LEFT(Table3[[#This Row],[category]], FIND("|", Table3[[#This Row],[category]]) - 1)</f>
        <v>Electronics</v>
      </c>
      <c r="G304" t="str">
        <f>MID(Table3[[#This Row],[category]], FIND("|", Table3[[#This Row],[category]]) + 1, FIND("|", Table3[[#This Row],[category]], FIND("|", Table3[[#This Row],[category]]) + 1) - FIND("|", Table3[[#This Row],[category]]) - 1)</f>
        <v>Mobiles&amp;Accessories</v>
      </c>
      <c r="H304" t="str">
        <f>RIGHT(Table3[[#This Row],[category]], LEN(Table3[[#This Row],[category]]) - FIND("|", Table3[[#This Row],[category]], FIND("|", Table3[[#This Row],[category]]) + 1))</f>
        <v>Smartphones&amp;BasicMobiles|Smartphones</v>
      </c>
      <c r="I304" s="6">
        <v>16499</v>
      </c>
      <c r="J304" s="6">
        <v>20999</v>
      </c>
      <c r="K304" s="1">
        <f t="shared" si="24"/>
        <v>21.429591885327874</v>
      </c>
      <c r="L304" s="3">
        <v>0.21</v>
      </c>
      <c r="M304" s="1">
        <v>4</v>
      </c>
      <c r="N304" s="11">
        <v>21350</v>
      </c>
      <c r="O304" s="7">
        <f>IF(ISNUMBER(Table3[[#This Row],[rating]]), Table3[[#This Row],[rating]], "")</f>
        <v>4</v>
      </c>
      <c r="P304" s="7">
        <f>Table3[[#This Row],[average rating]] + (Table3[[#This Row],[rating_count]] / 1000)</f>
        <v>25.35</v>
      </c>
      <c r="Q304" s="7">
        <f>IFERROR(ROUND(VALUE(Table3[[#This Row],[rating]]), 0), "")</f>
        <v>4</v>
      </c>
      <c r="R304" t="s">
        <v>3253</v>
      </c>
      <c r="S304" t="s">
        <v>3254</v>
      </c>
      <c r="T304" t="s">
        <v>3255</v>
      </c>
      <c r="U304" t="s">
        <v>3256</v>
      </c>
      <c r="V304" t="s">
        <v>3257</v>
      </c>
      <c r="W304" t="s">
        <v>3258</v>
      </c>
      <c r="X304" t="s">
        <v>3259</v>
      </c>
      <c r="Y304" t="s">
        <v>3260</v>
      </c>
      <c r="Z304" s="6">
        <f t="shared" si="25"/>
        <v>448328650</v>
      </c>
      <c r="AA304" s="6">
        <f>IFERROR(VALUE(Table3[[#This Row],[potential revenue]]), 0)</f>
        <v>448328650</v>
      </c>
      <c r="AB304" t="str">
        <f t="shared" si="26"/>
        <v>No</v>
      </c>
      <c r="AC304">
        <f t="shared" si="27"/>
        <v>210</v>
      </c>
      <c r="AD304" t="str">
        <f t="shared" si="28"/>
        <v>₹200–₹500</v>
      </c>
      <c r="AE304" t="str">
        <f t="shared" si="29"/>
        <v>21–30%</v>
      </c>
    </row>
    <row r="305" spans="1:31" x14ac:dyDescent="0.35">
      <c r="A305" t="s">
        <v>3848</v>
      </c>
      <c r="B305" t="s">
        <v>8380</v>
      </c>
      <c r="C305" t="str">
        <f>PROPER(Table3[[#This Row],[product_name2]])</f>
        <v>Inventis 5V 1.2W Portable Flexible Usb Led Light Lamp (Colors May Vary)</v>
      </c>
      <c r="D305" t="s">
        <v>8381</v>
      </c>
      <c r="E305" t="s">
        <v>3006</v>
      </c>
      <c r="F305" t="str">
        <f>LEFT(Table3[[#This Row],[category]], FIND("|", Table3[[#This Row],[category]]) - 1)</f>
        <v>Electronics</v>
      </c>
      <c r="G305" t="str">
        <f>MID(Table3[[#This Row],[category]], FIND("|", Table3[[#This Row],[category]]) + 1, FIND("|", Table3[[#This Row],[category]], FIND("|", Table3[[#This Row],[category]]) + 1) - FIND("|", Table3[[#This Row],[category]]) - 1)</f>
        <v>Mobiles&amp;Accessories</v>
      </c>
      <c r="H305" t="str">
        <f>RIGHT(Table3[[#This Row],[category]], LEN(Table3[[#This Row],[category]]) - FIND("|", Table3[[#This Row],[category]], FIND("|", Table3[[#This Row],[category]]) + 1))</f>
        <v>Smartphones&amp;BasicMobiles|Smartphones</v>
      </c>
      <c r="I305" s="6">
        <v>17999</v>
      </c>
      <c r="J305" s="6">
        <v>21990</v>
      </c>
      <c r="K305" s="1">
        <f t="shared" si="24"/>
        <v>18.149158708503865</v>
      </c>
      <c r="L305" s="3">
        <v>0.18</v>
      </c>
      <c r="M305" s="1">
        <v>4</v>
      </c>
      <c r="N305" s="11">
        <v>21350</v>
      </c>
      <c r="O305" s="7">
        <f>IF(ISNUMBER(Table3[[#This Row],[rating]]), Table3[[#This Row],[rating]], "")</f>
        <v>4</v>
      </c>
      <c r="P305" s="7">
        <f>Table3[[#This Row],[average rating]] + (Table3[[#This Row],[rating_count]] / 1000)</f>
        <v>25.35</v>
      </c>
      <c r="Q305" s="7">
        <f>IFERROR(ROUND(VALUE(Table3[[#This Row],[rating]]), 0), "")</f>
        <v>4</v>
      </c>
      <c r="R305" t="s">
        <v>3850</v>
      </c>
      <c r="S305" t="s">
        <v>3254</v>
      </c>
      <c r="T305" t="s">
        <v>3255</v>
      </c>
      <c r="U305" t="s">
        <v>3256</v>
      </c>
      <c r="V305" t="s">
        <v>3257</v>
      </c>
      <c r="W305" t="s">
        <v>3258</v>
      </c>
      <c r="X305" t="s">
        <v>3259</v>
      </c>
      <c r="Y305" t="s">
        <v>3851</v>
      </c>
      <c r="Z305" s="6">
        <f t="shared" si="25"/>
        <v>469486500</v>
      </c>
      <c r="AA305" s="6">
        <f>IFERROR(VALUE(Table3[[#This Row],[potential revenue]]), 0)</f>
        <v>469486500</v>
      </c>
      <c r="AB305" t="str">
        <f t="shared" si="26"/>
        <v>No</v>
      </c>
      <c r="AC305">
        <f t="shared" si="27"/>
        <v>210</v>
      </c>
      <c r="AD305" t="str">
        <f t="shared" si="28"/>
        <v>&gt;₹500</v>
      </c>
      <c r="AE305" t="str">
        <f t="shared" si="29"/>
        <v>11–20%</v>
      </c>
    </row>
    <row r="306" spans="1:31" x14ac:dyDescent="0.35">
      <c r="A306" t="s">
        <v>3928</v>
      </c>
      <c r="B306" t="s">
        <v>8399</v>
      </c>
      <c r="C306" t="str">
        <f>PROPER(Table3[[#This Row],[product_name2]])</f>
        <v>Boat Stone 250 Portable Wireless Speaker With 5W Rms Immersive Audio, Rgb Leds, Up To 8Hrs Playtime, Ipx7 Water Resistance, Multi-Compatibility Modes(Black)</v>
      </c>
      <c r="D306" t="s">
        <v>8400</v>
      </c>
      <c r="E306" t="s">
        <v>3006</v>
      </c>
      <c r="F306" t="str">
        <f>LEFT(Table3[[#This Row],[category]], FIND("|", Table3[[#This Row],[category]]) - 1)</f>
        <v>Electronics</v>
      </c>
      <c r="G306" t="str">
        <f>MID(Table3[[#This Row],[category]], FIND("|", Table3[[#This Row],[category]]) + 1, FIND("|", Table3[[#This Row],[category]], FIND("|", Table3[[#This Row],[category]]) + 1) - FIND("|", Table3[[#This Row],[category]]) - 1)</f>
        <v>Mobiles&amp;Accessories</v>
      </c>
      <c r="H306" t="str">
        <f>RIGHT(Table3[[#This Row],[category]], LEN(Table3[[#This Row],[category]]) - FIND("|", Table3[[#This Row],[category]], FIND("|", Table3[[#This Row],[category]]) + 1))</f>
        <v>Smartphones&amp;BasicMobiles|Smartphones</v>
      </c>
      <c r="I306" s="6">
        <v>16499</v>
      </c>
      <c r="J306" s="6">
        <v>20990</v>
      </c>
      <c r="K306" s="1">
        <f t="shared" si="24"/>
        <v>21.395902810862317</v>
      </c>
      <c r="L306" s="3">
        <v>0.21</v>
      </c>
      <c r="M306" s="1">
        <v>4</v>
      </c>
      <c r="N306" s="11">
        <v>21350</v>
      </c>
      <c r="O306" s="7">
        <f>IF(ISNUMBER(Table3[[#This Row],[rating]]), Table3[[#This Row],[rating]], "")</f>
        <v>4</v>
      </c>
      <c r="P306" s="7">
        <f>Table3[[#This Row],[average rating]] + (Table3[[#This Row],[rating_count]] / 1000)</f>
        <v>25.35</v>
      </c>
      <c r="Q306" s="7">
        <f>IFERROR(ROUND(VALUE(Table3[[#This Row],[rating]]), 0), "")</f>
        <v>4</v>
      </c>
      <c r="R306" t="s">
        <v>3850</v>
      </c>
      <c r="S306" t="s">
        <v>3254</v>
      </c>
      <c r="T306" t="s">
        <v>3255</v>
      </c>
      <c r="U306" t="s">
        <v>3256</v>
      </c>
      <c r="V306" t="s">
        <v>3257</v>
      </c>
      <c r="W306" t="s">
        <v>3258</v>
      </c>
      <c r="X306" t="s">
        <v>3930</v>
      </c>
      <c r="Y306" t="s">
        <v>3931</v>
      </c>
      <c r="Z306" s="6">
        <f t="shared" si="25"/>
        <v>448136500</v>
      </c>
      <c r="AA306" s="6">
        <f>IFERROR(VALUE(Table3[[#This Row],[potential revenue]]), 0)</f>
        <v>448136500</v>
      </c>
      <c r="AB306" t="str">
        <f t="shared" si="26"/>
        <v>No</v>
      </c>
      <c r="AC306">
        <f t="shared" si="27"/>
        <v>211</v>
      </c>
      <c r="AD306" t="str">
        <f t="shared" si="28"/>
        <v>&gt;₹500</v>
      </c>
      <c r="AE306" t="str">
        <f t="shared" si="29"/>
        <v>21–30%</v>
      </c>
    </row>
    <row r="307" spans="1:31" x14ac:dyDescent="0.35">
      <c r="A307" t="s">
        <v>5267</v>
      </c>
      <c r="B307" t="s">
        <v>10050</v>
      </c>
      <c r="C307" t="str">
        <f>PROPER(Table3[[#This Row],[product_name2]])</f>
        <v>Kitchenwell 18Pc Plastic Food Snack Bag Pouch Clip Sealer For Keeping Food Fresh For Home, Kitchen, Camping Snack Seal Sealing Bag Clips (Multi-Color) | (Pack Of 18)|</v>
      </c>
      <c r="D307" t="s">
        <v>10051</v>
      </c>
      <c r="E307" t="s">
        <v>5269</v>
      </c>
      <c r="F307" t="str">
        <f>LEFT(Table3[[#This Row],[category]], FIND("|", Table3[[#This Row],[category]]) - 1)</f>
        <v>Electronics</v>
      </c>
      <c r="G307" t="str">
        <f>MID(Table3[[#This Row],[category]], FIND("|", Table3[[#This Row],[category]]) + 1, FIND("|", Table3[[#This Row],[category]], FIND("|", Table3[[#This Row],[category]]) + 1) - FIND("|", Table3[[#This Row],[category]]) - 1)</f>
        <v>Cameras&amp;Photography</v>
      </c>
      <c r="H307" t="str">
        <f>RIGHT(Table3[[#This Row],[category]], LEN(Table3[[#This Row],[category]]) - FIND("|", Table3[[#This Row],[category]], FIND("|", Table3[[#This Row],[category]]) + 1))</f>
        <v>Accessories|Tripods&amp;Monopods|TripodLegs</v>
      </c>
      <c r="I307" s="6">
        <v>399</v>
      </c>
      <c r="J307" s="6">
        <v>995</v>
      </c>
      <c r="K307" s="1">
        <f t="shared" si="24"/>
        <v>59.899497487437181</v>
      </c>
      <c r="L307" s="3">
        <v>0.6</v>
      </c>
      <c r="M307" s="1">
        <v>3.9</v>
      </c>
      <c r="N307" s="11">
        <v>21372</v>
      </c>
      <c r="O307" s="7">
        <f>IF(ISNUMBER(Table3[[#This Row],[rating]]), Table3[[#This Row],[rating]], "")</f>
        <v>3.9</v>
      </c>
      <c r="P307" s="7">
        <f>Table3[[#This Row],[average rating]] + (Table3[[#This Row],[rating_count]] / 1000)</f>
        <v>25.271999999999998</v>
      </c>
      <c r="Q307" s="7">
        <f>IFERROR(ROUND(VALUE(Table3[[#This Row],[rating]]), 0), "")</f>
        <v>4</v>
      </c>
      <c r="R307" t="s">
        <v>5270</v>
      </c>
      <c r="S307" t="s">
        <v>5271</v>
      </c>
      <c r="T307" t="s">
        <v>5272</v>
      </c>
      <c r="U307" t="s">
        <v>5273</v>
      </c>
      <c r="V307" t="s">
        <v>5274</v>
      </c>
      <c r="W307" t="s">
        <v>5275</v>
      </c>
      <c r="X307" t="s">
        <v>5276</v>
      </c>
      <c r="Y307" t="s">
        <v>5277</v>
      </c>
      <c r="Z307" s="6">
        <f t="shared" si="25"/>
        <v>21265140</v>
      </c>
      <c r="AA307" s="6">
        <f>IFERROR(VALUE(Table3[[#This Row],[potential revenue]]), 0)</f>
        <v>21265140</v>
      </c>
      <c r="AB307" t="str">
        <f t="shared" si="26"/>
        <v>No</v>
      </c>
      <c r="AC307">
        <f t="shared" si="27"/>
        <v>211</v>
      </c>
      <c r="AD307" t="str">
        <f t="shared" si="28"/>
        <v>&gt;₹500</v>
      </c>
      <c r="AE307" t="str">
        <f t="shared" si="29"/>
        <v>51–60%</v>
      </c>
    </row>
    <row r="308" spans="1:31" x14ac:dyDescent="0.35">
      <c r="A308" t="s">
        <v>4934</v>
      </c>
      <c r="B308" t="s">
        <v>12494</v>
      </c>
      <c r="C308" t="str">
        <f>PROPER(Table3[[#This Row],[product_name2]])</f>
        <v>Agaro Glory Cool Mist Ultrasonic Humidifier, 4.5Litres, For Large Area, Room, Home, Office, Adjustable Mist Output, Ceramic Ball Filter, Ultra Quiet, 360¬∞ Rotatable Nozzle, Auto Shut Off, Grey</v>
      </c>
      <c r="D308" t="s">
        <v>12495</v>
      </c>
      <c r="E308" t="s">
        <v>3082</v>
      </c>
      <c r="F308" t="str">
        <f>LEFT(Table3[[#This Row],[category]], FIND("|", Table3[[#This Row],[category]]) - 1)</f>
        <v>Electronics</v>
      </c>
      <c r="G308" t="str">
        <f>MID(Table3[[#This Row],[category]], FIND("|", Table3[[#This Row],[category]]) + 1, FIND("|", Table3[[#This Row],[category]], FIND("|", Table3[[#This Row],[category]]) + 1) - FIND("|", Table3[[#This Row],[category]]) - 1)</f>
        <v>Headphones,Earbuds&amp;Accessories</v>
      </c>
      <c r="H308" t="str">
        <f>RIGHT(Table3[[#This Row],[category]], LEN(Table3[[#This Row],[category]]) - FIND("|", Table3[[#This Row],[category]], FIND("|", Table3[[#This Row],[category]]) + 1))</f>
        <v>Headphones|In-Ear</v>
      </c>
      <c r="I308" s="6">
        <v>149</v>
      </c>
      <c r="J308" s="6">
        <v>399</v>
      </c>
      <c r="K308" s="1">
        <f t="shared" si="24"/>
        <v>62.656641604010019</v>
      </c>
      <c r="L308" s="3">
        <v>0.63</v>
      </c>
      <c r="M308" s="1">
        <v>3.5</v>
      </c>
      <c r="N308" s="11">
        <v>21764</v>
      </c>
      <c r="O308" s="7">
        <f>IF(ISNUMBER(Table3[[#This Row],[rating]]), Table3[[#This Row],[rating]], "")</f>
        <v>3.5</v>
      </c>
      <c r="P308" s="7">
        <f>Table3[[#This Row],[average rating]] + (Table3[[#This Row],[rating_count]] / 1000)</f>
        <v>25.263999999999999</v>
      </c>
      <c r="Q308" s="7">
        <f>IFERROR(ROUND(VALUE(Table3[[#This Row],[rating]]), 0), "")</f>
        <v>4</v>
      </c>
      <c r="R308" t="s">
        <v>4936</v>
      </c>
      <c r="S308" t="s">
        <v>4937</v>
      </c>
      <c r="T308" t="s">
        <v>4938</v>
      </c>
      <c r="U308" t="s">
        <v>4939</v>
      </c>
      <c r="V308" t="s">
        <v>4940</v>
      </c>
      <c r="W308" t="s">
        <v>4941</v>
      </c>
      <c r="X308" t="s">
        <v>4942</v>
      </c>
      <c r="Y308" t="s">
        <v>4943</v>
      </c>
      <c r="Z308" s="6">
        <f t="shared" si="25"/>
        <v>8683836</v>
      </c>
      <c r="AA308" s="6">
        <f>IFERROR(VALUE(Table3[[#This Row],[potential revenue]]), 0)</f>
        <v>8683836</v>
      </c>
      <c r="AB308" t="str">
        <f t="shared" si="26"/>
        <v>Yes</v>
      </c>
      <c r="AC308">
        <f t="shared" si="27"/>
        <v>212</v>
      </c>
      <c r="AD308" t="str">
        <f t="shared" si="28"/>
        <v>₹200–₹500</v>
      </c>
      <c r="AE308" t="str">
        <f t="shared" si="29"/>
        <v>61–70%</v>
      </c>
    </row>
    <row r="309" spans="1:31" x14ac:dyDescent="0.35">
      <c r="A309" t="s">
        <v>7321</v>
      </c>
      <c r="B309" t="s">
        <v>12564</v>
      </c>
      <c r="C309" t="str">
        <f>PROPER(Table3[[#This Row],[product_name2]])</f>
        <v>Kent 16051 Hand Blender 300 W | 5 Variable Speed Control | Multiple Beaters &amp; Dough Hooks | Turbo Function</v>
      </c>
      <c r="D309" t="s">
        <v>12565</v>
      </c>
      <c r="E309" t="s">
        <v>7323</v>
      </c>
      <c r="F309" t="str">
        <f>LEFT(Table3[[#This Row],[category]], FIND("|", Table3[[#This Row],[category]]) - 1)</f>
        <v>Computers&amp;Accessories</v>
      </c>
      <c r="G309" t="str">
        <f>MID(Table3[[#This Row],[category]], FIND("|", Table3[[#This Row],[category]]) + 1, FIND("|", Table3[[#This Row],[category]], FIND("|", Table3[[#This Row],[category]]) + 1) - FIND("|", Table3[[#This Row],[category]]) - 1)</f>
        <v>Printers,Inks&amp;Accessories</v>
      </c>
      <c r="H309" t="str">
        <f>RIGHT(Table3[[#This Row],[category]], LEN(Table3[[#This Row],[category]]) - FIND("|", Table3[[#This Row],[category]], FIND("|", Table3[[#This Row],[category]]) + 1))</f>
        <v>Printers</v>
      </c>
      <c r="I309" s="6">
        <v>3999</v>
      </c>
      <c r="J309" s="6">
        <v>4332.96</v>
      </c>
      <c r="K309" s="1">
        <f t="shared" si="24"/>
        <v>7.7074332557881915</v>
      </c>
      <c r="L309" s="3">
        <v>0.08</v>
      </c>
      <c r="M309" s="1">
        <v>3.5</v>
      </c>
      <c r="N309" s="11">
        <v>21762</v>
      </c>
      <c r="O309" s="7">
        <f>IF(ISNUMBER(Table3[[#This Row],[rating]]), Table3[[#This Row],[rating]], "")</f>
        <v>3.5</v>
      </c>
      <c r="P309" s="7">
        <f>Table3[[#This Row],[average rating]] + (Table3[[#This Row],[rating_count]] / 1000)</f>
        <v>25.262</v>
      </c>
      <c r="Q309" s="7">
        <f>IFERROR(ROUND(VALUE(Table3[[#This Row],[rating]]), 0), "")</f>
        <v>4</v>
      </c>
      <c r="R309" t="s">
        <v>7324</v>
      </c>
      <c r="S309" t="s">
        <v>7325</v>
      </c>
      <c r="T309" t="s">
        <v>7326</v>
      </c>
      <c r="U309" t="s">
        <v>7327</v>
      </c>
      <c r="V309" t="s">
        <v>7328</v>
      </c>
      <c r="W309" t="s">
        <v>7329</v>
      </c>
      <c r="X309" t="s">
        <v>7330</v>
      </c>
      <c r="Y309" t="s">
        <v>7331</v>
      </c>
      <c r="Z309" s="6">
        <f t="shared" si="25"/>
        <v>94293875.519999996</v>
      </c>
      <c r="AA309" s="6">
        <f>IFERROR(VALUE(Table3[[#This Row],[potential revenue]]), 0)</f>
        <v>94293875.519999996</v>
      </c>
      <c r="AB309" t="str">
        <f t="shared" si="26"/>
        <v>Yes</v>
      </c>
      <c r="AC309">
        <f t="shared" si="27"/>
        <v>212</v>
      </c>
      <c r="AD309" t="str">
        <f t="shared" si="28"/>
        <v>&lt;₹200</v>
      </c>
      <c r="AE309" t="str">
        <f t="shared" si="29"/>
        <v>0–10%</v>
      </c>
    </row>
    <row r="310" spans="1:31" x14ac:dyDescent="0.35">
      <c r="A310" t="s">
        <v>8154</v>
      </c>
      <c r="B310" t="s">
        <v>771</v>
      </c>
      <c r="C310" t="str">
        <f>PROPER(Table3[[#This Row],[product_name2]])</f>
        <v>Flix (Beetel) Usb To Type C Pvc Data Sync And 2A 480Mbps Data Sync, Tough Fast Charging Long Cable For Usb Type C Devices, Charging Adapter (White, 1 Meter) - Xcd-C12</v>
      </c>
      <c r="D310" t="s">
        <v>772</v>
      </c>
      <c r="E310" t="s">
        <v>8156</v>
      </c>
      <c r="F310" t="str">
        <f>LEFT(Table3[[#This Row],[category]], FIND("|", Table3[[#This Row],[category]]) - 1)</f>
        <v>Electronics</v>
      </c>
      <c r="G310" t="str">
        <f>MID(Table3[[#This Row],[category]], FIND("|", Table3[[#This Row],[category]]) + 1, FIND("|", Table3[[#This Row],[category]], FIND("|", Table3[[#This Row],[category]]) + 1) - FIND("|", Table3[[#This Row],[category]]) - 1)</f>
        <v>PowerAccessories</v>
      </c>
      <c r="H310" t="str">
        <f>RIGHT(Table3[[#This Row],[category]], LEN(Table3[[#This Row],[category]]) - FIND("|", Table3[[#This Row],[category]], FIND("|", Table3[[#This Row],[category]]) + 1))</f>
        <v>SurgeProtectors</v>
      </c>
      <c r="I310" s="6">
        <v>1289</v>
      </c>
      <c r="J310" s="6">
        <v>1499</v>
      </c>
      <c r="K310" s="1">
        <f t="shared" si="24"/>
        <v>14.009339559706472</v>
      </c>
      <c r="L310" s="3">
        <v>0.14000000000000001</v>
      </c>
      <c r="M310" s="1">
        <v>4.5</v>
      </c>
      <c r="N310" s="11">
        <v>20668</v>
      </c>
      <c r="O310" s="7">
        <f>IF(ISNUMBER(Table3[[#This Row],[rating]]), Table3[[#This Row],[rating]], "")</f>
        <v>4.5</v>
      </c>
      <c r="P310" s="7">
        <f>Table3[[#This Row],[average rating]] + (Table3[[#This Row],[rating_count]] / 1000)</f>
        <v>25.167999999999999</v>
      </c>
      <c r="Q310" s="7">
        <f>IFERROR(ROUND(VALUE(Table3[[#This Row],[rating]]), 0), "")</f>
        <v>5</v>
      </c>
      <c r="R310" t="s">
        <v>8157</v>
      </c>
      <c r="S310" t="s">
        <v>8158</v>
      </c>
      <c r="T310" t="s">
        <v>8159</v>
      </c>
      <c r="U310" t="s">
        <v>8160</v>
      </c>
      <c r="V310" t="s">
        <v>8161</v>
      </c>
      <c r="W310" t="s">
        <v>8162</v>
      </c>
      <c r="X310" t="s">
        <v>8163</v>
      </c>
      <c r="Y310" t="s">
        <v>8164</v>
      </c>
      <c r="Z310" s="6">
        <f t="shared" si="25"/>
        <v>30981332</v>
      </c>
      <c r="AA310" s="6">
        <f>IFERROR(VALUE(Table3[[#This Row],[potential revenue]]), 0)</f>
        <v>30981332</v>
      </c>
      <c r="AB310" t="str">
        <f t="shared" si="26"/>
        <v>No</v>
      </c>
      <c r="AC310">
        <f t="shared" si="27"/>
        <v>211</v>
      </c>
      <c r="AD310" t="str">
        <f t="shared" si="28"/>
        <v>&gt;₹500</v>
      </c>
      <c r="AE310" t="str">
        <f t="shared" si="29"/>
        <v>11–20%</v>
      </c>
    </row>
    <row r="311" spans="1:31" x14ac:dyDescent="0.35">
      <c r="A311" t="s">
        <v>296</v>
      </c>
      <c r="B311" t="s">
        <v>2058</v>
      </c>
      <c r="C311" t="str">
        <f>PROPER(Table3[[#This Row],[product_name2]])</f>
        <v>Amazonbasics 6 Feet Displayport To Displayport Cable - (Not Hdmi Cable) (Gold)</v>
      </c>
      <c r="D311" t="s">
        <v>2059</v>
      </c>
      <c r="E311" t="s">
        <v>20</v>
      </c>
      <c r="F311" t="str">
        <f>LEFT(Table3[[#This Row],[category]], FIND("|", Table3[[#This Row],[category]]) - 1)</f>
        <v>Computers&amp;Accessories</v>
      </c>
      <c r="G311" t="str">
        <f>MID(Table3[[#This Row],[category]], FIND("|", Table3[[#This Row],[category]]) + 1, FIND("|", Table3[[#This Row],[category]], FIND("|", Table3[[#This Row],[category]]) + 1) - FIND("|", Table3[[#This Row],[category]]) - 1)</f>
        <v>Accessories&amp;Peripherals</v>
      </c>
      <c r="H311" t="str">
        <f>RIGHT(Table3[[#This Row],[category]], LEN(Table3[[#This Row],[category]]) - FIND("|", Table3[[#This Row],[category]], FIND("|", Table3[[#This Row],[category]]) + 1))</f>
        <v>Cables&amp;Accessories|Cables|USBCables</v>
      </c>
      <c r="I311" s="6">
        <v>299</v>
      </c>
      <c r="J311" s="6">
        <v>999</v>
      </c>
      <c r="K311" s="1">
        <f t="shared" si="24"/>
        <v>70.070070070070074</v>
      </c>
      <c r="L311" s="3">
        <v>0.7</v>
      </c>
      <c r="M311" s="1">
        <v>4.3</v>
      </c>
      <c r="N311" s="11">
        <v>20850</v>
      </c>
      <c r="O311" s="7">
        <f>IF(ISNUMBER(Table3[[#This Row],[rating]]), Table3[[#This Row],[rating]], "")</f>
        <v>4.3</v>
      </c>
      <c r="P311" s="7">
        <f>Table3[[#This Row],[average rating]] + (Table3[[#This Row],[rating_count]] / 1000)</f>
        <v>25.150000000000002</v>
      </c>
      <c r="Q311" s="7">
        <f>IFERROR(ROUND(VALUE(Table3[[#This Row],[rating]]), 0), "")</f>
        <v>4</v>
      </c>
      <c r="R311" t="s">
        <v>298</v>
      </c>
      <c r="S311" t="s">
        <v>299</v>
      </c>
      <c r="T311" t="s">
        <v>300</v>
      </c>
      <c r="U311" t="s">
        <v>301</v>
      </c>
      <c r="V311" t="s">
        <v>302</v>
      </c>
      <c r="W311" t="s">
        <v>303</v>
      </c>
      <c r="X311" t="s">
        <v>304</v>
      </c>
      <c r="Y311" t="s">
        <v>305</v>
      </c>
      <c r="Z311" s="6">
        <f t="shared" si="25"/>
        <v>20829150</v>
      </c>
      <c r="AA311" s="6">
        <f>IFERROR(VALUE(Table3[[#This Row],[potential revenue]]), 0)</f>
        <v>20829150</v>
      </c>
      <c r="AB311" t="str">
        <f t="shared" si="26"/>
        <v>No</v>
      </c>
      <c r="AC311">
        <f t="shared" si="27"/>
        <v>210</v>
      </c>
      <c r="AD311" t="str">
        <f t="shared" si="28"/>
        <v>&gt;₹500</v>
      </c>
      <c r="AE311" t="str">
        <f t="shared" si="29"/>
        <v>71–80%</v>
      </c>
    </row>
    <row r="312" spans="1:31" x14ac:dyDescent="0.35">
      <c r="A312" t="s">
        <v>1020</v>
      </c>
      <c r="B312" t="s">
        <v>2200</v>
      </c>
      <c r="C312" t="str">
        <f>PROPER(Table3[[#This Row],[product_name2]])</f>
        <v>Amazonbasics Usb Type-C To Usb Type-C 2.0 Cable For Charging Adapter, Smartphone - 9 Feet (2.7 Meters) - White</v>
      </c>
      <c r="D312" t="s">
        <v>2201</v>
      </c>
      <c r="E312" t="s">
        <v>20</v>
      </c>
      <c r="F312" t="str">
        <f>LEFT(Table3[[#This Row],[category]], FIND("|", Table3[[#This Row],[category]]) - 1)</f>
        <v>Computers&amp;Accessories</v>
      </c>
      <c r="G312" t="str">
        <f>MID(Table3[[#This Row],[category]], FIND("|", Table3[[#This Row],[category]]) + 1, FIND("|", Table3[[#This Row],[category]], FIND("|", Table3[[#This Row],[category]]) + 1) - FIND("|", Table3[[#This Row],[category]]) - 1)</f>
        <v>Accessories&amp;Peripherals</v>
      </c>
      <c r="H312" t="str">
        <f>RIGHT(Table3[[#This Row],[category]], LEN(Table3[[#This Row],[category]]) - FIND("|", Table3[[#This Row],[category]], FIND("|", Table3[[#This Row],[category]]) + 1))</f>
        <v>Cables&amp;Accessories|Cables|USBCables</v>
      </c>
      <c r="I312" s="6">
        <v>273.10000000000002</v>
      </c>
      <c r="J312" s="6">
        <v>999</v>
      </c>
      <c r="K312" s="1">
        <f t="shared" si="24"/>
        <v>72.662662662662655</v>
      </c>
      <c r="L312" s="3">
        <v>0.73</v>
      </c>
      <c r="M312" s="1">
        <v>4.3</v>
      </c>
      <c r="N312" s="11">
        <v>20850</v>
      </c>
      <c r="O312" s="7">
        <f>IF(ISNUMBER(Table3[[#This Row],[rating]]), Table3[[#This Row],[rating]], "")</f>
        <v>4.3</v>
      </c>
      <c r="P312" s="7">
        <f>Table3[[#This Row],[average rating]] + (Table3[[#This Row],[rating_count]] / 1000)</f>
        <v>25.150000000000002</v>
      </c>
      <c r="Q312" s="7">
        <f>IFERROR(ROUND(VALUE(Table3[[#This Row],[rating]]), 0), "")</f>
        <v>4</v>
      </c>
      <c r="R312" t="s">
        <v>1022</v>
      </c>
      <c r="S312" t="s">
        <v>299</v>
      </c>
      <c r="T312" t="s">
        <v>300</v>
      </c>
      <c r="U312" t="s">
        <v>301</v>
      </c>
      <c r="V312" t="s">
        <v>302</v>
      </c>
      <c r="W312" t="s">
        <v>303</v>
      </c>
      <c r="X312" t="s">
        <v>1023</v>
      </c>
      <c r="Y312" t="s">
        <v>1024</v>
      </c>
      <c r="Z312" s="6">
        <f t="shared" si="25"/>
        <v>20829150</v>
      </c>
      <c r="AA312" s="6">
        <f>IFERROR(VALUE(Table3[[#This Row],[potential revenue]]), 0)</f>
        <v>20829150</v>
      </c>
      <c r="AB312" t="str">
        <f t="shared" si="26"/>
        <v>Yes</v>
      </c>
      <c r="AC312">
        <f t="shared" si="27"/>
        <v>211</v>
      </c>
      <c r="AD312" t="str">
        <f t="shared" si="28"/>
        <v>₹200–₹500</v>
      </c>
      <c r="AE312" t="str">
        <f t="shared" si="29"/>
        <v>71–80%</v>
      </c>
    </row>
    <row r="313" spans="1:31" x14ac:dyDescent="0.35">
      <c r="A313" t="s">
        <v>1266</v>
      </c>
      <c r="B313" t="s">
        <v>2275</v>
      </c>
      <c r="C313" t="str">
        <f>PROPER(Table3[[#This Row],[product_name2]])</f>
        <v>Cablecreation Rca To 3.5Mm Male Audio Cable, 3.5Mm To 2Rca Cable Male Rca Cable,Y Splitter Stereo Jack Cable For Home Theater,Subwoofer, Receiver, Speakers And More (3Feet/0.9Meter,Black)</v>
      </c>
      <c r="D313" t="s">
        <v>2276</v>
      </c>
      <c r="E313" t="s">
        <v>20</v>
      </c>
      <c r="F313" t="str">
        <f>LEFT(Table3[[#This Row],[category]], FIND("|", Table3[[#This Row],[category]]) - 1)</f>
        <v>Computers&amp;Accessories</v>
      </c>
      <c r="G313" t="str">
        <f>MID(Table3[[#This Row],[category]], FIND("|", Table3[[#This Row],[category]]) + 1, FIND("|", Table3[[#This Row],[category]], FIND("|", Table3[[#This Row],[category]]) + 1) - FIND("|", Table3[[#This Row],[category]]) - 1)</f>
        <v>Accessories&amp;Peripherals</v>
      </c>
      <c r="H313" t="str">
        <f>RIGHT(Table3[[#This Row],[category]], LEN(Table3[[#This Row],[category]]) - FIND("|", Table3[[#This Row],[category]], FIND("|", Table3[[#This Row],[category]]) + 1))</f>
        <v>Cables&amp;Accessories|Cables|USBCables</v>
      </c>
      <c r="I313" s="6">
        <v>349</v>
      </c>
      <c r="J313" s="6">
        <v>699</v>
      </c>
      <c r="K313" s="1">
        <f t="shared" si="24"/>
        <v>50.071530758226032</v>
      </c>
      <c r="L313" s="3">
        <v>0.5</v>
      </c>
      <c r="M313" s="1">
        <v>4.3</v>
      </c>
      <c r="N313" s="11">
        <v>20850</v>
      </c>
      <c r="O313" s="7">
        <f>IF(ISNUMBER(Table3[[#This Row],[rating]]), Table3[[#This Row],[rating]], "")</f>
        <v>4.3</v>
      </c>
      <c r="P313" s="7">
        <f>Table3[[#This Row],[average rating]] + (Table3[[#This Row],[rating_count]] / 1000)</f>
        <v>25.150000000000002</v>
      </c>
      <c r="Q313" s="7">
        <f>IFERROR(ROUND(VALUE(Table3[[#This Row],[rating]]), 0), "")</f>
        <v>4</v>
      </c>
      <c r="R313" t="s">
        <v>1268</v>
      </c>
      <c r="S313" t="s">
        <v>299</v>
      </c>
      <c r="T313" t="s">
        <v>300</v>
      </c>
      <c r="U313" t="s">
        <v>301</v>
      </c>
      <c r="V313" t="s">
        <v>302</v>
      </c>
      <c r="W313" t="s">
        <v>303</v>
      </c>
      <c r="X313" t="s">
        <v>1269</v>
      </c>
      <c r="Y313" t="s">
        <v>1270</v>
      </c>
      <c r="Z313" s="6">
        <f t="shared" si="25"/>
        <v>14574150</v>
      </c>
      <c r="AA313" s="6">
        <f>IFERROR(VALUE(Table3[[#This Row],[potential revenue]]), 0)</f>
        <v>14574150</v>
      </c>
      <c r="AB313" t="str">
        <f t="shared" si="26"/>
        <v>Yes</v>
      </c>
      <c r="AC313">
        <f t="shared" si="27"/>
        <v>212</v>
      </c>
      <c r="AD313" t="str">
        <f t="shared" si="28"/>
        <v>₹200–₹500</v>
      </c>
      <c r="AE313" t="str">
        <f t="shared" si="29"/>
        <v>51–60%</v>
      </c>
    </row>
    <row r="314" spans="1:31" x14ac:dyDescent="0.35">
      <c r="A314" t="s">
        <v>296</v>
      </c>
      <c r="B314" t="s">
        <v>2807</v>
      </c>
      <c r="C314" t="str">
        <f>PROPER(Table3[[#This Row],[product_name2]])</f>
        <v>Lunagariya¬Æ, Protective Case Compatible With Jio Settop Box Remote Control,Pu Leather Cover Holder (Before Placing Order,Please Compare The Dimensions Of The Product With Your Remote)</v>
      </c>
      <c r="D314" t="s">
        <v>2808</v>
      </c>
      <c r="E314" t="s">
        <v>20</v>
      </c>
      <c r="F314" t="str">
        <f>LEFT(Table3[[#This Row],[category]], FIND("|", Table3[[#This Row],[category]]) - 1)</f>
        <v>Computers&amp;Accessories</v>
      </c>
      <c r="G314" t="str">
        <f>MID(Table3[[#This Row],[category]], FIND("|", Table3[[#This Row],[category]]) + 1, FIND("|", Table3[[#This Row],[category]], FIND("|", Table3[[#This Row],[category]]) + 1) - FIND("|", Table3[[#This Row],[category]]) - 1)</f>
        <v>Accessories&amp;Peripherals</v>
      </c>
      <c r="H314" t="str">
        <f>RIGHT(Table3[[#This Row],[category]], LEN(Table3[[#This Row],[category]]) - FIND("|", Table3[[#This Row],[category]], FIND("|", Table3[[#This Row],[category]]) + 1))</f>
        <v>Cables&amp;Accessories|Cables|USBCables</v>
      </c>
      <c r="I314" s="6">
        <v>299</v>
      </c>
      <c r="J314" s="6">
        <v>999</v>
      </c>
      <c r="K314" s="1">
        <f t="shared" si="24"/>
        <v>70.070070070070074</v>
      </c>
      <c r="L314" s="3">
        <v>0.7</v>
      </c>
      <c r="M314" s="1">
        <v>4.3</v>
      </c>
      <c r="N314" s="11">
        <v>20850</v>
      </c>
      <c r="O314" s="7">
        <f>IF(ISNUMBER(Table3[[#This Row],[rating]]), Table3[[#This Row],[rating]], "")</f>
        <v>4.3</v>
      </c>
      <c r="P314" s="7">
        <f>Table3[[#This Row],[average rating]] + (Table3[[#This Row],[rating_count]] / 1000)</f>
        <v>25.150000000000002</v>
      </c>
      <c r="Q314" s="7">
        <f>IFERROR(ROUND(VALUE(Table3[[#This Row],[rating]]), 0), "")</f>
        <v>4</v>
      </c>
      <c r="R314" t="s">
        <v>298</v>
      </c>
      <c r="S314" t="s">
        <v>4200</v>
      </c>
      <c r="T314" t="s">
        <v>4201</v>
      </c>
      <c r="U314" t="s">
        <v>4202</v>
      </c>
      <c r="V314" t="s">
        <v>4203</v>
      </c>
      <c r="W314" t="s">
        <v>4204</v>
      </c>
      <c r="X314" t="s">
        <v>4205</v>
      </c>
      <c r="Y314" t="s">
        <v>4206</v>
      </c>
      <c r="Z314" s="6">
        <f t="shared" si="25"/>
        <v>20829150</v>
      </c>
      <c r="AA314" s="6">
        <f>IFERROR(VALUE(Table3[[#This Row],[potential revenue]]), 0)</f>
        <v>20829150</v>
      </c>
      <c r="AB314" t="str">
        <f t="shared" si="26"/>
        <v>Yes</v>
      </c>
      <c r="AC314">
        <f t="shared" si="27"/>
        <v>211</v>
      </c>
      <c r="AD314" t="str">
        <f t="shared" si="28"/>
        <v>₹200–₹500</v>
      </c>
      <c r="AE314" t="str">
        <f t="shared" si="29"/>
        <v>71–80%</v>
      </c>
    </row>
    <row r="315" spans="1:31" x14ac:dyDescent="0.35">
      <c r="A315" t="s">
        <v>296</v>
      </c>
      <c r="B315" t="s">
        <v>3281</v>
      </c>
      <c r="C315" t="str">
        <f>PROPER(Table3[[#This Row],[product_name2]])</f>
        <v>Fire-Boltt Ninja Call Pro Plus 1.83" Smart Watch With Bluetooth Calling, Ai Voice Assistance, 100 Sports Modes Ip67 Rating, 240*280 Pixel High Resolution</v>
      </c>
      <c r="D315" t="s">
        <v>2963</v>
      </c>
      <c r="E315" t="s">
        <v>20</v>
      </c>
      <c r="F315" t="str">
        <f>LEFT(Table3[[#This Row],[category]], FIND("|", Table3[[#This Row],[category]]) - 1)</f>
        <v>Computers&amp;Accessories</v>
      </c>
      <c r="G315" t="str">
        <f>MID(Table3[[#This Row],[category]], FIND("|", Table3[[#This Row],[category]]) + 1, FIND("|", Table3[[#This Row],[category]], FIND("|", Table3[[#This Row],[category]]) + 1) - FIND("|", Table3[[#This Row],[category]]) - 1)</f>
        <v>Accessories&amp;Peripherals</v>
      </c>
      <c r="H315" t="str">
        <f>RIGHT(Table3[[#This Row],[category]], LEN(Table3[[#This Row],[category]]) - FIND("|", Table3[[#This Row],[category]], FIND("|", Table3[[#This Row],[category]]) + 1))</f>
        <v>Cables&amp;Accessories|Cables|USBCables</v>
      </c>
      <c r="I315" s="6">
        <v>299</v>
      </c>
      <c r="J315" s="6">
        <v>999</v>
      </c>
      <c r="K315" s="1">
        <f t="shared" si="24"/>
        <v>70.070070070070074</v>
      </c>
      <c r="L315" s="3">
        <v>0.7</v>
      </c>
      <c r="M315" s="1">
        <v>4.3</v>
      </c>
      <c r="N315" s="11">
        <v>20850</v>
      </c>
      <c r="O315" s="7">
        <f>IF(ISNUMBER(Table3[[#This Row],[rating]]), Table3[[#This Row],[rating]], "")</f>
        <v>4.3</v>
      </c>
      <c r="P315" s="7">
        <f>Table3[[#This Row],[average rating]] + (Table3[[#This Row],[rating_count]] / 1000)</f>
        <v>25.150000000000002</v>
      </c>
      <c r="Q315" s="7">
        <f>IFERROR(ROUND(VALUE(Table3[[#This Row],[rating]]), 0), "")</f>
        <v>4</v>
      </c>
      <c r="R315" t="s">
        <v>298</v>
      </c>
      <c r="S315" t="s">
        <v>299</v>
      </c>
      <c r="T315" t="s">
        <v>300</v>
      </c>
      <c r="U315" t="s">
        <v>301</v>
      </c>
      <c r="V315" t="s">
        <v>302</v>
      </c>
      <c r="W315" t="s">
        <v>303</v>
      </c>
      <c r="X315" t="s">
        <v>304</v>
      </c>
      <c r="Y315" t="s">
        <v>6392</v>
      </c>
      <c r="Z315" s="6">
        <f t="shared" si="25"/>
        <v>20829150</v>
      </c>
      <c r="AA315" s="6">
        <f>IFERROR(VALUE(Table3[[#This Row],[potential revenue]]), 0)</f>
        <v>20829150</v>
      </c>
      <c r="AB315" t="str">
        <f t="shared" si="26"/>
        <v>Yes</v>
      </c>
      <c r="AC315">
        <f t="shared" si="27"/>
        <v>210</v>
      </c>
      <c r="AD315" t="str">
        <f t="shared" si="28"/>
        <v>₹200–₹500</v>
      </c>
      <c r="AE315" t="str">
        <f t="shared" si="29"/>
        <v>71–80%</v>
      </c>
    </row>
    <row r="316" spans="1:31" x14ac:dyDescent="0.35">
      <c r="A316" t="s">
        <v>3982</v>
      </c>
      <c r="B316" t="s">
        <v>4808</v>
      </c>
      <c r="C316" t="str">
        <f>PROPER(Table3[[#This Row],[product_name2]])</f>
        <v>Elv Aluminium Adjustable Mobile Phone Foldable Holder Tabletop Stand Dock Mount For All Smartphones, Tabs, Kindle, Ipad (Moonlight Silver)</v>
      </c>
      <c r="D316" t="s">
        <v>4809</v>
      </c>
      <c r="E316" t="s">
        <v>2964</v>
      </c>
      <c r="F316" t="str">
        <f>LEFT(Table3[[#This Row],[category]], FIND("|", Table3[[#This Row],[category]]) - 1)</f>
        <v>Electronics</v>
      </c>
      <c r="G316" t="str">
        <f>MID(Table3[[#This Row],[category]], FIND("|", Table3[[#This Row],[category]]) + 1, FIND("|", Table3[[#This Row],[category]], FIND("|", Table3[[#This Row],[category]]) + 1) - FIND("|", Table3[[#This Row],[category]]) - 1)</f>
        <v>WearableTechnology</v>
      </c>
      <c r="H316" t="str">
        <f>RIGHT(Table3[[#This Row],[category]], LEN(Table3[[#This Row],[category]]) - FIND("|", Table3[[#This Row],[category]], FIND("|", Table3[[#This Row],[category]]) + 1))</f>
        <v>SmartWatches</v>
      </c>
      <c r="I316" s="6">
        <v>2999</v>
      </c>
      <c r="J316" s="6">
        <v>9999</v>
      </c>
      <c r="K316" s="1">
        <f t="shared" si="24"/>
        <v>70.007000700070009</v>
      </c>
      <c r="L316" s="3">
        <v>0.7</v>
      </c>
      <c r="M316" s="1">
        <v>4.2</v>
      </c>
      <c r="N316" s="11">
        <v>20881</v>
      </c>
      <c r="O316" s="7">
        <f>IF(ISNUMBER(Table3[[#This Row],[rating]]), Table3[[#This Row],[rating]], "")</f>
        <v>4.2</v>
      </c>
      <c r="P316" s="7">
        <f>Table3[[#This Row],[average rating]] + (Table3[[#This Row],[rating_count]] / 1000)</f>
        <v>25.081</v>
      </c>
      <c r="Q316" s="7">
        <f>IFERROR(ROUND(VALUE(Table3[[#This Row],[rating]]), 0), "")</f>
        <v>4</v>
      </c>
      <c r="R316" t="s">
        <v>3984</v>
      </c>
      <c r="S316" t="s">
        <v>3985</v>
      </c>
      <c r="T316" t="s">
        <v>3986</v>
      </c>
      <c r="U316" t="s">
        <v>3987</v>
      </c>
      <c r="V316" t="s">
        <v>3988</v>
      </c>
      <c r="W316" t="s">
        <v>3989</v>
      </c>
      <c r="X316" t="s">
        <v>5806</v>
      </c>
      <c r="Y316" t="s">
        <v>5807</v>
      </c>
      <c r="Z316" s="6">
        <f t="shared" si="25"/>
        <v>208789119</v>
      </c>
      <c r="AA316" s="6">
        <f>IFERROR(VALUE(Table3[[#This Row],[potential revenue]]), 0)</f>
        <v>208789119</v>
      </c>
      <c r="AB316" t="str">
        <f t="shared" si="26"/>
        <v>Yes</v>
      </c>
      <c r="AC316">
        <f t="shared" si="27"/>
        <v>210</v>
      </c>
      <c r="AD316" t="str">
        <f t="shared" si="28"/>
        <v>₹200–₹500</v>
      </c>
      <c r="AE316" t="str">
        <f t="shared" si="29"/>
        <v>71–80%</v>
      </c>
    </row>
    <row r="317" spans="1:31" x14ac:dyDescent="0.35">
      <c r="A317" t="s">
        <v>3982</v>
      </c>
      <c r="B317" t="s">
        <v>4603</v>
      </c>
      <c r="C317" t="str">
        <f>PROPER(Table3[[#This Row],[product_name2]])</f>
        <v>Noise Colorfit Ultra 2 Buzz 1.78" Amoled Bluetooth Calling Watch With 368*448Px Always On Display, Premium Metallic Finish, 100+ Watch Faces, 100+ Sports Modes, Health Suite (Jet Black)</v>
      </c>
      <c r="D317" t="s">
        <v>4604</v>
      </c>
      <c r="E317" t="s">
        <v>2964</v>
      </c>
      <c r="F317" t="str">
        <f>LEFT(Table3[[#This Row],[category]], FIND("|", Table3[[#This Row],[category]]) - 1)</f>
        <v>Electronics</v>
      </c>
      <c r="G317" t="str">
        <f>MID(Table3[[#This Row],[category]], FIND("|", Table3[[#This Row],[category]]) + 1, FIND("|", Table3[[#This Row],[category]], FIND("|", Table3[[#This Row],[category]]) + 1) - FIND("|", Table3[[#This Row],[category]]) - 1)</f>
        <v>WearableTechnology</v>
      </c>
      <c r="H317" t="str">
        <f>RIGHT(Table3[[#This Row],[category]], LEN(Table3[[#This Row],[category]]) - FIND("|", Table3[[#This Row],[category]], FIND("|", Table3[[#This Row],[category]]) + 1))</f>
        <v>SmartWatches</v>
      </c>
      <c r="I317" s="6">
        <v>2999</v>
      </c>
      <c r="J317" s="6">
        <v>9999</v>
      </c>
      <c r="K317" s="1">
        <f t="shared" si="24"/>
        <v>70.007000700070009</v>
      </c>
      <c r="L317" s="3">
        <v>0.7</v>
      </c>
      <c r="M317" s="1">
        <v>4.2</v>
      </c>
      <c r="N317" s="11">
        <v>20879</v>
      </c>
      <c r="O317" s="7">
        <f>IF(ISNUMBER(Table3[[#This Row],[rating]]), Table3[[#This Row],[rating]], "")</f>
        <v>4.2</v>
      </c>
      <c r="P317" s="7">
        <f>Table3[[#This Row],[average rating]] + (Table3[[#This Row],[rating_count]] / 1000)</f>
        <v>25.079000000000001</v>
      </c>
      <c r="Q317" s="7">
        <f>IFERROR(ROUND(VALUE(Table3[[#This Row],[rating]]), 0), "")</f>
        <v>4</v>
      </c>
      <c r="R317" t="s">
        <v>3984</v>
      </c>
      <c r="S317" t="s">
        <v>3985</v>
      </c>
      <c r="T317" t="s">
        <v>3986</v>
      </c>
      <c r="U317" t="s">
        <v>3987</v>
      </c>
      <c r="V317" t="s">
        <v>3988</v>
      </c>
      <c r="W317" t="s">
        <v>3989</v>
      </c>
      <c r="X317" t="s">
        <v>3990</v>
      </c>
      <c r="Y317" t="s">
        <v>3991</v>
      </c>
      <c r="Z317" s="6">
        <f t="shared" si="25"/>
        <v>208769121</v>
      </c>
      <c r="AA317" s="6">
        <f>IFERROR(VALUE(Table3[[#This Row],[potential revenue]]), 0)</f>
        <v>208769121</v>
      </c>
      <c r="AB317" t="str">
        <f t="shared" si="26"/>
        <v>Yes</v>
      </c>
      <c r="AC317">
        <f t="shared" si="27"/>
        <v>209</v>
      </c>
      <c r="AD317" t="str">
        <f t="shared" si="28"/>
        <v>&gt;₹500</v>
      </c>
      <c r="AE317" t="str">
        <f t="shared" si="29"/>
        <v>71–80%</v>
      </c>
    </row>
    <row r="318" spans="1:31" x14ac:dyDescent="0.35">
      <c r="A318" t="s">
        <v>9728</v>
      </c>
      <c r="B318" t="s">
        <v>9134</v>
      </c>
      <c r="C318" t="str">
        <f>PROPER(Table3[[#This Row],[product_name2]])</f>
        <v>Philips Gc181 Heavy Weight 1000-Watt Dry Iron, Pack Of 1</v>
      </c>
      <c r="D318" t="s">
        <v>9135</v>
      </c>
      <c r="E318" t="s">
        <v>8753</v>
      </c>
      <c r="F318" t="str">
        <f>LEFT(Table3[[#This Row],[category]], FIND("|", Table3[[#This Row],[category]]) - 1)</f>
        <v>Home&amp;Kitchen</v>
      </c>
      <c r="G318" t="str">
        <f>MID(Table3[[#This Row],[category]], FIND("|", Table3[[#This Row],[category]]) + 1, FIND("|", Table3[[#This Row],[category]], FIND("|", Table3[[#This Row],[category]]) + 1) - FIND("|", Table3[[#This Row],[category]]) - 1)</f>
        <v>Kitchen&amp;HomeAppliances</v>
      </c>
      <c r="H318" t="str">
        <f>RIGHT(Table3[[#This Row],[category]], LEN(Table3[[#This Row],[category]]) - FIND("|", Table3[[#This Row],[category]], FIND("|", Table3[[#This Row],[category]]) + 1))</f>
        <v>SmallKitchenAppliances|MixerGrinders</v>
      </c>
      <c r="I318" s="6">
        <v>3199</v>
      </c>
      <c r="J318" s="6">
        <v>4999</v>
      </c>
      <c r="K318" s="1">
        <f t="shared" si="24"/>
        <v>36.007201440288057</v>
      </c>
      <c r="L318" s="3">
        <v>0.36</v>
      </c>
      <c r="M318" s="1">
        <v>4</v>
      </c>
      <c r="N318" s="11">
        <v>20869</v>
      </c>
      <c r="O318" s="7">
        <f>IF(ISNUMBER(Table3[[#This Row],[rating]]), Table3[[#This Row],[rating]], "")</f>
        <v>4</v>
      </c>
      <c r="P318" s="7">
        <f>Table3[[#This Row],[average rating]] + (Table3[[#This Row],[rating_count]] / 1000)</f>
        <v>24.869</v>
      </c>
      <c r="Q318" s="7">
        <f>IFERROR(ROUND(VALUE(Table3[[#This Row],[rating]]), 0), "")</f>
        <v>4</v>
      </c>
      <c r="R318" t="s">
        <v>9730</v>
      </c>
      <c r="S318" t="s">
        <v>9731</v>
      </c>
      <c r="T318" t="s">
        <v>9732</v>
      </c>
      <c r="U318" t="s">
        <v>9733</v>
      </c>
      <c r="V318" t="s">
        <v>9734</v>
      </c>
      <c r="W318" t="s">
        <v>9735</v>
      </c>
      <c r="X318" t="s">
        <v>9736</v>
      </c>
      <c r="Y318" t="s">
        <v>9737</v>
      </c>
      <c r="Z318" s="6">
        <f t="shared" si="25"/>
        <v>104324131</v>
      </c>
      <c r="AA318" s="6">
        <f>IFERROR(VALUE(Table3[[#This Row],[potential revenue]]), 0)</f>
        <v>104324131</v>
      </c>
      <c r="AB318" t="str">
        <f t="shared" si="26"/>
        <v>Yes</v>
      </c>
      <c r="AC318">
        <f t="shared" si="27"/>
        <v>208</v>
      </c>
      <c r="AD318" t="str">
        <f t="shared" si="28"/>
        <v>&gt;₹500</v>
      </c>
      <c r="AE318" t="str">
        <f t="shared" si="29"/>
        <v>31–40%</v>
      </c>
    </row>
    <row r="319" spans="1:31" x14ac:dyDescent="0.35">
      <c r="A319" t="s">
        <v>3427</v>
      </c>
      <c r="B319" t="s">
        <v>1246</v>
      </c>
      <c r="C319" t="str">
        <f>PROPER(Table3[[#This Row],[product_name2]])</f>
        <v>10K 8K 4K Hdmi Cable, Certified 48Gbps 1Ms Ultra High Speed Hdmi 2.1 Cable 4K 120Hz 144Hz 2K 165Hz 8K 60Hz Dynamic Hdr Arc Earc Dts:X Compatible For Mac Gaming Pc Soundbar Tv Monitor Laptop Ps5 4 Xbox</v>
      </c>
      <c r="D319" t="s">
        <v>1247</v>
      </c>
      <c r="E319" t="s">
        <v>3006</v>
      </c>
      <c r="F319" t="str">
        <f>LEFT(Table3[[#This Row],[category]], FIND("|", Table3[[#This Row],[category]]) - 1)</f>
        <v>Electronics</v>
      </c>
      <c r="G319" t="str">
        <f>MID(Table3[[#This Row],[category]], FIND("|", Table3[[#This Row],[category]]) + 1, FIND("|", Table3[[#This Row],[category]], FIND("|", Table3[[#This Row],[category]]) + 1) - FIND("|", Table3[[#This Row],[category]]) - 1)</f>
        <v>Mobiles&amp;Accessories</v>
      </c>
      <c r="H319" t="str">
        <f>RIGHT(Table3[[#This Row],[category]], LEN(Table3[[#This Row],[category]]) - FIND("|", Table3[[#This Row],[category]], FIND("|", Table3[[#This Row],[category]]) + 1))</f>
        <v>Smartphones&amp;BasicMobiles|Smartphones</v>
      </c>
      <c r="I319" s="6">
        <v>28999</v>
      </c>
      <c r="J319" s="6">
        <v>34999</v>
      </c>
      <c r="K319" s="1">
        <f t="shared" si="24"/>
        <v>17.143346952770081</v>
      </c>
      <c r="L319" s="3">
        <v>0.17</v>
      </c>
      <c r="M319" s="1">
        <v>4.4000000000000004</v>
      </c>
      <c r="N319" s="11">
        <v>20311</v>
      </c>
      <c r="O319" s="7">
        <f>IF(ISNUMBER(Table3[[#This Row],[rating]]), Table3[[#This Row],[rating]], "")</f>
        <v>4.4000000000000004</v>
      </c>
      <c r="P319" s="7">
        <f>Table3[[#This Row],[average rating]] + (Table3[[#This Row],[rating_count]] / 1000)</f>
        <v>24.710999999999999</v>
      </c>
      <c r="Q319" s="7">
        <f>IFERROR(ROUND(VALUE(Table3[[#This Row],[rating]]), 0), "")</f>
        <v>4</v>
      </c>
      <c r="R319" t="s">
        <v>3429</v>
      </c>
      <c r="S319" t="s">
        <v>3430</v>
      </c>
      <c r="T319" t="s">
        <v>3431</v>
      </c>
      <c r="U319" t="s">
        <v>3432</v>
      </c>
      <c r="V319" t="s">
        <v>3433</v>
      </c>
      <c r="W319" t="s">
        <v>3434</v>
      </c>
      <c r="X319" t="s">
        <v>3435</v>
      </c>
      <c r="Y319" t="s">
        <v>3436</v>
      </c>
      <c r="Z319" s="6">
        <f t="shared" si="25"/>
        <v>710864689</v>
      </c>
      <c r="AA319" s="6">
        <f>IFERROR(VALUE(Table3[[#This Row],[potential revenue]]), 0)</f>
        <v>710864689</v>
      </c>
      <c r="AB319" t="str">
        <f t="shared" si="26"/>
        <v>No</v>
      </c>
      <c r="AC319">
        <f t="shared" si="27"/>
        <v>207</v>
      </c>
      <c r="AD319" t="str">
        <f t="shared" si="28"/>
        <v>&gt;₹500</v>
      </c>
      <c r="AE319" t="str">
        <f t="shared" si="29"/>
        <v>11–20%</v>
      </c>
    </row>
    <row r="320" spans="1:31" x14ac:dyDescent="0.35">
      <c r="A320" t="s">
        <v>6608</v>
      </c>
      <c r="B320" t="s">
        <v>3289</v>
      </c>
      <c r="C320" t="str">
        <f>PROPER(Table3[[#This Row],[product_name2]])</f>
        <v>Agaro Blaze Usb 3.0 To Usb Type C Otg Adapter</v>
      </c>
      <c r="D320" t="s">
        <v>3290</v>
      </c>
      <c r="E320" t="s">
        <v>6610</v>
      </c>
      <c r="F320" t="str">
        <f>LEFT(Table3[[#This Row],[category]], FIND("|", Table3[[#This Row],[category]]) - 1)</f>
        <v>Computers&amp;Accessories</v>
      </c>
      <c r="G320" t="str">
        <f>MID(Table3[[#This Row],[category]], FIND("|", Table3[[#This Row],[category]]) + 1, FIND("|", Table3[[#This Row],[category]], FIND("|", Table3[[#This Row],[category]]) + 1) - FIND("|", Table3[[#This Row],[category]]) - 1)</f>
        <v>Accessories&amp;Peripherals</v>
      </c>
      <c r="H320" t="str">
        <f>RIGHT(Table3[[#This Row],[category]], LEN(Table3[[#This Row],[category]]) - FIND("|", Table3[[#This Row],[category]], FIND("|", Table3[[#This Row],[category]]) + 1))</f>
        <v>Audio&amp;VideoAccessories|Webcams&amp;VoIPEquipment|Webcams</v>
      </c>
      <c r="I320" s="6">
        <v>1990</v>
      </c>
      <c r="J320" s="6">
        <v>2595</v>
      </c>
      <c r="K320" s="1">
        <f t="shared" si="24"/>
        <v>23.314065510597302</v>
      </c>
      <c r="L320" s="3">
        <v>0.23</v>
      </c>
      <c r="M320" s="1">
        <v>4.3</v>
      </c>
      <c r="N320" s="11">
        <v>20398</v>
      </c>
      <c r="O320" s="7">
        <f>IF(ISNUMBER(Table3[[#This Row],[rating]]), Table3[[#This Row],[rating]], "")</f>
        <v>4.3</v>
      </c>
      <c r="P320" s="7">
        <f>Table3[[#This Row],[average rating]] + (Table3[[#This Row],[rating_count]] / 1000)</f>
        <v>24.698</v>
      </c>
      <c r="Q320" s="7">
        <f>IFERROR(ROUND(VALUE(Table3[[#This Row],[rating]]), 0), "")</f>
        <v>4</v>
      </c>
      <c r="R320" t="s">
        <v>6611</v>
      </c>
      <c r="S320" t="s">
        <v>6612</v>
      </c>
      <c r="T320" t="s">
        <v>6613</v>
      </c>
      <c r="U320" t="s">
        <v>6614</v>
      </c>
      <c r="V320" t="s">
        <v>6615</v>
      </c>
      <c r="W320" t="s">
        <v>6616</v>
      </c>
      <c r="X320" t="s">
        <v>6617</v>
      </c>
      <c r="Y320" t="s">
        <v>6618</v>
      </c>
      <c r="Z320" s="6">
        <f t="shared" si="25"/>
        <v>52932810</v>
      </c>
      <c r="AA320" s="6">
        <f>IFERROR(VALUE(Table3[[#This Row],[potential revenue]]), 0)</f>
        <v>52932810</v>
      </c>
      <c r="AB320" t="str">
        <f t="shared" si="26"/>
        <v>No</v>
      </c>
      <c r="AC320">
        <f t="shared" si="27"/>
        <v>206</v>
      </c>
      <c r="AD320" t="str">
        <f t="shared" si="28"/>
        <v>&gt;₹500</v>
      </c>
      <c r="AE320" t="str">
        <f t="shared" si="29"/>
        <v>21–30%</v>
      </c>
    </row>
    <row r="321" spans="1:31" x14ac:dyDescent="0.35">
      <c r="A321" t="s">
        <v>6890</v>
      </c>
      <c r="B321" t="s">
        <v>3339</v>
      </c>
      <c r="C321" t="str">
        <f>PROPER(Table3[[#This Row],[product_name2]])</f>
        <v>Duracell 38W Fast Car Charger Adapter With Dual Output. Quick Charge, Type C Pd 20W &amp; Qualcomm Certified 3.0 Compatible For Iphone, All Smartphones, Tablets &amp; More (Copper &amp; Black)</v>
      </c>
      <c r="D321" t="s">
        <v>3340</v>
      </c>
      <c r="E321" t="s">
        <v>5471</v>
      </c>
      <c r="F321" t="str">
        <f>LEFT(Table3[[#This Row],[category]], FIND("|", Table3[[#This Row],[category]]) - 1)</f>
        <v>Computers&amp;Accessories</v>
      </c>
      <c r="G321" t="str">
        <f>MID(Table3[[#This Row],[category]], FIND("|", Table3[[#This Row],[category]]) + 1, FIND("|", Table3[[#This Row],[category]], FIND("|", Table3[[#This Row],[category]]) + 1) - FIND("|", Table3[[#This Row],[category]]) - 1)</f>
        <v>NetworkingDevices</v>
      </c>
      <c r="H321" t="str">
        <f>RIGHT(Table3[[#This Row],[category]], LEN(Table3[[#This Row],[category]]) - FIND("|", Table3[[#This Row],[category]], FIND("|", Table3[[#This Row],[category]]) + 1))</f>
        <v>Routers</v>
      </c>
      <c r="I321" s="6">
        <v>1799</v>
      </c>
      <c r="J321" s="6">
        <v>2911</v>
      </c>
      <c r="K321" s="1">
        <f t="shared" si="24"/>
        <v>38.199931295087595</v>
      </c>
      <c r="L321" s="3">
        <v>0.38</v>
      </c>
      <c r="M321" s="1">
        <v>4.3</v>
      </c>
      <c r="N321" s="11">
        <v>20342</v>
      </c>
      <c r="O321" s="7">
        <f>IF(ISNUMBER(Table3[[#This Row],[rating]]), Table3[[#This Row],[rating]], "")</f>
        <v>4.3</v>
      </c>
      <c r="P321" s="7">
        <f>Table3[[#This Row],[average rating]] + (Table3[[#This Row],[rating_count]] / 1000)</f>
        <v>24.641999999999999</v>
      </c>
      <c r="Q321" s="7">
        <f>IFERROR(ROUND(VALUE(Table3[[#This Row],[rating]]), 0), "")</f>
        <v>4</v>
      </c>
      <c r="R321" t="s">
        <v>6892</v>
      </c>
      <c r="S321" t="s">
        <v>6893</v>
      </c>
      <c r="T321" t="s">
        <v>6894</v>
      </c>
      <c r="U321" t="s">
        <v>6895</v>
      </c>
      <c r="V321" t="s">
        <v>6896</v>
      </c>
      <c r="W321" t="s">
        <v>6897</v>
      </c>
      <c r="X321" t="s">
        <v>6898</v>
      </c>
      <c r="Y321" t="s">
        <v>6899</v>
      </c>
      <c r="Z321" s="6">
        <f t="shared" si="25"/>
        <v>59215562</v>
      </c>
      <c r="AA321" s="6">
        <f>IFERROR(VALUE(Table3[[#This Row],[potential revenue]]), 0)</f>
        <v>59215562</v>
      </c>
      <c r="AB321" t="str">
        <f t="shared" si="26"/>
        <v>No</v>
      </c>
      <c r="AC321">
        <f t="shared" si="27"/>
        <v>206</v>
      </c>
      <c r="AD321" t="str">
        <f t="shared" si="28"/>
        <v>&gt;₹500</v>
      </c>
      <c r="AE321" t="str">
        <f t="shared" si="29"/>
        <v>31–40%</v>
      </c>
    </row>
    <row r="322" spans="1:31" x14ac:dyDescent="0.35">
      <c r="A322" t="s">
        <v>6080</v>
      </c>
      <c r="B322" t="s">
        <v>8658</v>
      </c>
      <c r="C322" t="str">
        <f>PROPER(Table3[[#This Row],[product_name2]])</f>
        <v>Prestige 1.5 Litre Kettle 1500-Watts, Red</v>
      </c>
      <c r="D322" t="s">
        <v>8659</v>
      </c>
      <c r="E322" t="s">
        <v>4900</v>
      </c>
      <c r="F322" t="str">
        <f>LEFT(Table3[[#This Row],[category]], FIND("|", Table3[[#This Row],[category]]) - 1)</f>
        <v>Computers&amp;Accessories</v>
      </c>
      <c r="G322" t="str">
        <f>MID(Table3[[#This Row],[category]], FIND("|", Table3[[#This Row],[category]]) + 1, FIND("|", Table3[[#This Row],[category]], FIND("|", Table3[[#This Row],[category]]) + 1) - FIND("|", Table3[[#This Row],[category]]) - 1)</f>
        <v>Accessories&amp;Peripherals</v>
      </c>
      <c r="H322" t="str">
        <f>RIGHT(Table3[[#This Row],[category]], LEN(Table3[[#This Row],[category]]) - FIND("|", Table3[[#This Row],[category]], FIND("|", Table3[[#This Row],[category]]) + 1))</f>
        <v>LaptopAccessories|Lapdesks</v>
      </c>
      <c r="I322" s="6">
        <v>849</v>
      </c>
      <c r="J322" s="6">
        <v>4999</v>
      </c>
      <c r="K322" s="1">
        <f t="shared" ref="K322:K385" si="30">(J322-I322)/J322*100</f>
        <v>83.016603320664132</v>
      </c>
      <c r="L322" s="3">
        <v>0.83</v>
      </c>
      <c r="M322" s="1">
        <v>4</v>
      </c>
      <c r="N322" s="11">
        <v>20457</v>
      </c>
      <c r="O322" s="7">
        <f>IF(ISNUMBER(Table3[[#This Row],[rating]]), Table3[[#This Row],[rating]], "")</f>
        <v>4</v>
      </c>
      <c r="P322" s="7">
        <f>Table3[[#This Row],[average rating]] + (Table3[[#This Row],[rating_count]] / 1000)</f>
        <v>24.457000000000001</v>
      </c>
      <c r="Q322" s="7">
        <f>IFERROR(ROUND(VALUE(Table3[[#This Row],[rating]]), 0), "")</f>
        <v>4</v>
      </c>
      <c r="R322" t="s">
        <v>6082</v>
      </c>
      <c r="S322" t="s">
        <v>6083</v>
      </c>
      <c r="T322" t="s">
        <v>6084</v>
      </c>
      <c r="U322" t="s">
        <v>6085</v>
      </c>
      <c r="V322" t="s">
        <v>6086</v>
      </c>
      <c r="W322" t="s">
        <v>6087</v>
      </c>
      <c r="X322" t="s">
        <v>6088</v>
      </c>
      <c r="Y322" t="s">
        <v>6089</v>
      </c>
      <c r="Z322" s="6">
        <f t="shared" ref="Z322:Z385" si="31">(J322*N322)</f>
        <v>102264543</v>
      </c>
      <c r="AA322" s="6">
        <f>IFERROR(VALUE(Table3[[#This Row],[potential revenue]]), 0)</f>
        <v>102264543</v>
      </c>
      <c r="AB322" t="str">
        <f t="shared" ref="AB322:AB385" si="32">IF(K321 &gt;= 50, "Yes", "No")</f>
        <v>No</v>
      </c>
      <c r="AC322">
        <f t="shared" ref="AC322:AC385" si="33">COUNTIF(E321:AB820, "Yes")</f>
        <v>206</v>
      </c>
      <c r="AD322" t="str">
        <f t="shared" ref="AD322:AD385" si="34">IF(I321 &lt; 200, "&lt;₹200", IF(I321 &lt;= 500, "₹200–₹500", "&gt;₹500"))</f>
        <v>&gt;₹500</v>
      </c>
      <c r="AE322" t="str">
        <f t="shared" ref="AE322:AE385" si="35">IF(K322&lt;=10, "0–10%",
 IF(K322&lt;=20, "11–20%",
 IF(K322&lt;=30, "21–30%",
 IF(K322&lt;=40, "31–40%",
 IF(K322&lt;=50, "41–50%",
 IF(K322&lt;=60, "51–60%",
 IF(K322&lt;=70, "61–70%",
 IF(K322&lt;=80, "71–80%",
 IF(K322&lt;=90, "81–90%", "91–100%")))))))))</f>
        <v>81–90%</v>
      </c>
    </row>
    <row r="323" spans="1:31" x14ac:dyDescent="0.35">
      <c r="A323" t="s">
        <v>660</v>
      </c>
      <c r="B323" t="s">
        <v>2142</v>
      </c>
      <c r="C323" t="str">
        <f>PROPER(Table3[[#This Row],[product_name2]])</f>
        <v>Amazon Basics 16-Gauge Speaker Wire - 50 Feet</v>
      </c>
      <c r="D323" t="s">
        <v>2143</v>
      </c>
      <c r="E323" t="s">
        <v>20</v>
      </c>
      <c r="F323" t="str">
        <f>LEFT(Table3[[#This Row],[category]], FIND("|", Table3[[#This Row],[category]]) - 1)</f>
        <v>Computers&amp;Accessories</v>
      </c>
      <c r="G323" t="str">
        <f>MID(Table3[[#This Row],[category]], FIND("|", Table3[[#This Row],[category]]) + 1, FIND("|", Table3[[#This Row],[category]], FIND("|", Table3[[#This Row],[category]]) + 1) - FIND("|", Table3[[#This Row],[category]]) - 1)</f>
        <v>Accessories&amp;Peripherals</v>
      </c>
      <c r="H323" t="str">
        <f>RIGHT(Table3[[#This Row],[category]], LEN(Table3[[#This Row],[category]]) - FIND("|", Table3[[#This Row],[category]], FIND("|", Table3[[#This Row],[category]]) + 1))</f>
        <v>Cables&amp;Accessories|Cables|USBCables</v>
      </c>
      <c r="I323" s="6">
        <v>219</v>
      </c>
      <c r="J323" s="6">
        <v>700</v>
      </c>
      <c r="K323" s="1">
        <f t="shared" si="30"/>
        <v>68.714285714285722</v>
      </c>
      <c r="L323" s="3">
        <v>0.69</v>
      </c>
      <c r="M323" s="1">
        <v>4.3</v>
      </c>
      <c r="N323" s="11">
        <v>20053</v>
      </c>
      <c r="O323" s="7">
        <f>IF(ISNUMBER(Table3[[#This Row],[rating]]), Table3[[#This Row],[rating]], "")</f>
        <v>4.3</v>
      </c>
      <c r="P323" s="7">
        <f>Table3[[#This Row],[average rating]] + (Table3[[#This Row],[rating_count]] / 1000)</f>
        <v>24.353000000000002</v>
      </c>
      <c r="Q323" s="7">
        <f>IFERROR(ROUND(VALUE(Table3[[#This Row],[rating]]), 0), "")</f>
        <v>4</v>
      </c>
      <c r="R323" t="s">
        <v>662</v>
      </c>
      <c r="S323" t="s">
        <v>663</v>
      </c>
      <c r="T323" t="s">
        <v>664</v>
      </c>
      <c r="U323" t="s">
        <v>665</v>
      </c>
      <c r="V323" t="s">
        <v>666</v>
      </c>
      <c r="W323" t="s">
        <v>667</v>
      </c>
      <c r="X323" t="s">
        <v>668</v>
      </c>
      <c r="Y323" t="s">
        <v>669</v>
      </c>
      <c r="Z323" s="6">
        <f t="shared" si="31"/>
        <v>14037100</v>
      </c>
      <c r="AA323" s="6">
        <f>IFERROR(VALUE(Table3[[#This Row],[potential revenue]]), 0)</f>
        <v>14037100</v>
      </c>
      <c r="AB323" t="str">
        <f t="shared" si="32"/>
        <v>Yes</v>
      </c>
      <c r="AC323">
        <f t="shared" si="33"/>
        <v>206</v>
      </c>
      <c r="AD323" t="str">
        <f t="shared" si="34"/>
        <v>&gt;₹500</v>
      </c>
      <c r="AE323" t="str">
        <f t="shared" si="35"/>
        <v>61–70%</v>
      </c>
    </row>
    <row r="324" spans="1:31" x14ac:dyDescent="0.35">
      <c r="A324" t="s">
        <v>660</v>
      </c>
      <c r="B324" t="s">
        <v>3535</v>
      </c>
      <c r="C324" t="str">
        <f>PROPER(Table3[[#This Row],[product_name2]])</f>
        <v>Sounce Spiral Charger Cable Protector Data Cable Saver Charging Cord Protective Cable Cover Headphone Macbook Laptop Earphone Cell Phone Set Of 3 (Cable Protector (12 Units))</v>
      </c>
      <c r="D324" t="s">
        <v>3536</v>
      </c>
      <c r="E324" t="s">
        <v>20</v>
      </c>
      <c r="F324" t="str">
        <f>LEFT(Table3[[#This Row],[category]], FIND("|", Table3[[#This Row],[category]]) - 1)</f>
        <v>Computers&amp;Accessories</v>
      </c>
      <c r="G324" t="str">
        <f>MID(Table3[[#This Row],[category]], FIND("|", Table3[[#This Row],[category]]) + 1, FIND("|", Table3[[#This Row],[category]], FIND("|", Table3[[#This Row],[category]]) + 1) - FIND("|", Table3[[#This Row],[category]]) - 1)</f>
        <v>Accessories&amp;Peripherals</v>
      </c>
      <c r="H324" t="str">
        <f>RIGHT(Table3[[#This Row],[category]], LEN(Table3[[#This Row],[category]]) - FIND("|", Table3[[#This Row],[category]], FIND("|", Table3[[#This Row],[category]]) + 1))</f>
        <v>Cables&amp;Accessories|Cables|USBCables</v>
      </c>
      <c r="I324" s="6">
        <v>219</v>
      </c>
      <c r="J324" s="6">
        <v>700</v>
      </c>
      <c r="K324" s="1">
        <f t="shared" si="30"/>
        <v>68.714285714285722</v>
      </c>
      <c r="L324" s="3">
        <v>0.69</v>
      </c>
      <c r="M324" s="1">
        <v>4.3</v>
      </c>
      <c r="N324" s="11">
        <v>20053</v>
      </c>
      <c r="O324" s="7">
        <f>IF(ISNUMBER(Table3[[#This Row],[rating]]), Table3[[#This Row],[rating]], "")</f>
        <v>4.3</v>
      </c>
      <c r="P324" s="7">
        <f>Table3[[#This Row],[average rating]] + (Table3[[#This Row],[rating_count]] / 1000)</f>
        <v>24.353000000000002</v>
      </c>
      <c r="Q324" s="7">
        <f>IFERROR(ROUND(VALUE(Table3[[#This Row],[rating]]), 0), "")</f>
        <v>4</v>
      </c>
      <c r="R324" t="s">
        <v>662</v>
      </c>
      <c r="S324" t="s">
        <v>663</v>
      </c>
      <c r="T324" t="s">
        <v>664</v>
      </c>
      <c r="U324" t="s">
        <v>665</v>
      </c>
      <c r="V324" t="s">
        <v>666</v>
      </c>
      <c r="W324" t="s">
        <v>667</v>
      </c>
      <c r="X324" t="s">
        <v>668</v>
      </c>
      <c r="Y324" t="s">
        <v>8195</v>
      </c>
      <c r="Z324" s="6">
        <f t="shared" si="31"/>
        <v>14037100</v>
      </c>
      <c r="AA324" s="6">
        <f>IFERROR(VALUE(Table3[[#This Row],[potential revenue]]), 0)</f>
        <v>14037100</v>
      </c>
      <c r="AB324" t="str">
        <f t="shared" si="32"/>
        <v>Yes</v>
      </c>
      <c r="AC324">
        <f t="shared" si="33"/>
        <v>206</v>
      </c>
      <c r="AD324" t="str">
        <f t="shared" si="34"/>
        <v>₹200–₹500</v>
      </c>
      <c r="AE324" t="str">
        <f t="shared" si="35"/>
        <v>61–70%</v>
      </c>
    </row>
    <row r="325" spans="1:31" x14ac:dyDescent="0.35">
      <c r="A325" t="s">
        <v>660</v>
      </c>
      <c r="B325" t="s">
        <v>2932</v>
      </c>
      <c r="C325" t="str">
        <f>PROPER(Table3[[#This Row],[product_name2]])</f>
        <v>Esr Usb C To Lightning Cable, 10 Ft (3 M), Mfi-Certified, Braided Nylon Power Delivery Fast Charging For Iphone 14/14 Plus/14 Pro/14 Pro Max, Iphone 13/12/11/X/8 Series, Use With Type-C Chargers, Black</v>
      </c>
      <c r="D325" t="s">
        <v>2933</v>
      </c>
      <c r="E325" t="s">
        <v>20</v>
      </c>
      <c r="F325" t="str">
        <f>LEFT(Table3[[#This Row],[category]], FIND("|", Table3[[#This Row],[category]]) - 1)</f>
        <v>Computers&amp;Accessories</v>
      </c>
      <c r="G325" t="str">
        <f>MID(Table3[[#This Row],[category]], FIND("|", Table3[[#This Row],[category]]) + 1, FIND("|", Table3[[#This Row],[category]], FIND("|", Table3[[#This Row],[category]]) + 1) - FIND("|", Table3[[#This Row],[category]]) - 1)</f>
        <v>Accessories&amp;Peripherals</v>
      </c>
      <c r="H325" t="str">
        <f>RIGHT(Table3[[#This Row],[category]], LEN(Table3[[#This Row],[category]]) - FIND("|", Table3[[#This Row],[category]], FIND("|", Table3[[#This Row],[category]]) + 1))</f>
        <v>Cables&amp;Accessories|Cables|USBCables</v>
      </c>
      <c r="I325" s="6">
        <v>219</v>
      </c>
      <c r="J325" s="6">
        <v>700</v>
      </c>
      <c r="K325" s="1">
        <f t="shared" si="30"/>
        <v>68.714285714285722</v>
      </c>
      <c r="L325" s="3">
        <v>0.69</v>
      </c>
      <c r="M325" s="1">
        <v>4.3</v>
      </c>
      <c r="N325" s="11">
        <v>20052</v>
      </c>
      <c r="O325" s="7">
        <f>IF(ISNUMBER(Table3[[#This Row],[rating]]), Table3[[#This Row],[rating]], "")</f>
        <v>4.3</v>
      </c>
      <c r="P325" s="7">
        <f>Table3[[#This Row],[average rating]] + (Table3[[#This Row],[rating_count]] / 1000)</f>
        <v>24.352</v>
      </c>
      <c r="Q325" s="7">
        <f>IFERROR(ROUND(VALUE(Table3[[#This Row],[rating]]), 0), "")</f>
        <v>4</v>
      </c>
      <c r="R325" t="s">
        <v>662</v>
      </c>
      <c r="S325" t="s">
        <v>663</v>
      </c>
      <c r="T325" t="s">
        <v>664</v>
      </c>
      <c r="U325" t="s">
        <v>665</v>
      </c>
      <c r="V325" t="s">
        <v>666</v>
      </c>
      <c r="W325" t="s">
        <v>667</v>
      </c>
      <c r="X325" t="s">
        <v>4676</v>
      </c>
      <c r="Y325" t="s">
        <v>4677</v>
      </c>
      <c r="Z325" s="6">
        <f t="shared" si="31"/>
        <v>14036400</v>
      </c>
      <c r="AA325" s="6">
        <f>IFERROR(VALUE(Table3[[#This Row],[potential revenue]]), 0)</f>
        <v>14036400</v>
      </c>
      <c r="AB325" t="str">
        <f t="shared" si="32"/>
        <v>Yes</v>
      </c>
      <c r="AC325">
        <f t="shared" si="33"/>
        <v>205</v>
      </c>
      <c r="AD325" t="str">
        <f t="shared" si="34"/>
        <v>₹200–₹500</v>
      </c>
      <c r="AE325" t="str">
        <f t="shared" si="35"/>
        <v>61–70%</v>
      </c>
    </row>
    <row r="326" spans="1:31" hidden="1" x14ac:dyDescent="0.35">
      <c r="A326" t="s">
        <v>2877</v>
      </c>
      <c r="B326" t="s">
        <v>2877</v>
      </c>
      <c r="C326" t="str">
        <f>PROPER(Table3[[#This Row],[product_name2]])</f>
        <v>Redtech Usb-C To Lightning Cable 3.3Ft, [Apple Mfi Certified] Lightning To Type C Fast Charging Cord Compatible With Iphone 14/13/13 Pro/Max/12/11/X/Xs/Xr/8, Supports Power Delivery - White</v>
      </c>
      <c r="D326" t="s">
        <v>2878</v>
      </c>
      <c r="E326" t="s">
        <v>20</v>
      </c>
      <c r="F326" t="str">
        <f>LEFT(Table3[[#This Row],[category]], FIND("|", Table3[[#This Row],[category]]) - 1)</f>
        <v>Computers&amp;Accessories</v>
      </c>
      <c r="G326" t="str">
        <f>MID(Table3[[#This Row],[category]], FIND("|", Table3[[#This Row],[category]]) + 1, FIND("|", Table3[[#This Row],[category]], FIND("|", Table3[[#This Row],[category]]) + 1) - FIND("|", Table3[[#This Row],[category]]) - 1)</f>
        <v>Accessories&amp;Peripherals</v>
      </c>
      <c r="H326" t="str">
        <f>RIGHT(Table3[[#This Row],[category]], LEN(Table3[[#This Row],[category]]) - FIND("|", Table3[[#This Row],[category]], FIND("|", Table3[[#This Row],[category]]) + 1))</f>
        <v>Cables&amp;Accessories|Cables|USBCables</v>
      </c>
      <c r="I326" s="5">
        <v>249</v>
      </c>
      <c r="J326" s="5">
        <v>999</v>
      </c>
      <c r="K326" s="1">
        <f t="shared" si="30"/>
        <v>75.075075075075077</v>
      </c>
      <c r="L326" s="3">
        <v>0.75</v>
      </c>
      <c r="M326" s="1">
        <v>5</v>
      </c>
      <c r="N326" s="2"/>
      <c r="O326" s="2">
        <f>IF(ISNUMBER(Table3[[#This Row],[rating]]), Table3[[#This Row],[rating]], "")</f>
        <v>5</v>
      </c>
      <c r="P326" s="2">
        <f>Table3[[#This Row],[average rating]] + (Table3[[#This Row],[rating_count]] / 1000)</f>
        <v>5</v>
      </c>
      <c r="Q326" s="2">
        <f>IFERROR(ROUND(VALUE(Table3[[#This Row],[rating]]), 0), "")</f>
        <v>5</v>
      </c>
      <c r="R326" t="s">
        <v>2879</v>
      </c>
      <c r="S326" t="s">
        <v>2880</v>
      </c>
      <c r="T326" t="s">
        <v>2881</v>
      </c>
      <c r="U326" t="s">
        <v>2882</v>
      </c>
      <c r="V326" t="s">
        <v>2883</v>
      </c>
      <c r="W326" t="s">
        <v>2884</v>
      </c>
      <c r="X326" t="s">
        <v>2885</v>
      </c>
      <c r="Y326" t="s">
        <v>2886</v>
      </c>
      <c r="Z326" s="4">
        <f t="shared" si="31"/>
        <v>0</v>
      </c>
      <c r="AA326" s="4">
        <f>IFERROR(VALUE(Table3[[#This Row],[potential revenue]]), 0)</f>
        <v>0</v>
      </c>
      <c r="AB326" t="str">
        <f t="shared" si="32"/>
        <v>Yes</v>
      </c>
      <c r="AC326">
        <f t="shared" si="33"/>
        <v>204</v>
      </c>
      <c r="AD326" t="str">
        <f t="shared" si="34"/>
        <v>₹200–₹500</v>
      </c>
      <c r="AE326" t="str">
        <f t="shared" si="35"/>
        <v>71–80%</v>
      </c>
    </row>
    <row r="327" spans="1:31" x14ac:dyDescent="0.35">
      <c r="A327" t="s">
        <v>2932</v>
      </c>
      <c r="B327" t="s">
        <v>1191</v>
      </c>
      <c r="C327" t="str">
        <f>PROPER(Table3[[#This Row],[product_name2]])</f>
        <v>Acer 109 Cm (43 Inches) I Series 4K Ultra Hd Android Smart Led Tv Ar43Ar2851Udfl (Black)</v>
      </c>
      <c r="D327" t="s">
        <v>1192</v>
      </c>
      <c r="E327" t="s">
        <v>20</v>
      </c>
      <c r="F327" t="str">
        <f>LEFT(Table3[[#This Row],[category]], FIND("|", Table3[[#This Row],[category]]) - 1)</f>
        <v>Computers&amp;Accessories</v>
      </c>
      <c r="G327" t="str">
        <f>MID(Table3[[#This Row],[category]], FIND("|", Table3[[#This Row],[category]]) + 1, FIND("|", Table3[[#This Row],[category]], FIND("|", Table3[[#This Row],[category]]) + 1) - FIND("|", Table3[[#This Row],[category]]) - 1)</f>
        <v>Accessories&amp;Peripherals</v>
      </c>
      <c r="H327" t="str">
        <f>RIGHT(Table3[[#This Row],[category]], LEN(Table3[[#This Row],[category]]) - FIND("|", Table3[[#This Row],[category]], FIND("|", Table3[[#This Row],[category]]) + 1))</f>
        <v>Cables&amp;Accessories|Cables|USBCables</v>
      </c>
      <c r="I327" s="6">
        <v>1519</v>
      </c>
      <c r="J327" s="6">
        <v>1899</v>
      </c>
      <c r="K327" s="1">
        <f t="shared" si="30"/>
        <v>20.01053185887309</v>
      </c>
      <c r="L327" s="3">
        <v>0.2</v>
      </c>
      <c r="M327" s="1">
        <v>4.4000000000000004</v>
      </c>
      <c r="N327" s="11">
        <v>19763</v>
      </c>
      <c r="O327" s="7">
        <f>IF(ISNUMBER(Table3[[#This Row],[rating]]), Table3[[#This Row],[rating]], "")</f>
        <v>4.4000000000000004</v>
      </c>
      <c r="P327" s="7">
        <f>Table3[[#This Row],[average rating]] + (Table3[[#This Row],[rating_count]] / 1000)</f>
        <v>24.163000000000004</v>
      </c>
      <c r="Q327" s="7">
        <f>IFERROR(ROUND(VALUE(Table3[[#This Row],[rating]]), 0), "")</f>
        <v>4</v>
      </c>
      <c r="R327" t="s">
        <v>2934</v>
      </c>
      <c r="S327" t="s">
        <v>2935</v>
      </c>
      <c r="T327" t="s">
        <v>2936</v>
      </c>
      <c r="U327" t="s">
        <v>2937</v>
      </c>
      <c r="V327" t="s">
        <v>2938</v>
      </c>
      <c r="W327" t="s">
        <v>2939</v>
      </c>
      <c r="X327" t="s">
        <v>2940</v>
      </c>
      <c r="Y327" t="s">
        <v>2941</v>
      </c>
      <c r="Z327" s="6">
        <f t="shared" si="31"/>
        <v>37529937</v>
      </c>
      <c r="AA327" s="6">
        <f>IFERROR(VALUE(Table3[[#This Row],[potential revenue]]), 0)</f>
        <v>37529937</v>
      </c>
      <c r="AB327" t="str">
        <f t="shared" si="32"/>
        <v>Yes</v>
      </c>
      <c r="AC327">
        <f t="shared" si="33"/>
        <v>204</v>
      </c>
      <c r="AD327" t="str">
        <f t="shared" si="34"/>
        <v>₹200–₹500</v>
      </c>
      <c r="AE327" t="str">
        <f t="shared" si="35"/>
        <v>21–30%</v>
      </c>
    </row>
    <row r="328" spans="1:31" x14ac:dyDescent="0.35">
      <c r="A328" t="s">
        <v>6200</v>
      </c>
      <c r="B328" t="s">
        <v>574</v>
      </c>
      <c r="C328" t="str">
        <f>PROPER(Table3[[#This Row],[product_name2]])</f>
        <v>Airtel Digitaltv Dth Television, Setup Box Remote Compatible For Sd And Hd Recording (Black)</v>
      </c>
      <c r="D328" t="s">
        <v>575</v>
      </c>
      <c r="E328" t="s">
        <v>3040</v>
      </c>
      <c r="F328" t="str">
        <f>LEFT(Table3[[#This Row],[category]], FIND("|", Table3[[#This Row],[category]]) - 1)</f>
        <v>Electronics</v>
      </c>
      <c r="G328" t="str">
        <f>MID(Table3[[#This Row],[category]], FIND("|", Table3[[#This Row],[category]]) + 1, FIND("|", Table3[[#This Row],[category]], FIND("|", Table3[[#This Row],[category]]) + 1) - FIND("|", Table3[[#This Row],[category]]) - 1)</f>
        <v>Accessories</v>
      </c>
      <c r="H328" t="str">
        <f>RIGHT(Table3[[#This Row],[category]], LEN(Table3[[#This Row],[category]]) - FIND("|", Table3[[#This Row],[category]], FIND("|", Table3[[#This Row],[category]]) + 1))</f>
        <v>MemoryCards|MicroSD</v>
      </c>
      <c r="I328" s="6">
        <v>1329</v>
      </c>
      <c r="J328" s="6">
        <v>2900</v>
      </c>
      <c r="K328" s="1">
        <f t="shared" si="30"/>
        <v>54.172413793103445</v>
      </c>
      <c r="L328" s="3">
        <v>0.54</v>
      </c>
      <c r="M328" s="1">
        <v>4.5</v>
      </c>
      <c r="N328" s="11">
        <v>19624</v>
      </c>
      <c r="O328" s="7">
        <f>IF(ISNUMBER(Table3[[#This Row],[rating]]), Table3[[#This Row],[rating]], "")</f>
        <v>4.5</v>
      </c>
      <c r="P328" s="7">
        <f>Table3[[#This Row],[average rating]] + (Table3[[#This Row],[rating_count]] / 1000)</f>
        <v>24.123999999999999</v>
      </c>
      <c r="Q328" s="7">
        <f>IFERROR(ROUND(VALUE(Table3[[#This Row],[rating]]), 0), "")</f>
        <v>5</v>
      </c>
      <c r="R328" t="s">
        <v>6202</v>
      </c>
      <c r="S328" t="s">
        <v>6203</v>
      </c>
      <c r="T328" t="s">
        <v>6204</v>
      </c>
      <c r="U328" t="s">
        <v>6205</v>
      </c>
      <c r="V328" t="s">
        <v>6206</v>
      </c>
      <c r="W328" t="s">
        <v>6207</v>
      </c>
      <c r="X328" t="s">
        <v>6208</v>
      </c>
      <c r="Y328" t="s">
        <v>6209</v>
      </c>
      <c r="Z328" s="6">
        <f t="shared" si="31"/>
        <v>56909600</v>
      </c>
      <c r="AA328" s="6">
        <f>IFERROR(VALUE(Table3[[#This Row],[potential revenue]]), 0)</f>
        <v>56909600</v>
      </c>
      <c r="AB328" t="str">
        <f t="shared" si="32"/>
        <v>No</v>
      </c>
      <c r="AC328">
        <f t="shared" si="33"/>
        <v>203</v>
      </c>
      <c r="AD328" t="str">
        <f t="shared" si="34"/>
        <v>&gt;₹500</v>
      </c>
      <c r="AE328" t="str">
        <f t="shared" si="35"/>
        <v>51–60%</v>
      </c>
    </row>
    <row r="329" spans="1:31" x14ac:dyDescent="0.35">
      <c r="A329" t="s">
        <v>9337</v>
      </c>
      <c r="B329" t="s">
        <v>7209</v>
      </c>
      <c r="C329" t="str">
        <f>PROPER(Table3[[#This Row],[product_name2]])</f>
        <v>It2M Designer Mouse Pad For Laptop/Computer (9.2 X 7.6 Inches, 12788)</v>
      </c>
      <c r="D329" t="s">
        <v>7210</v>
      </c>
      <c r="E329" t="s">
        <v>9339</v>
      </c>
      <c r="F329" t="str">
        <f>LEFT(Table3[[#This Row],[category]], FIND("|", Table3[[#This Row],[category]]) - 1)</f>
        <v>Home&amp;Kitchen</v>
      </c>
      <c r="G329" t="str">
        <f>MID(Table3[[#This Row],[category]], FIND("|", Table3[[#This Row],[category]]) + 1, FIND("|", Table3[[#This Row],[category]], FIND("|", Table3[[#This Row],[category]]) + 1) - FIND("|", Table3[[#This Row],[category]]) - 1)</f>
        <v>Heating,Cooling&amp;AirQuality</v>
      </c>
      <c r="H329" t="str">
        <f>RIGHT(Table3[[#This Row],[category]], LEN(Table3[[#This Row],[category]]) - FIND("|", Table3[[#This Row],[category]], FIND("|", Table3[[#This Row],[category]]) + 1))</f>
        <v>Fans|CeilingFans</v>
      </c>
      <c r="I329" s="6">
        <v>1400</v>
      </c>
      <c r="J329" s="6">
        <v>2485</v>
      </c>
      <c r="K329" s="1">
        <f t="shared" si="30"/>
        <v>43.661971830985912</v>
      </c>
      <c r="L329" s="3">
        <v>0.44</v>
      </c>
      <c r="M329" s="1">
        <v>4.0999999999999996</v>
      </c>
      <c r="N329" s="11">
        <v>19998</v>
      </c>
      <c r="O329" s="7">
        <f>IF(ISNUMBER(Table3[[#This Row],[rating]]), Table3[[#This Row],[rating]], "")</f>
        <v>4.0999999999999996</v>
      </c>
      <c r="P329" s="7">
        <f>Table3[[#This Row],[average rating]] + (Table3[[#This Row],[rating_count]] / 1000)</f>
        <v>24.097999999999999</v>
      </c>
      <c r="Q329" s="7">
        <f>IFERROR(ROUND(VALUE(Table3[[#This Row],[rating]]), 0), "")</f>
        <v>4</v>
      </c>
      <c r="R329" t="s">
        <v>9340</v>
      </c>
      <c r="S329" t="s">
        <v>9341</v>
      </c>
      <c r="T329" t="s">
        <v>9342</v>
      </c>
      <c r="U329" t="s">
        <v>9343</v>
      </c>
      <c r="V329" t="s">
        <v>9344</v>
      </c>
      <c r="W329" t="s">
        <v>9345</v>
      </c>
      <c r="X329" t="s">
        <v>9346</v>
      </c>
      <c r="Y329" t="s">
        <v>9347</v>
      </c>
      <c r="Z329" s="6">
        <f t="shared" si="31"/>
        <v>49695030</v>
      </c>
      <c r="AA329" s="6">
        <f>IFERROR(VALUE(Table3[[#This Row],[potential revenue]]), 0)</f>
        <v>49695030</v>
      </c>
      <c r="AB329" t="str">
        <f t="shared" si="32"/>
        <v>Yes</v>
      </c>
      <c r="AC329">
        <f t="shared" si="33"/>
        <v>202</v>
      </c>
      <c r="AD329" t="str">
        <f t="shared" si="34"/>
        <v>&gt;₹500</v>
      </c>
      <c r="AE329" t="str">
        <f t="shared" si="35"/>
        <v>41–50%</v>
      </c>
    </row>
    <row r="330" spans="1:31" x14ac:dyDescent="0.35">
      <c r="A330" t="s">
        <v>6669</v>
      </c>
      <c r="B330" t="s">
        <v>11164</v>
      </c>
      <c r="C330" t="str">
        <f>PROPER(Table3[[#This Row],[product_name2]])</f>
        <v>Multifunctional 2 In 1 Electric Egg Boiling Steamer Egg Frying Pan Egg Boiler Electric Automatic Off With Egg Boiler Machine Non-Stick Electric Egg Frying Pan-Tiger Woods (Multy)</v>
      </c>
      <c r="D330" t="s">
        <v>11165</v>
      </c>
      <c r="E330" t="s">
        <v>5058</v>
      </c>
      <c r="F330" t="str">
        <f>LEFT(Table3[[#This Row],[category]], FIND("|", Table3[[#This Row],[category]]) - 1)</f>
        <v>MusicalInstruments</v>
      </c>
      <c r="G330" t="str">
        <f>MID(Table3[[#This Row],[category]], FIND("|", Table3[[#This Row],[category]]) + 1, FIND("|", Table3[[#This Row],[category]], FIND("|", Table3[[#This Row],[category]]) + 1) - FIND("|", Table3[[#This Row],[category]]) - 1)</f>
        <v>Microphones</v>
      </c>
      <c r="H330" t="str">
        <f>RIGHT(Table3[[#This Row],[category]], LEN(Table3[[#This Row],[category]]) - FIND("|", Table3[[#This Row],[category]], FIND("|", Table3[[#This Row],[category]]) + 1))</f>
        <v>Condenser</v>
      </c>
      <c r="I330" s="6">
        <v>478</v>
      </c>
      <c r="J330" s="6">
        <v>699</v>
      </c>
      <c r="K330" s="1">
        <f t="shared" si="30"/>
        <v>31.616595135908444</v>
      </c>
      <c r="L330" s="3">
        <v>0.32</v>
      </c>
      <c r="M330" s="1">
        <v>3.8</v>
      </c>
      <c r="N330" s="11">
        <v>20218</v>
      </c>
      <c r="O330" s="7">
        <f>IF(ISNUMBER(Table3[[#This Row],[rating]]), Table3[[#This Row],[rating]], "")</f>
        <v>3.8</v>
      </c>
      <c r="P330" s="7">
        <f>Table3[[#This Row],[average rating]] + (Table3[[#This Row],[rating_count]] / 1000)</f>
        <v>24.018000000000001</v>
      </c>
      <c r="Q330" s="7">
        <f>IFERROR(ROUND(VALUE(Table3[[#This Row],[rating]]), 0), "")</f>
        <v>4</v>
      </c>
      <c r="R330" t="s">
        <v>6671</v>
      </c>
      <c r="S330" t="s">
        <v>6672</v>
      </c>
      <c r="T330" t="s">
        <v>6673</v>
      </c>
      <c r="U330" t="s">
        <v>6674</v>
      </c>
      <c r="V330" t="s">
        <v>6675</v>
      </c>
      <c r="W330" t="s">
        <v>6676</v>
      </c>
      <c r="X330" t="s">
        <v>6677</v>
      </c>
      <c r="Y330" t="s">
        <v>6678</v>
      </c>
      <c r="Z330" s="6">
        <f t="shared" si="31"/>
        <v>14132382</v>
      </c>
      <c r="AA330" s="6">
        <f>IFERROR(VALUE(Table3[[#This Row],[potential revenue]]), 0)</f>
        <v>14132382</v>
      </c>
      <c r="AB330" t="str">
        <f t="shared" si="32"/>
        <v>No</v>
      </c>
      <c r="AC330">
        <f t="shared" si="33"/>
        <v>203</v>
      </c>
      <c r="AD330" t="str">
        <f t="shared" si="34"/>
        <v>&gt;₹500</v>
      </c>
      <c r="AE330" t="str">
        <f t="shared" si="35"/>
        <v>31–40%</v>
      </c>
    </row>
    <row r="331" spans="1:31" x14ac:dyDescent="0.35">
      <c r="A331" t="s">
        <v>9326</v>
      </c>
      <c r="B331" t="s">
        <v>5246</v>
      </c>
      <c r="C331" t="str">
        <f>PROPER(Table3[[#This Row],[product_name2]])</f>
        <v>Tp-Link Ac750 Wifi Range Extender | Up To 750Mbps | Dual Band Wifi Extender, Repeater, Wifi Signal Booster, Access Point| Easy Set-Up | Extends Wifi To Smart Home &amp; Alexa Devices (Re200)</v>
      </c>
      <c r="D331" t="s">
        <v>5247</v>
      </c>
      <c r="E331" t="s">
        <v>9328</v>
      </c>
      <c r="F331" t="str">
        <f>LEFT(Table3[[#This Row],[category]], FIND("|", Table3[[#This Row],[category]]) - 1)</f>
        <v>Home&amp;Kitchen</v>
      </c>
      <c r="G331" t="str">
        <f>MID(Table3[[#This Row],[category]], FIND("|", Table3[[#This Row],[category]]) + 1, FIND("|", Table3[[#This Row],[category]], FIND("|", Table3[[#This Row],[category]]) + 1) - FIND("|", Table3[[#This Row],[category]]) - 1)</f>
        <v>Kitchen&amp;HomeAppliances</v>
      </c>
      <c r="H331" t="str">
        <f>RIGHT(Table3[[#This Row],[category]], LEN(Table3[[#This Row],[category]]) - FIND("|", Table3[[#This Row],[category]], FIND("|", Table3[[#This Row],[category]]) + 1))</f>
        <v>SmallKitchenAppliances|VacuumSealers</v>
      </c>
      <c r="I331" s="6">
        <v>89</v>
      </c>
      <c r="J331" s="6">
        <v>89</v>
      </c>
      <c r="K331" s="1">
        <f t="shared" si="30"/>
        <v>0</v>
      </c>
      <c r="L331" s="3">
        <v>0</v>
      </c>
      <c r="M331" s="1">
        <v>4.2</v>
      </c>
      <c r="N331" s="11">
        <v>19621</v>
      </c>
      <c r="O331" s="7">
        <f>IF(ISNUMBER(Table3[[#This Row],[rating]]), Table3[[#This Row],[rating]], "")</f>
        <v>4.2</v>
      </c>
      <c r="P331" s="7">
        <f>Table3[[#This Row],[average rating]] + (Table3[[#This Row],[rating_count]] / 1000)</f>
        <v>23.820999999999998</v>
      </c>
      <c r="Q331" s="7">
        <f>IFERROR(ROUND(VALUE(Table3[[#This Row],[rating]]), 0), "")</f>
        <v>4</v>
      </c>
      <c r="R331" t="s">
        <v>9329</v>
      </c>
      <c r="S331" t="s">
        <v>9330</v>
      </c>
      <c r="T331" t="s">
        <v>9331</v>
      </c>
      <c r="U331" t="s">
        <v>9332</v>
      </c>
      <c r="V331" t="s">
        <v>9333</v>
      </c>
      <c r="W331" t="s">
        <v>9334</v>
      </c>
      <c r="X331" t="s">
        <v>9335</v>
      </c>
      <c r="Y331" t="s">
        <v>9336</v>
      </c>
      <c r="Z331" s="6">
        <f t="shared" si="31"/>
        <v>1746269</v>
      </c>
      <c r="AA331" s="6">
        <f>IFERROR(VALUE(Table3[[#This Row],[potential revenue]]), 0)</f>
        <v>1746269</v>
      </c>
      <c r="AB331" t="str">
        <f t="shared" si="32"/>
        <v>No</v>
      </c>
      <c r="AC331">
        <f t="shared" si="33"/>
        <v>203</v>
      </c>
      <c r="AD331" t="str">
        <f t="shared" si="34"/>
        <v>₹200–₹500</v>
      </c>
      <c r="AE331" t="str">
        <f t="shared" si="35"/>
        <v>0–10%</v>
      </c>
    </row>
    <row r="332" spans="1:31" x14ac:dyDescent="0.35">
      <c r="A332" t="s">
        <v>4095</v>
      </c>
      <c r="B332" t="s">
        <v>6274</v>
      </c>
      <c r="C332" t="str">
        <f>PROPER(Table3[[#This Row],[product_name2]])</f>
        <v>Striff Laptop Stand Adjustable Laptop Computer Stand Multi-Angle Stand Phone Stand Portable Foldable Laptop Riser Notebook Holder Stand Compatible For 9 To 15.6‚Äù Laptops Black(Black)</v>
      </c>
      <c r="D332" t="s">
        <v>6275</v>
      </c>
      <c r="E332" t="s">
        <v>3006</v>
      </c>
      <c r="F332" t="str">
        <f>LEFT(Table3[[#This Row],[category]], FIND("|", Table3[[#This Row],[category]]) - 1)</f>
        <v>Electronics</v>
      </c>
      <c r="G332" t="str">
        <f>MID(Table3[[#This Row],[category]], FIND("|", Table3[[#This Row],[category]]) + 1, FIND("|", Table3[[#This Row],[category]], FIND("|", Table3[[#This Row],[category]]) + 1) - FIND("|", Table3[[#This Row],[category]]) - 1)</f>
        <v>Mobiles&amp;Accessories</v>
      </c>
      <c r="H332" t="str">
        <f>RIGHT(Table3[[#This Row],[category]], LEN(Table3[[#This Row],[category]]) - FIND("|", Table3[[#This Row],[category]], FIND("|", Table3[[#This Row],[category]]) + 1))</f>
        <v>Smartphones&amp;BasicMobiles|Smartphones</v>
      </c>
      <c r="I332" s="6">
        <v>15499</v>
      </c>
      <c r="J332" s="6">
        <v>20999</v>
      </c>
      <c r="K332" s="1">
        <f t="shared" si="30"/>
        <v>26.191723415400737</v>
      </c>
      <c r="L332" s="3">
        <v>0.26</v>
      </c>
      <c r="M332" s="1">
        <v>4.0999999999999996</v>
      </c>
      <c r="N332" s="11">
        <v>19253</v>
      </c>
      <c r="O332" s="7">
        <f>IF(ISNUMBER(Table3[[#This Row],[rating]]), Table3[[#This Row],[rating]], "")</f>
        <v>4.0999999999999996</v>
      </c>
      <c r="P332" s="7">
        <f>Table3[[#This Row],[average rating]] + (Table3[[#This Row],[rating_count]] / 1000)</f>
        <v>23.353000000000002</v>
      </c>
      <c r="Q332" s="7">
        <f>IFERROR(ROUND(VALUE(Table3[[#This Row],[rating]]), 0), "")</f>
        <v>4</v>
      </c>
      <c r="R332" t="s">
        <v>3724</v>
      </c>
      <c r="S332" t="s">
        <v>3321</v>
      </c>
      <c r="T332" t="s">
        <v>3322</v>
      </c>
      <c r="U332" t="s">
        <v>3323</v>
      </c>
      <c r="V332" t="s">
        <v>3324</v>
      </c>
      <c r="W332" t="s">
        <v>3325</v>
      </c>
      <c r="X332" t="s">
        <v>3776</v>
      </c>
      <c r="Y332" t="s">
        <v>4097</v>
      </c>
      <c r="Z332" s="6">
        <f t="shared" si="31"/>
        <v>404293747</v>
      </c>
      <c r="AA332" s="6">
        <f>IFERROR(VALUE(Table3[[#This Row],[potential revenue]]), 0)</f>
        <v>404293747</v>
      </c>
      <c r="AB332" t="str">
        <f t="shared" si="32"/>
        <v>No</v>
      </c>
      <c r="AC332">
        <f t="shared" si="33"/>
        <v>204</v>
      </c>
      <c r="AD332" t="str">
        <f t="shared" si="34"/>
        <v>&lt;₹200</v>
      </c>
      <c r="AE332" t="str">
        <f t="shared" si="35"/>
        <v>21–30%</v>
      </c>
    </row>
    <row r="333" spans="1:31" x14ac:dyDescent="0.35">
      <c r="A333" t="s">
        <v>3318</v>
      </c>
      <c r="B333" t="s">
        <v>256</v>
      </c>
      <c r="C333" t="str">
        <f>PROPER(Table3[[#This Row],[product_name2]])</f>
        <v>Tizum High Speed Hdmi Cable With Ethernet | Supports 3D 4K | For All Hdmi Devices Laptop Computer Gaming Console Tv Set Top Box (1.5 Meter/ 5 Feet)</v>
      </c>
      <c r="D333" t="s">
        <v>257</v>
      </c>
      <c r="E333" t="s">
        <v>3006</v>
      </c>
      <c r="F333" t="str">
        <f>LEFT(Table3[[#This Row],[category]], FIND("|", Table3[[#This Row],[category]]) - 1)</f>
        <v>Electronics</v>
      </c>
      <c r="G333" t="str">
        <f>MID(Table3[[#This Row],[category]], FIND("|", Table3[[#This Row],[category]]) + 1, FIND("|", Table3[[#This Row],[category]], FIND("|", Table3[[#This Row],[category]]) + 1) - FIND("|", Table3[[#This Row],[category]]) - 1)</f>
        <v>Mobiles&amp;Accessories</v>
      </c>
      <c r="H333" t="str">
        <f>RIGHT(Table3[[#This Row],[category]], LEN(Table3[[#This Row],[category]]) - FIND("|", Table3[[#This Row],[category]], FIND("|", Table3[[#This Row],[category]]) + 1))</f>
        <v>Smartphones&amp;BasicMobiles|Smartphones</v>
      </c>
      <c r="I333" s="6">
        <v>15499</v>
      </c>
      <c r="J333" s="6">
        <v>18999</v>
      </c>
      <c r="K333" s="1">
        <f t="shared" si="30"/>
        <v>18.422022211695353</v>
      </c>
      <c r="L333" s="3">
        <v>0.18</v>
      </c>
      <c r="M333" s="1">
        <v>4.0999999999999996</v>
      </c>
      <c r="N333" s="11">
        <v>19252</v>
      </c>
      <c r="O333" s="7">
        <f>IF(ISNUMBER(Table3[[#This Row],[rating]]), Table3[[#This Row],[rating]], "")</f>
        <v>4.0999999999999996</v>
      </c>
      <c r="P333" s="7">
        <f>Table3[[#This Row],[average rating]] + (Table3[[#This Row],[rating_count]] / 1000)</f>
        <v>23.351999999999997</v>
      </c>
      <c r="Q333" s="7">
        <f>IFERROR(ROUND(VALUE(Table3[[#This Row],[rating]]), 0), "")</f>
        <v>4</v>
      </c>
      <c r="R333" t="s">
        <v>3320</v>
      </c>
      <c r="S333" t="s">
        <v>3321</v>
      </c>
      <c r="T333" t="s">
        <v>3322</v>
      </c>
      <c r="U333" t="s">
        <v>3323</v>
      </c>
      <c r="V333" t="s">
        <v>3324</v>
      </c>
      <c r="W333" t="s">
        <v>3325</v>
      </c>
      <c r="X333" t="s">
        <v>3326</v>
      </c>
      <c r="Y333" t="s">
        <v>3327</v>
      </c>
      <c r="Z333" s="6">
        <f t="shared" si="31"/>
        <v>365768748</v>
      </c>
      <c r="AA333" s="6">
        <f>IFERROR(VALUE(Table3[[#This Row],[potential revenue]]), 0)</f>
        <v>365768748</v>
      </c>
      <c r="AB333" t="str">
        <f t="shared" si="32"/>
        <v>No</v>
      </c>
      <c r="AC333">
        <f t="shared" si="33"/>
        <v>204</v>
      </c>
      <c r="AD333" t="str">
        <f t="shared" si="34"/>
        <v>&gt;₹500</v>
      </c>
      <c r="AE333" t="str">
        <f t="shared" si="35"/>
        <v>11–20%</v>
      </c>
    </row>
    <row r="334" spans="1:31" x14ac:dyDescent="0.35">
      <c r="A334" t="s">
        <v>3488</v>
      </c>
      <c r="B334" t="s">
        <v>4061</v>
      </c>
      <c r="C334" t="str">
        <f>PROPER(Table3[[#This Row],[product_name2]])</f>
        <v>Striff 12 Pieces Highly Flexible Silicone Micro Usb Protector, Mouse Cable Protector, Suit For All Cell Phones, Computers And Chargers (White)</v>
      </c>
      <c r="D334" t="s">
        <v>4062</v>
      </c>
      <c r="E334" t="s">
        <v>3006</v>
      </c>
      <c r="F334" t="str">
        <f>LEFT(Table3[[#This Row],[category]], FIND("|", Table3[[#This Row],[category]]) - 1)</f>
        <v>Electronics</v>
      </c>
      <c r="G334" t="str">
        <f>MID(Table3[[#This Row],[category]], FIND("|", Table3[[#This Row],[category]]) + 1, FIND("|", Table3[[#This Row],[category]], FIND("|", Table3[[#This Row],[category]]) + 1) - FIND("|", Table3[[#This Row],[category]]) - 1)</f>
        <v>Mobiles&amp;Accessories</v>
      </c>
      <c r="H334" t="str">
        <f>RIGHT(Table3[[#This Row],[category]], LEN(Table3[[#This Row],[category]]) - FIND("|", Table3[[#This Row],[category]], FIND("|", Table3[[#This Row],[category]]) + 1))</f>
        <v>Smartphones&amp;BasicMobiles|Smartphones</v>
      </c>
      <c r="I334" s="6">
        <v>13999</v>
      </c>
      <c r="J334" s="6">
        <v>19999</v>
      </c>
      <c r="K334" s="1">
        <f t="shared" si="30"/>
        <v>30.001500075003751</v>
      </c>
      <c r="L334" s="3">
        <v>0.3</v>
      </c>
      <c r="M334" s="1">
        <v>4.0999999999999996</v>
      </c>
      <c r="N334" s="11">
        <v>19252</v>
      </c>
      <c r="O334" s="7">
        <f>IF(ISNUMBER(Table3[[#This Row],[rating]]), Table3[[#This Row],[rating]], "")</f>
        <v>4.0999999999999996</v>
      </c>
      <c r="P334" s="7">
        <f>Table3[[#This Row],[average rating]] + (Table3[[#This Row],[rating_count]] / 1000)</f>
        <v>23.351999999999997</v>
      </c>
      <c r="Q334" s="7">
        <f>IFERROR(ROUND(VALUE(Table3[[#This Row],[rating]]), 0), "")</f>
        <v>4</v>
      </c>
      <c r="R334" t="s">
        <v>3490</v>
      </c>
      <c r="S334" t="s">
        <v>3321</v>
      </c>
      <c r="T334" t="s">
        <v>3322</v>
      </c>
      <c r="U334" t="s">
        <v>3323</v>
      </c>
      <c r="V334" t="s">
        <v>3324</v>
      </c>
      <c r="W334" t="s">
        <v>3325</v>
      </c>
      <c r="X334" t="s">
        <v>3491</v>
      </c>
      <c r="Y334" t="s">
        <v>3492</v>
      </c>
      <c r="Z334" s="6">
        <f t="shared" si="31"/>
        <v>385020748</v>
      </c>
      <c r="AA334" s="6">
        <f>IFERROR(VALUE(Table3[[#This Row],[potential revenue]]), 0)</f>
        <v>385020748</v>
      </c>
      <c r="AB334" t="str">
        <f t="shared" si="32"/>
        <v>No</v>
      </c>
      <c r="AC334">
        <f t="shared" si="33"/>
        <v>204</v>
      </c>
      <c r="AD334" t="str">
        <f t="shared" si="34"/>
        <v>&gt;₹500</v>
      </c>
      <c r="AE334" t="str">
        <f t="shared" si="35"/>
        <v>31–40%</v>
      </c>
    </row>
    <row r="335" spans="1:31" x14ac:dyDescent="0.35">
      <c r="A335" t="s">
        <v>3722</v>
      </c>
      <c r="B335" t="s">
        <v>6149</v>
      </c>
      <c r="C335" t="str">
        <f>PROPER(Table3[[#This Row],[product_name2]])</f>
        <v>Zebronics Zeb Buds C2 In Ear Type C Wired Earphones With Mic, Braided 1.2 Metre Cable, Metallic Design, 10Mm Drivers, In Line Mic &amp; Volume Controller (Blue)</v>
      </c>
      <c r="D335" t="s">
        <v>6150</v>
      </c>
      <c r="E335" t="s">
        <v>3006</v>
      </c>
      <c r="F335" t="str">
        <f>LEFT(Table3[[#This Row],[category]], FIND("|", Table3[[#This Row],[category]]) - 1)</f>
        <v>Electronics</v>
      </c>
      <c r="G335" t="str">
        <f>MID(Table3[[#This Row],[category]], FIND("|", Table3[[#This Row],[category]]) + 1, FIND("|", Table3[[#This Row],[category]], FIND("|", Table3[[#This Row],[category]]) + 1) - FIND("|", Table3[[#This Row],[category]]) - 1)</f>
        <v>Mobiles&amp;Accessories</v>
      </c>
      <c r="H335" t="str">
        <f>RIGHT(Table3[[#This Row],[category]], LEN(Table3[[#This Row],[category]]) - FIND("|", Table3[[#This Row],[category]], FIND("|", Table3[[#This Row],[category]]) + 1))</f>
        <v>Smartphones&amp;BasicMobiles|Smartphones</v>
      </c>
      <c r="I335" s="6">
        <v>15499</v>
      </c>
      <c r="J335" s="6">
        <v>20999</v>
      </c>
      <c r="K335" s="1">
        <f t="shared" si="30"/>
        <v>26.191723415400737</v>
      </c>
      <c r="L335" s="3">
        <v>0.26</v>
      </c>
      <c r="M335" s="1">
        <v>4.0999999999999996</v>
      </c>
      <c r="N335" s="11">
        <v>19252</v>
      </c>
      <c r="O335" s="7">
        <f>IF(ISNUMBER(Table3[[#This Row],[rating]]), Table3[[#This Row],[rating]], "")</f>
        <v>4.0999999999999996</v>
      </c>
      <c r="P335" s="7">
        <f>Table3[[#This Row],[average rating]] + (Table3[[#This Row],[rating_count]] / 1000)</f>
        <v>23.351999999999997</v>
      </c>
      <c r="Q335" s="7">
        <f>IFERROR(ROUND(VALUE(Table3[[#This Row],[rating]]), 0), "")</f>
        <v>4</v>
      </c>
      <c r="R335" t="s">
        <v>3724</v>
      </c>
      <c r="S335" t="s">
        <v>3321</v>
      </c>
      <c r="T335" t="s">
        <v>3322</v>
      </c>
      <c r="U335" t="s">
        <v>3323</v>
      </c>
      <c r="V335" t="s">
        <v>3324</v>
      </c>
      <c r="W335" t="s">
        <v>3325</v>
      </c>
      <c r="X335" t="s">
        <v>3491</v>
      </c>
      <c r="Y335" t="s">
        <v>3725</v>
      </c>
      <c r="Z335" s="6">
        <f t="shared" si="31"/>
        <v>404272748</v>
      </c>
      <c r="AA335" s="6">
        <f>IFERROR(VALUE(Table3[[#This Row],[potential revenue]]), 0)</f>
        <v>404272748</v>
      </c>
      <c r="AB335" t="str">
        <f t="shared" si="32"/>
        <v>No</v>
      </c>
      <c r="AC335">
        <f t="shared" si="33"/>
        <v>205</v>
      </c>
      <c r="AD335" t="str">
        <f t="shared" si="34"/>
        <v>&gt;₹500</v>
      </c>
      <c r="AE335" t="str">
        <f t="shared" si="35"/>
        <v>21–30%</v>
      </c>
    </row>
    <row r="336" spans="1:31" x14ac:dyDescent="0.35">
      <c r="A336" t="s">
        <v>3726</v>
      </c>
      <c r="B336" t="s">
        <v>6159</v>
      </c>
      <c r="C336" t="str">
        <f>PROPER(Table3[[#This Row],[product_name2]])</f>
        <v>Redgear A-15 Wired Gaming Mouse With Upto 6400 Dpi, Rgb &amp; Driver Customization For Pc(Black)</v>
      </c>
      <c r="D336" t="s">
        <v>6160</v>
      </c>
      <c r="E336" t="s">
        <v>3006</v>
      </c>
      <c r="F336" t="str">
        <f>LEFT(Table3[[#This Row],[category]], FIND("|", Table3[[#This Row],[category]]) - 1)</f>
        <v>Electronics</v>
      </c>
      <c r="G336" t="str">
        <f>MID(Table3[[#This Row],[category]], FIND("|", Table3[[#This Row],[category]]) + 1, FIND("|", Table3[[#This Row],[category]], FIND("|", Table3[[#This Row],[category]]) + 1) - FIND("|", Table3[[#This Row],[category]]) - 1)</f>
        <v>Mobiles&amp;Accessories</v>
      </c>
      <c r="H336" t="str">
        <f>RIGHT(Table3[[#This Row],[category]], LEN(Table3[[#This Row],[category]]) - FIND("|", Table3[[#This Row],[category]], FIND("|", Table3[[#This Row],[category]]) + 1))</f>
        <v>Smartphones&amp;BasicMobiles|Smartphones</v>
      </c>
      <c r="I336" s="6">
        <v>15499</v>
      </c>
      <c r="J336" s="6">
        <v>18999</v>
      </c>
      <c r="K336" s="1">
        <f t="shared" si="30"/>
        <v>18.422022211695353</v>
      </c>
      <c r="L336" s="3">
        <v>0.18</v>
      </c>
      <c r="M336" s="1">
        <v>4.0999999999999996</v>
      </c>
      <c r="N336" s="11">
        <v>19252</v>
      </c>
      <c r="O336" s="7">
        <f>IF(ISNUMBER(Table3[[#This Row],[rating]]), Table3[[#This Row],[rating]], "")</f>
        <v>4.0999999999999996</v>
      </c>
      <c r="P336" s="7">
        <f>Table3[[#This Row],[average rating]] + (Table3[[#This Row],[rating_count]] / 1000)</f>
        <v>23.351999999999997</v>
      </c>
      <c r="Q336" s="7">
        <f>IFERROR(ROUND(VALUE(Table3[[#This Row],[rating]]), 0), "")</f>
        <v>4</v>
      </c>
      <c r="R336" t="s">
        <v>3320</v>
      </c>
      <c r="S336" t="s">
        <v>3321</v>
      </c>
      <c r="T336" t="s">
        <v>3322</v>
      </c>
      <c r="U336" t="s">
        <v>3323</v>
      </c>
      <c r="V336" t="s">
        <v>3324</v>
      </c>
      <c r="W336" t="s">
        <v>3325</v>
      </c>
      <c r="X336" t="s">
        <v>3728</v>
      </c>
      <c r="Y336" t="s">
        <v>3729</v>
      </c>
      <c r="Z336" s="6">
        <f t="shared" si="31"/>
        <v>365768748</v>
      </c>
      <c r="AA336" s="6">
        <f>IFERROR(VALUE(Table3[[#This Row],[potential revenue]]), 0)</f>
        <v>365768748</v>
      </c>
      <c r="AB336" t="str">
        <f t="shared" si="32"/>
        <v>No</v>
      </c>
      <c r="AC336">
        <f t="shared" si="33"/>
        <v>205</v>
      </c>
      <c r="AD336" t="str">
        <f t="shared" si="34"/>
        <v>&gt;₹500</v>
      </c>
      <c r="AE336" t="str">
        <f t="shared" si="35"/>
        <v>11–20%</v>
      </c>
    </row>
    <row r="337" spans="1:31" x14ac:dyDescent="0.35">
      <c r="A337" t="s">
        <v>3774</v>
      </c>
      <c r="B337" t="s">
        <v>6190</v>
      </c>
      <c r="C337" t="str">
        <f>PROPER(Table3[[#This Row],[product_name2]])</f>
        <v>Eveready Red 1012 Aaa Batteries - Pack Of 10</v>
      </c>
      <c r="D337" t="s">
        <v>6191</v>
      </c>
      <c r="E337" t="s">
        <v>3006</v>
      </c>
      <c r="F337" t="str">
        <f>LEFT(Table3[[#This Row],[category]], FIND("|", Table3[[#This Row],[category]]) - 1)</f>
        <v>Electronics</v>
      </c>
      <c r="G337" t="str">
        <f>MID(Table3[[#This Row],[category]], FIND("|", Table3[[#This Row],[category]]) + 1, FIND("|", Table3[[#This Row],[category]], FIND("|", Table3[[#This Row],[category]]) + 1) - FIND("|", Table3[[#This Row],[category]]) - 1)</f>
        <v>Mobiles&amp;Accessories</v>
      </c>
      <c r="H337" t="str">
        <f>RIGHT(Table3[[#This Row],[category]], LEN(Table3[[#This Row],[category]]) - FIND("|", Table3[[#This Row],[category]], FIND("|", Table3[[#This Row],[category]]) + 1))</f>
        <v>Smartphones&amp;BasicMobiles|Smartphones</v>
      </c>
      <c r="I337" s="6">
        <v>13999</v>
      </c>
      <c r="J337" s="6">
        <v>19999</v>
      </c>
      <c r="K337" s="1">
        <f t="shared" si="30"/>
        <v>30.001500075003751</v>
      </c>
      <c r="L337" s="3">
        <v>0.3</v>
      </c>
      <c r="M337" s="1">
        <v>4.0999999999999996</v>
      </c>
      <c r="N337" s="11">
        <v>19252</v>
      </c>
      <c r="O337" s="7">
        <f>IF(ISNUMBER(Table3[[#This Row],[rating]]), Table3[[#This Row],[rating]], "")</f>
        <v>4.0999999999999996</v>
      </c>
      <c r="P337" s="7">
        <f>Table3[[#This Row],[average rating]] + (Table3[[#This Row],[rating_count]] / 1000)</f>
        <v>23.351999999999997</v>
      </c>
      <c r="Q337" s="7">
        <f>IFERROR(ROUND(VALUE(Table3[[#This Row],[rating]]), 0), "")</f>
        <v>4</v>
      </c>
      <c r="R337" t="s">
        <v>3724</v>
      </c>
      <c r="S337" t="s">
        <v>3321</v>
      </c>
      <c r="T337" t="s">
        <v>3322</v>
      </c>
      <c r="U337" t="s">
        <v>3323</v>
      </c>
      <c r="V337" t="s">
        <v>3324</v>
      </c>
      <c r="W337" t="s">
        <v>3325</v>
      </c>
      <c r="X337" t="s">
        <v>3776</v>
      </c>
      <c r="Y337" t="s">
        <v>3777</v>
      </c>
      <c r="Z337" s="6">
        <f t="shared" si="31"/>
        <v>385020748</v>
      </c>
      <c r="AA337" s="6">
        <f>IFERROR(VALUE(Table3[[#This Row],[potential revenue]]), 0)</f>
        <v>385020748</v>
      </c>
      <c r="AB337" t="str">
        <f t="shared" si="32"/>
        <v>No</v>
      </c>
      <c r="AC337">
        <f t="shared" si="33"/>
        <v>205</v>
      </c>
      <c r="AD337" t="str">
        <f t="shared" si="34"/>
        <v>&gt;₹500</v>
      </c>
      <c r="AE337" t="str">
        <f t="shared" si="35"/>
        <v>31–40%</v>
      </c>
    </row>
    <row r="338" spans="1:31" x14ac:dyDescent="0.35">
      <c r="A338" t="s">
        <v>1941</v>
      </c>
      <c r="B338" t="s">
        <v>1095</v>
      </c>
      <c r="C338" t="str">
        <f>PROPER(Table3[[#This Row],[product_name2]])</f>
        <v>Belkin Apple Certified Lightning To Type C Cable, Tough Unbreakable Braided Fast Charging For Iphone, Ipad, Air Pods, 3.3 Feet (1 Meters)    White</v>
      </c>
      <c r="D338" t="s">
        <v>1096</v>
      </c>
      <c r="E338" t="s">
        <v>1943</v>
      </c>
      <c r="F338" t="str">
        <f>LEFT(Table3[[#This Row],[category]], FIND("|", Table3[[#This Row],[category]]) - 1)</f>
        <v>Electronics</v>
      </c>
      <c r="G338" t="str">
        <f>MID(Table3[[#This Row],[category]], FIND("|", Table3[[#This Row],[category]]) + 1, FIND("|", Table3[[#This Row],[category]], FIND("|", Table3[[#This Row],[category]]) + 1) - FIND("|", Table3[[#This Row],[category]]) - 1)</f>
        <v>HomeAudio</v>
      </c>
      <c r="H338" t="str">
        <f>RIGHT(Table3[[#This Row],[category]], LEN(Table3[[#This Row],[category]]) - FIND("|", Table3[[#This Row],[category]], FIND("|", Table3[[#This Row],[category]]) + 1))</f>
        <v>Accessories|Adapters</v>
      </c>
      <c r="I338" s="6">
        <v>209</v>
      </c>
      <c r="J338" s="6">
        <v>600</v>
      </c>
      <c r="K338" s="1">
        <f t="shared" si="30"/>
        <v>65.166666666666657</v>
      </c>
      <c r="L338" s="3">
        <v>0.65</v>
      </c>
      <c r="M338" s="1">
        <v>4.4000000000000004</v>
      </c>
      <c r="N338" s="11">
        <v>18872</v>
      </c>
      <c r="O338" s="7">
        <f>IF(ISNUMBER(Table3[[#This Row],[rating]]), Table3[[#This Row],[rating]], "")</f>
        <v>4.4000000000000004</v>
      </c>
      <c r="P338" s="7">
        <f>Table3[[#This Row],[average rating]] + (Table3[[#This Row],[rating_count]] / 1000)</f>
        <v>23.271999999999998</v>
      </c>
      <c r="Q338" s="7">
        <f>IFERROR(ROUND(VALUE(Table3[[#This Row],[rating]]), 0), "")</f>
        <v>4</v>
      </c>
      <c r="R338" t="s">
        <v>1944</v>
      </c>
      <c r="S338" t="s">
        <v>1945</v>
      </c>
      <c r="T338" t="s">
        <v>1946</v>
      </c>
      <c r="U338" t="s">
        <v>1947</v>
      </c>
      <c r="V338" t="s">
        <v>1948</v>
      </c>
      <c r="W338" t="s">
        <v>1949</v>
      </c>
      <c r="X338" t="s">
        <v>1950</v>
      </c>
      <c r="Y338" t="s">
        <v>1951</v>
      </c>
      <c r="Z338" s="6">
        <f t="shared" si="31"/>
        <v>11323200</v>
      </c>
      <c r="AA338" s="6">
        <f>IFERROR(VALUE(Table3[[#This Row],[potential revenue]]), 0)</f>
        <v>11323200</v>
      </c>
      <c r="AB338" t="str">
        <f t="shared" si="32"/>
        <v>No</v>
      </c>
      <c r="AC338">
        <f t="shared" si="33"/>
        <v>206</v>
      </c>
      <c r="AD338" t="str">
        <f t="shared" si="34"/>
        <v>&gt;₹500</v>
      </c>
      <c r="AE338" t="str">
        <f t="shared" si="35"/>
        <v>61–70%</v>
      </c>
    </row>
    <row r="339" spans="1:31" x14ac:dyDescent="0.35">
      <c r="A339" t="s">
        <v>160</v>
      </c>
      <c r="B339" t="s">
        <v>954</v>
      </c>
      <c r="C339" t="str">
        <f>PROPER(Table3[[#This Row],[product_name2]])</f>
        <v>Mi 100 Cm (40 Inches) 5A Series Full Hd Smart Android Led Tv With 24W Dolby Audio &amp; Metal Bezel-Less Frame (Black) (2022 Model)</v>
      </c>
      <c r="D339" t="s">
        <v>955</v>
      </c>
      <c r="E339" t="s">
        <v>20</v>
      </c>
      <c r="F339" t="str">
        <f>LEFT(Table3[[#This Row],[category]], FIND("|", Table3[[#This Row],[category]]) - 1)</f>
        <v>Computers&amp;Accessories</v>
      </c>
      <c r="G339" t="str">
        <f>MID(Table3[[#This Row],[category]], FIND("|", Table3[[#This Row],[category]]) + 1, FIND("|", Table3[[#This Row],[category]], FIND("|", Table3[[#This Row],[category]]) + 1) - FIND("|", Table3[[#This Row],[category]]) - 1)</f>
        <v>Accessories&amp;Peripherals</v>
      </c>
      <c r="H339" t="str">
        <f>RIGHT(Table3[[#This Row],[category]], LEN(Table3[[#This Row],[category]]) - FIND("|", Table3[[#This Row],[category]], FIND("|", Table3[[#This Row],[category]]) + 1))</f>
        <v>Cables&amp;Accessories|Cables|USBCables</v>
      </c>
      <c r="I339" s="6">
        <v>349</v>
      </c>
      <c r="J339" s="6">
        <v>399</v>
      </c>
      <c r="K339" s="1">
        <f t="shared" si="30"/>
        <v>12.531328320802004</v>
      </c>
      <c r="L339" s="3">
        <v>0.13</v>
      </c>
      <c r="M339" s="1">
        <v>4.4000000000000004</v>
      </c>
      <c r="N339" s="11">
        <v>18757</v>
      </c>
      <c r="O339" s="7">
        <f>IF(ISNUMBER(Table3[[#This Row],[rating]]), Table3[[#This Row],[rating]], "")</f>
        <v>4.4000000000000004</v>
      </c>
      <c r="P339" s="7">
        <f>Table3[[#This Row],[average rating]] + (Table3[[#This Row],[rating_count]] / 1000)</f>
        <v>23.157000000000004</v>
      </c>
      <c r="Q339" s="7">
        <f>IFERROR(ROUND(VALUE(Table3[[#This Row],[rating]]), 0), "")</f>
        <v>4</v>
      </c>
      <c r="R339" t="s">
        <v>162</v>
      </c>
      <c r="S339" t="s">
        <v>163</v>
      </c>
      <c r="T339" t="s">
        <v>164</v>
      </c>
      <c r="U339" t="s">
        <v>165</v>
      </c>
      <c r="V339" t="s">
        <v>166</v>
      </c>
      <c r="W339" t="s">
        <v>167</v>
      </c>
      <c r="X339" t="s">
        <v>168</v>
      </c>
      <c r="Y339" t="s">
        <v>169</v>
      </c>
      <c r="Z339" s="6">
        <f t="shared" si="31"/>
        <v>7484043</v>
      </c>
      <c r="AA339" s="6">
        <f>IFERROR(VALUE(Table3[[#This Row],[potential revenue]]), 0)</f>
        <v>7484043</v>
      </c>
      <c r="AB339" t="str">
        <f t="shared" si="32"/>
        <v>Yes</v>
      </c>
      <c r="AC339">
        <f t="shared" si="33"/>
        <v>207</v>
      </c>
      <c r="AD339" t="str">
        <f t="shared" si="34"/>
        <v>₹200–₹500</v>
      </c>
      <c r="AE339" t="str">
        <f t="shared" si="35"/>
        <v>11–20%</v>
      </c>
    </row>
    <row r="340" spans="1:31" x14ac:dyDescent="0.35">
      <c r="A340" t="s">
        <v>160</v>
      </c>
      <c r="B340" t="s">
        <v>1266</v>
      </c>
      <c r="C340" t="str">
        <f>PROPER(Table3[[#This Row],[product_name2]])</f>
        <v>Boat Type-C A400 Type-C To Usb A Cable For All Type C Phones (Lg Nexus 5X), 1Mtr(Black)</v>
      </c>
      <c r="D340" t="s">
        <v>1267</v>
      </c>
      <c r="E340" t="s">
        <v>20</v>
      </c>
      <c r="F340" t="str">
        <f>LEFT(Table3[[#This Row],[category]], FIND("|", Table3[[#This Row],[category]]) - 1)</f>
        <v>Computers&amp;Accessories</v>
      </c>
      <c r="G340" t="str">
        <f>MID(Table3[[#This Row],[category]], FIND("|", Table3[[#This Row],[category]]) + 1, FIND("|", Table3[[#This Row],[category]], FIND("|", Table3[[#This Row],[category]]) + 1) - FIND("|", Table3[[#This Row],[category]]) - 1)</f>
        <v>Accessories&amp;Peripherals</v>
      </c>
      <c r="H340" t="str">
        <f>RIGHT(Table3[[#This Row],[category]], LEN(Table3[[#This Row],[category]]) - FIND("|", Table3[[#This Row],[category]], FIND("|", Table3[[#This Row],[category]]) + 1))</f>
        <v>Cables&amp;Accessories|Cables|USBCables</v>
      </c>
      <c r="I340" s="6">
        <v>349</v>
      </c>
      <c r="J340" s="6">
        <v>399</v>
      </c>
      <c r="K340" s="1">
        <f t="shared" si="30"/>
        <v>12.531328320802004</v>
      </c>
      <c r="L340" s="3">
        <v>0.13</v>
      </c>
      <c r="M340" s="1">
        <v>4.4000000000000004</v>
      </c>
      <c r="N340" s="11">
        <v>18757</v>
      </c>
      <c r="O340" s="7">
        <f>IF(ISNUMBER(Table3[[#This Row],[rating]]), Table3[[#This Row],[rating]], "")</f>
        <v>4.4000000000000004</v>
      </c>
      <c r="P340" s="7">
        <f>Table3[[#This Row],[average rating]] + (Table3[[#This Row],[rating_count]] / 1000)</f>
        <v>23.157000000000004</v>
      </c>
      <c r="Q340" s="7">
        <f>IFERROR(ROUND(VALUE(Table3[[#This Row],[rating]]), 0), "")</f>
        <v>4</v>
      </c>
      <c r="R340" t="s">
        <v>162</v>
      </c>
      <c r="S340" t="s">
        <v>163</v>
      </c>
      <c r="T340" t="s">
        <v>164</v>
      </c>
      <c r="U340" t="s">
        <v>165</v>
      </c>
      <c r="V340" t="s">
        <v>166</v>
      </c>
      <c r="W340" t="s">
        <v>3925</v>
      </c>
      <c r="X340" t="s">
        <v>3926</v>
      </c>
      <c r="Y340" t="s">
        <v>3927</v>
      </c>
      <c r="Z340" s="6">
        <f t="shared" si="31"/>
        <v>7484043</v>
      </c>
      <c r="AA340" s="6">
        <f>IFERROR(VALUE(Table3[[#This Row],[potential revenue]]), 0)</f>
        <v>7484043</v>
      </c>
      <c r="AB340" t="str">
        <f t="shared" si="32"/>
        <v>No</v>
      </c>
      <c r="AC340">
        <f t="shared" si="33"/>
        <v>207</v>
      </c>
      <c r="AD340" t="str">
        <f t="shared" si="34"/>
        <v>₹200–₹500</v>
      </c>
      <c r="AE340" t="str">
        <f t="shared" si="35"/>
        <v>11–20%</v>
      </c>
    </row>
    <row r="341" spans="1:31" x14ac:dyDescent="0.35">
      <c r="A341" t="s">
        <v>160</v>
      </c>
      <c r="B341" t="s">
        <v>1452</v>
      </c>
      <c r="C341" t="str">
        <f>PROPER(Table3[[#This Row],[product_name2]])</f>
        <v>Wayona Type C Cable Nylon Braided Usb C Qc 3.0 Fast Charging Short Power Bank Cable For Samsung Galaxy S10E/S10+/S10/S9/S9+/Note 9/S8/Note 8, Lg G7 G5 G6, Moto G6 G7 (0.25M, Black)</v>
      </c>
      <c r="D341" t="s">
        <v>1453</v>
      </c>
      <c r="E341" t="s">
        <v>20</v>
      </c>
      <c r="F341" t="str">
        <f>LEFT(Table3[[#This Row],[category]], FIND("|", Table3[[#This Row],[category]]) - 1)</f>
        <v>Computers&amp;Accessories</v>
      </c>
      <c r="G341" t="str">
        <f>MID(Table3[[#This Row],[category]], FIND("|", Table3[[#This Row],[category]]) + 1, FIND("|", Table3[[#This Row],[category]], FIND("|", Table3[[#This Row],[category]]) + 1) - FIND("|", Table3[[#This Row],[category]]) - 1)</f>
        <v>Accessories&amp;Peripherals</v>
      </c>
      <c r="H341" t="str">
        <f>RIGHT(Table3[[#This Row],[category]], LEN(Table3[[#This Row],[category]]) - FIND("|", Table3[[#This Row],[category]], FIND("|", Table3[[#This Row],[category]]) + 1))</f>
        <v>Cables&amp;Accessories|Cables|USBCables</v>
      </c>
      <c r="I341" s="6">
        <v>349</v>
      </c>
      <c r="J341" s="6">
        <v>399</v>
      </c>
      <c r="K341" s="1">
        <f t="shared" si="30"/>
        <v>12.531328320802004</v>
      </c>
      <c r="L341" s="3">
        <v>0.13</v>
      </c>
      <c r="M341" s="1">
        <v>4.4000000000000004</v>
      </c>
      <c r="N341" s="11">
        <v>18757</v>
      </c>
      <c r="O341" s="7">
        <f>IF(ISNUMBER(Table3[[#This Row],[rating]]), Table3[[#This Row],[rating]], "")</f>
        <v>4.4000000000000004</v>
      </c>
      <c r="P341" s="7">
        <f>Table3[[#This Row],[average rating]] + (Table3[[#This Row],[rating_count]] / 1000)</f>
        <v>23.157000000000004</v>
      </c>
      <c r="Q341" s="7">
        <f>IFERROR(ROUND(VALUE(Table3[[#This Row],[rating]]), 0), "")</f>
        <v>4</v>
      </c>
      <c r="R341" t="s">
        <v>5769</v>
      </c>
      <c r="S341" t="s">
        <v>163</v>
      </c>
      <c r="T341" t="s">
        <v>164</v>
      </c>
      <c r="U341" t="s">
        <v>165</v>
      </c>
      <c r="V341" t="s">
        <v>166</v>
      </c>
      <c r="W341" t="s">
        <v>3925</v>
      </c>
      <c r="X341" t="s">
        <v>5770</v>
      </c>
      <c r="Y341" t="s">
        <v>5771</v>
      </c>
      <c r="Z341" s="6">
        <f t="shared" si="31"/>
        <v>7484043</v>
      </c>
      <c r="AA341" s="6">
        <f>IFERROR(VALUE(Table3[[#This Row],[potential revenue]]), 0)</f>
        <v>7484043</v>
      </c>
      <c r="AB341" t="str">
        <f t="shared" si="32"/>
        <v>No</v>
      </c>
      <c r="AC341">
        <f t="shared" si="33"/>
        <v>206</v>
      </c>
      <c r="AD341" t="str">
        <f t="shared" si="34"/>
        <v>₹200–₹500</v>
      </c>
      <c r="AE341" t="str">
        <f t="shared" si="35"/>
        <v>11–20%</v>
      </c>
    </row>
    <row r="342" spans="1:31" x14ac:dyDescent="0.35">
      <c r="A342" t="s">
        <v>3222</v>
      </c>
      <c r="B342" t="s">
        <v>5984</v>
      </c>
      <c r="C342" t="str">
        <f>PROPER(Table3[[#This Row],[product_name2]])</f>
        <v>Classmate 2100117 Soft Cover 6 Subject Spiral Binding Notebook, Single Line, 300 Pages</v>
      </c>
      <c r="D342" t="s">
        <v>5985</v>
      </c>
      <c r="E342" t="s">
        <v>3006</v>
      </c>
      <c r="F342" t="str">
        <f>LEFT(Table3[[#This Row],[category]], FIND("|", Table3[[#This Row],[category]]) - 1)</f>
        <v>Electronics</v>
      </c>
      <c r="G342" t="str">
        <f>MID(Table3[[#This Row],[category]], FIND("|", Table3[[#This Row],[category]]) + 1, FIND("|", Table3[[#This Row],[category]], FIND("|", Table3[[#This Row],[category]]) + 1) - FIND("|", Table3[[#This Row],[category]]) - 1)</f>
        <v>Mobiles&amp;Accessories</v>
      </c>
      <c r="H342" t="str">
        <f>RIGHT(Table3[[#This Row],[category]], LEN(Table3[[#This Row],[category]]) - FIND("|", Table3[[#This Row],[category]], FIND("|", Table3[[#This Row],[category]]) + 1))</f>
        <v>Smartphones&amp;BasicMobiles|Smartphones</v>
      </c>
      <c r="I342" s="6">
        <v>12999</v>
      </c>
      <c r="J342" s="6">
        <v>17999</v>
      </c>
      <c r="K342" s="1">
        <f t="shared" si="30"/>
        <v>27.779321073392964</v>
      </c>
      <c r="L342" s="3">
        <v>0.28000000000000003</v>
      </c>
      <c r="M342" s="1">
        <v>4.0999999999999996</v>
      </c>
      <c r="N342" s="11">
        <v>18998</v>
      </c>
      <c r="O342" s="7">
        <f>IF(ISNUMBER(Table3[[#This Row],[rating]]), Table3[[#This Row],[rating]], "")</f>
        <v>4.0999999999999996</v>
      </c>
      <c r="P342" s="7">
        <f>Table3[[#This Row],[average rating]] + (Table3[[#This Row],[rating_count]] / 1000)</f>
        <v>23.097999999999999</v>
      </c>
      <c r="Q342" s="7">
        <f>IFERROR(ROUND(VALUE(Table3[[#This Row],[rating]]), 0), "")</f>
        <v>4</v>
      </c>
      <c r="R342" t="s">
        <v>3224</v>
      </c>
      <c r="S342" t="s">
        <v>3225</v>
      </c>
      <c r="T342" t="s">
        <v>3226</v>
      </c>
      <c r="U342" t="s">
        <v>3227</v>
      </c>
      <c r="V342" t="s">
        <v>3228</v>
      </c>
      <c r="W342" t="s">
        <v>3229</v>
      </c>
      <c r="X342" t="s">
        <v>3230</v>
      </c>
      <c r="Y342" t="s">
        <v>3231</v>
      </c>
      <c r="Z342" s="6">
        <f t="shared" si="31"/>
        <v>341945002</v>
      </c>
      <c r="AA342" s="6">
        <f>IFERROR(VALUE(Table3[[#This Row],[potential revenue]]), 0)</f>
        <v>341945002</v>
      </c>
      <c r="AB342" t="str">
        <f t="shared" si="32"/>
        <v>No</v>
      </c>
      <c r="AC342">
        <f t="shared" si="33"/>
        <v>207</v>
      </c>
      <c r="AD342" t="str">
        <f t="shared" si="34"/>
        <v>₹200–₹500</v>
      </c>
      <c r="AE342" t="str">
        <f t="shared" si="35"/>
        <v>21–30%</v>
      </c>
    </row>
    <row r="343" spans="1:31" x14ac:dyDescent="0.35">
      <c r="A343" t="s">
        <v>3478</v>
      </c>
      <c r="B343" t="s">
        <v>6037</v>
      </c>
      <c r="C343" t="str">
        <f>PROPER(Table3[[#This Row],[product_name2]])</f>
        <v>Redgear Pro Wireless Gamepad With 2.4Ghz Wireless Technology, Integrated Dual Intensity Motor, Illuminated Keys For Pc(Compatible With Windows 7/8/8.1/10 Only)</v>
      </c>
      <c r="D343" t="s">
        <v>6038</v>
      </c>
      <c r="E343" t="s">
        <v>3006</v>
      </c>
      <c r="F343" t="str">
        <f>LEFT(Table3[[#This Row],[category]], FIND("|", Table3[[#This Row],[category]]) - 1)</f>
        <v>Electronics</v>
      </c>
      <c r="G343" t="str">
        <f>MID(Table3[[#This Row],[category]], FIND("|", Table3[[#This Row],[category]]) + 1, FIND("|", Table3[[#This Row],[category]], FIND("|", Table3[[#This Row],[category]]) + 1) - FIND("|", Table3[[#This Row],[category]]) - 1)</f>
        <v>Mobiles&amp;Accessories</v>
      </c>
      <c r="H343" t="str">
        <f>RIGHT(Table3[[#This Row],[category]], LEN(Table3[[#This Row],[category]]) - FIND("|", Table3[[#This Row],[category]], FIND("|", Table3[[#This Row],[category]]) + 1))</f>
        <v>Smartphones&amp;BasicMobiles|Smartphones</v>
      </c>
      <c r="I343" s="6">
        <v>13999</v>
      </c>
      <c r="J343" s="6">
        <v>19499</v>
      </c>
      <c r="K343" s="1">
        <f t="shared" si="30"/>
        <v>28.206574696138265</v>
      </c>
      <c r="L343" s="3">
        <v>0.28000000000000003</v>
      </c>
      <c r="M343" s="1">
        <v>4.0999999999999996</v>
      </c>
      <c r="N343" s="11">
        <v>18998</v>
      </c>
      <c r="O343" s="7">
        <f>IF(ISNUMBER(Table3[[#This Row],[rating]]), Table3[[#This Row],[rating]], "")</f>
        <v>4.0999999999999996</v>
      </c>
      <c r="P343" s="7">
        <f>Table3[[#This Row],[average rating]] + (Table3[[#This Row],[rating_count]] / 1000)</f>
        <v>23.097999999999999</v>
      </c>
      <c r="Q343" s="7">
        <f>IFERROR(ROUND(VALUE(Table3[[#This Row],[rating]]), 0), "")</f>
        <v>4</v>
      </c>
      <c r="R343" t="s">
        <v>3480</v>
      </c>
      <c r="S343" t="s">
        <v>3225</v>
      </c>
      <c r="T343" t="s">
        <v>3226</v>
      </c>
      <c r="U343" t="s">
        <v>3227</v>
      </c>
      <c r="V343" t="s">
        <v>3228</v>
      </c>
      <c r="W343" t="s">
        <v>3229</v>
      </c>
      <c r="X343" t="s">
        <v>3481</v>
      </c>
      <c r="Y343" t="s">
        <v>3482</v>
      </c>
      <c r="Z343" s="6">
        <f t="shared" si="31"/>
        <v>370442002</v>
      </c>
      <c r="AA343" s="6">
        <f>IFERROR(VALUE(Table3[[#This Row],[potential revenue]]), 0)</f>
        <v>370442002</v>
      </c>
      <c r="AB343" t="str">
        <f t="shared" si="32"/>
        <v>No</v>
      </c>
      <c r="AC343">
        <f t="shared" si="33"/>
        <v>208</v>
      </c>
      <c r="AD343" t="str">
        <f t="shared" si="34"/>
        <v>&gt;₹500</v>
      </c>
      <c r="AE343" t="str">
        <f t="shared" si="35"/>
        <v>21–30%</v>
      </c>
    </row>
    <row r="344" spans="1:31" x14ac:dyDescent="0.35">
      <c r="A344" t="s">
        <v>3556</v>
      </c>
      <c r="B344" t="s">
        <v>6060</v>
      </c>
      <c r="C344" t="str">
        <f>PROPER(Table3[[#This Row],[product_name2]])</f>
        <v>Tp-Link N300 Wifi Wireless Router Tl-Wr845N | 300Mbps Wi-Fi Speed | Three 5Dbi High Gain Antennas | Ipv6 Compatible | Ap/Re/Wisp Mode | Parental Control | Guest Network</v>
      </c>
      <c r="D344" t="s">
        <v>6061</v>
      </c>
      <c r="E344" t="s">
        <v>3006</v>
      </c>
      <c r="F344" t="str">
        <f>LEFT(Table3[[#This Row],[category]], FIND("|", Table3[[#This Row],[category]]) - 1)</f>
        <v>Electronics</v>
      </c>
      <c r="G344" t="str">
        <f>MID(Table3[[#This Row],[category]], FIND("|", Table3[[#This Row],[category]]) + 1, FIND("|", Table3[[#This Row],[category]], FIND("|", Table3[[#This Row],[category]]) + 1) - FIND("|", Table3[[#This Row],[category]]) - 1)</f>
        <v>Mobiles&amp;Accessories</v>
      </c>
      <c r="H344" t="str">
        <f>RIGHT(Table3[[#This Row],[category]], LEN(Table3[[#This Row],[category]]) - FIND("|", Table3[[#This Row],[category]], FIND("|", Table3[[#This Row],[category]]) + 1))</f>
        <v>Smartphones&amp;BasicMobiles|Smartphones</v>
      </c>
      <c r="I344" s="6">
        <v>10999</v>
      </c>
      <c r="J344" s="6">
        <v>14999</v>
      </c>
      <c r="K344" s="1">
        <f t="shared" si="30"/>
        <v>26.668444562970866</v>
      </c>
      <c r="L344" s="3">
        <v>0.27</v>
      </c>
      <c r="M344" s="1">
        <v>4.0999999999999996</v>
      </c>
      <c r="N344" s="11">
        <v>18998</v>
      </c>
      <c r="O344" s="7">
        <f>IF(ISNUMBER(Table3[[#This Row],[rating]]), Table3[[#This Row],[rating]], "")</f>
        <v>4.0999999999999996</v>
      </c>
      <c r="P344" s="7">
        <f>Table3[[#This Row],[average rating]] + (Table3[[#This Row],[rating_count]] / 1000)</f>
        <v>23.097999999999999</v>
      </c>
      <c r="Q344" s="7">
        <f>IFERROR(ROUND(VALUE(Table3[[#This Row],[rating]]), 0), "")</f>
        <v>4</v>
      </c>
      <c r="R344" t="s">
        <v>3558</v>
      </c>
      <c r="S344" t="s">
        <v>3225</v>
      </c>
      <c r="T344" t="s">
        <v>3226</v>
      </c>
      <c r="U344" t="s">
        <v>3227</v>
      </c>
      <c r="V344" t="s">
        <v>3228</v>
      </c>
      <c r="W344" t="s">
        <v>3229</v>
      </c>
      <c r="X344" t="s">
        <v>3230</v>
      </c>
      <c r="Y344" t="s">
        <v>3559</v>
      </c>
      <c r="Z344" s="6">
        <f t="shared" si="31"/>
        <v>284951002</v>
      </c>
      <c r="AA344" s="6">
        <f>IFERROR(VALUE(Table3[[#This Row],[potential revenue]]), 0)</f>
        <v>284951002</v>
      </c>
      <c r="AB344" t="str">
        <f t="shared" si="32"/>
        <v>No</v>
      </c>
      <c r="AC344">
        <f t="shared" si="33"/>
        <v>208</v>
      </c>
      <c r="AD344" t="str">
        <f t="shared" si="34"/>
        <v>&gt;₹500</v>
      </c>
      <c r="AE344" t="str">
        <f t="shared" si="35"/>
        <v>21–30%</v>
      </c>
    </row>
    <row r="345" spans="1:31" x14ac:dyDescent="0.35">
      <c r="A345" t="s">
        <v>3622</v>
      </c>
      <c r="B345" t="s">
        <v>6103</v>
      </c>
      <c r="C345" t="str">
        <f>PROPER(Table3[[#This Row],[product_name2]])</f>
        <v>Amazon Basics Multipurpose Foldable Laptop Table With Cup Holder, Brown</v>
      </c>
      <c r="D345" t="s">
        <v>6104</v>
      </c>
      <c r="E345" t="s">
        <v>3006</v>
      </c>
      <c r="F345" t="str">
        <f>LEFT(Table3[[#This Row],[category]], FIND("|", Table3[[#This Row],[category]]) - 1)</f>
        <v>Electronics</v>
      </c>
      <c r="G345" t="str">
        <f>MID(Table3[[#This Row],[category]], FIND("|", Table3[[#This Row],[category]]) + 1, FIND("|", Table3[[#This Row],[category]], FIND("|", Table3[[#This Row],[category]]) + 1) - FIND("|", Table3[[#This Row],[category]]) - 1)</f>
        <v>Mobiles&amp;Accessories</v>
      </c>
      <c r="H345" t="str">
        <f>RIGHT(Table3[[#This Row],[category]], LEN(Table3[[#This Row],[category]]) - FIND("|", Table3[[#This Row],[category]], FIND("|", Table3[[#This Row],[category]]) + 1))</f>
        <v>Smartphones&amp;BasicMobiles|Smartphones</v>
      </c>
      <c r="I345" s="6">
        <v>10999</v>
      </c>
      <c r="J345" s="6">
        <v>14999</v>
      </c>
      <c r="K345" s="1">
        <f t="shared" si="30"/>
        <v>26.668444562970866</v>
      </c>
      <c r="L345" s="3">
        <v>0.27</v>
      </c>
      <c r="M345" s="1">
        <v>4.0999999999999996</v>
      </c>
      <c r="N345" s="11">
        <v>18998</v>
      </c>
      <c r="O345" s="7">
        <f>IF(ISNUMBER(Table3[[#This Row],[rating]]), Table3[[#This Row],[rating]], "")</f>
        <v>4.0999999999999996</v>
      </c>
      <c r="P345" s="7">
        <f>Table3[[#This Row],[average rating]] + (Table3[[#This Row],[rating_count]] / 1000)</f>
        <v>23.097999999999999</v>
      </c>
      <c r="Q345" s="7">
        <f>IFERROR(ROUND(VALUE(Table3[[#This Row],[rating]]), 0), "")</f>
        <v>4</v>
      </c>
      <c r="R345" t="s">
        <v>3558</v>
      </c>
      <c r="S345" t="s">
        <v>3225</v>
      </c>
      <c r="T345" t="s">
        <v>3226</v>
      </c>
      <c r="U345" t="s">
        <v>3227</v>
      </c>
      <c r="V345" t="s">
        <v>3228</v>
      </c>
      <c r="W345" t="s">
        <v>3229</v>
      </c>
      <c r="X345" t="s">
        <v>3624</v>
      </c>
      <c r="Y345" t="s">
        <v>3625</v>
      </c>
      <c r="Z345" s="6">
        <f t="shared" si="31"/>
        <v>284951002</v>
      </c>
      <c r="AA345" s="6">
        <f>IFERROR(VALUE(Table3[[#This Row],[potential revenue]]), 0)</f>
        <v>284951002</v>
      </c>
      <c r="AB345" t="str">
        <f t="shared" si="32"/>
        <v>No</v>
      </c>
      <c r="AC345">
        <f t="shared" si="33"/>
        <v>208</v>
      </c>
      <c r="AD345" t="str">
        <f t="shared" si="34"/>
        <v>&gt;₹500</v>
      </c>
      <c r="AE345" t="str">
        <f t="shared" si="35"/>
        <v>21–30%</v>
      </c>
    </row>
    <row r="346" spans="1:31" x14ac:dyDescent="0.35">
      <c r="A346" t="s">
        <v>3653</v>
      </c>
      <c r="B346" t="s">
        <v>6123</v>
      </c>
      <c r="C346" t="str">
        <f>PROPER(Table3[[#This Row],[product_name2]])</f>
        <v>Amazon Basics Magic Slate 8.5-Inch Lcd Writing Tablet With Stylus Pen, For Drawing, Playing, Noting By Kids &amp; Adults, Black</v>
      </c>
      <c r="D346" t="s">
        <v>6124</v>
      </c>
      <c r="E346" t="s">
        <v>3006</v>
      </c>
      <c r="F346" t="str">
        <f>LEFT(Table3[[#This Row],[category]], FIND("|", Table3[[#This Row],[category]]) - 1)</f>
        <v>Electronics</v>
      </c>
      <c r="G346" t="str">
        <f>MID(Table3[[#This Row],[category]], FIND("|", Table3[[#This Row],[category]]) + 1, FIND("|", Table3[[#This Row],[category]], FIND("|", Table3[[#This Row],[category]]) + 1) - FIND("|", Table3[[#This Row],[category]]) - 1)</f>
        <v>Mobiles&amp;Accessories</v>
      </c>
      <c r="H346" t="str">
        <f>RIGHT(Table3[[#This Row],[category]], LEN(Table3[[#This Row],[category]]) - FIND("|", Table3[[#This Row],[category]], FIND("|", Table3[[#This Row],[category]]) + 1))</f>
        <v>Smartphones&amp;BasicMobiles|Smartphones</v>
      </c>
      <c r="I346" s="6">
        <v>13999</v>
      </c>
      <c r="J346" s="6">
        <v>19499</v>
      </c>
      <c r="K346" s="1">
        <f t="shared" si="30"/>
        <v>28.206574696138265</v>
      </c>
      <c r="L346" s="3">
        <v>0.28000000000000003</v>
      </c>
      <c r="M346" s="1">
        <v>4.0999999999999996</v>
      </c>
      <c r="N346" s="11">
        <v>18998</v>
      </c>
      <c r="O346" s="7">
        <f>IF(ISNUMBER(Table3[[#This Row],[rating]]), Table3[[#This Row],[rating]], "")</f>
        <v>4.0999999999999996</v>
      </c>
      <c r="P346" s="7">
        <f>Table3[[#This Row],[average rating]] + (Table3[[#This Row],[rating_count]] / 1000)</f>
        <v>23.097999999999999</v>
      </c>
      <c r="Q346" s="7">
        <f>IFERROR(ROUND(VALUE(Table3[[#This Row],[rating]]), 0), "")</f>
        <v>4</v>
      </c>
      <c r="R346" t="s">
        <v>3480</v>
      </c>
      <c r="S346" t="s">
        <v>3225</v>
      </c>
      <c r="T346" t="s">
        <v>3226</v>
      </c>
      <c r="U346" t="s">
        <v>3227</v>
      </c>
      <c r="V346" t="s">
        <v>3228</v>
      </c>
      <c r="W346" t="s">
        <v>3229</v>
      </c>
      <c r="X346" t="s">
        <v>3481</v>
      </c>
      <c r="Y346" t="s">
        <v>3654</v>
      </c>
      <c r="Z346" s="6">
        <f t="shared" si="31"/>
        <v>370442002</v>
      </c>
      <c r="AA346" s="6">
        <f>IFERROR(VALUE(Table3[[#This Row],[potential revenue]]), 0)</f>
        <v>370442002</v>
      </c>
      <c r="AB346" t="str">
        <f t="shared" si="32"/>
        <v>No</v>
      </c>
      <c r="AC346">
        <f t="shared" si="33"/>
        <v>208</v>
      </c>
      <c r="AD346" t="str">
        <f t="shared" si="34"/>
        <v>&gt;₹500</v>
      </c>
      <c r="AE346" t="str">
        <f t="shared" si="35"/>
        <v>21–30%</v>
      </c>
    </row>
    <row r="347" spans="1:31" x14ac:dyDescent="0.35">
      <c r="A347" t="s">
        <v>3785</v>
      </c>
      <c r="B347" t="s">
        <v>6200</v>
      </c>
      <c r="C347" t="str">
        <f>PROPER(Table3[[#This Row],[product_name2]])</f>
        <v>Sandisk Extreme Microsd Uhs I Card 128Gb For 4K Video On Smartphones,Action Cams 190Mb/S Read,90Mb/S Write</v>
      </c>
      <c r="D347" t="s">
        <v>6201</v>
      </c>
      <c r="E347" t="s">
        <v>3006</v>
      </c>
      <c r="F347" t="str">
        <f>LEFT(Table3[[#This Row],[category]], FIND("|", Table3[[#This Row],[category]]) - 1)</f>
        <v>Electronics</v>
      </c>
      <c r="G347" t="str">
        <f>MID(Table3[[#This Row],[category]], FIND("|", Table3[[#This Row],[category]]) + 1, FIND("|", Table3[[#This Row],[category]], FIND("|", Table3[[#This Row],[category]]) + 1) - FIND("|", Table3[[#This Row],[category]]) - 1)</f>
        <v>Mobiles&amp;Accessories</v>
      </c>
      <c r="H347" t="str">
        <f>RIGHT(Table3[[#This Row],[category]], LEN(Table3[[#This Row],[category]]) - FIND("|", Table3[[#This Row],[category]], FIND("|", Table3[[#This Row],[category]]) + 1))</f>
        <v>Smartphones&amp;BasicMobiles|Smartphones</v>
      </c>
      <c r="I347" s="6">
        <v>12999</v>
      </c>
      <c r="J347" s="6">
        <v>17999</v>
      </c>
      <c r="K347" s="1">
        <f t="shared" si="30"/>
        <v>27.779321073392964</v>
      </c>
      <c r="L347" s="3">
        <v>0.28000000000000003</v>
      </c>
      <c r="M347" s="1">
        <v>4.0999999999999996</v>
      </c>
      <c r="N347" s="11">
        <v>18998</v>
      </c>
      <c r="O347" s="7">
        <f>IF(ISNUMBER(Table3[[#This Row],[rating]]), Table3[[#This Row],[rating]], "")</f>
        <v>4.0999999999999996</v>
      </c>
      <c r="P347" s="7">
        <f>Table3[[#This Row],[average rating]] + (Table3[[#This Row],[rating_count]] / 1000)</f>
        <v>23.097999999999999</v>
      </c>
      <c r="Q347" s="7">
        <f>IFERROR(ROUND(VALUE(Table3[[#This Row],[rating]]), 0), "")</f>
        <v>4</v>
      </c>
      <c r="R347" t="s">
        <v>3224</v>
      </c>
      <c r="S347" t="s">
        <v>3225</v>
      </c>
      <c r="T347" t="s">
        <v>3226</v>
      </c>
      <c r="U347" t="s">
        <v>3227</v>
      </c>
      <c r="V347" t="s">
        <v>3228</v>
      </c>
      <c r="W347" t="s">
        <v>3229</v>
      </c>
      <c r="X347" t="s">
        <v>3787</v>
      </c>
      <c r="Y347" t="s">
        <v>3788</v>
      </c>
      <c r="Z347" s="6">
        <f t="shared" si="31"/>
        <v>341945002</v>
      </c>
      <c r="AA347" s="6">
        <f>IFERROR(VALUE(Table3[[#This Row],[potential revenue]]), 0)</f>
        <v>341945002</v>
      </c>
      <c r="AB347" t="str">
        <f t="shared" si="32"/>
        <v>No</v>
      </c>
      <c r="AC347">
        <f t="shared" si="33"/>
        <v>208</v>
      </c>
      <c r="AD347" t="str">
        <f t="shared" si="34"/>
        <v>&gt;₹500</v>
      </c>
      <c r="AE347" t="str">
        <f t="shared" si="35"/>
        <v>21–30%</v>
      </c>
    </row>
    <row r="348" spans="1:31" x14ac:dyDescent="0.35">
      <c r="A348" t="s">
        <v>4040</v>
      </c>
      <c r="B348" t="s">
        <v>6263</v>
      </c>
      <c r="C348" t="str">
        <f>PROPER(Table3[[#This Row],[product_name2]])</f>
        <v>Parker Quink Ink Bottle, Blue</v>
      </c>
      <c r="D348" t="s">
        <v>6264</v>
      </c>
      <c r="E348" t="s">
        <v>3006</v>
      </c>
      <c r="F348" t="str">
        <f>LEFT(Table3[[#This Row],[category]], FIND("|", Table3[[#This Row],[category]]) - 1)</f>
        <v>Electronics</v>
      </c>
      <c r="G348" t="str">
        <f>MID(Table3[[#This Row],[category]], FIND("|", Table3[[#This Row],[category]]) + 1, FIND("|", Table3[[#This Row],[category]], FIND("|", Table3[[#This Row],[category]]) + 1) - FIND("|", Table3[[#This Row],[category]]) - 1)</f>
        <v>Mobiles&amp;Accessories</v>
      </c>
      <c r="H348" t="str">
        <f>RIGHT(Table3[[#This Row],[category]], LEN(Table3[[#This Row],[category]]) - FIND("|", Table3[[#This Row],[category]], FIND("|", Table3[[#This Row],[category]]) + 1))</f>
        <v>Smartphones&amp;BasicMobiles|Smartphones</v>
      </c>
      <c r="I348" s="6">
        <v>13999</v>
      </c>
      <c r="J348" s="6">
        <v>19499</v>
      </c>
      <c r="K348" s="1">
        <f t="shared" si="30"/>
        <v>28.206574696138265</v>
      </c>
      <c r="L348" s="3">
        <v>0.28000000000000003</v>
      </c>
      <c r="M348" s="1">
        <v>4.0999999999999996</v>
      </c>
      <c r="N348" s="11">
        <v>18998</v>
      </c>
      <c r="O348" s="7">
        <f>IF(ISNUMBER(Table3[[#This Row],[rating]]), Table3[[#This Row],[rating]], "")</f>
        <v>4.0999999999999996</v>
      </c>
      <c r="P348" s="7">
        <f>Table3[[#This Row],[average rating]] + (Table3[[#This Row],[rating_count]] / 1000)</f>
        <v>23.097999999999999</v>
      </c>
      <c r="Q348" s="7">
        <f>IFERROR(ROUND(VALUE(Table3[[#This Row],[rating]]), 0), "")</f>
        <v>4</v>
      </c>
      <c r="R348" t="s">
        <v>3480</v>
      </c>
      <c r="S348" t="s">
        <v>3225</v>
      </c>
      <c r="T348" t="s">
        <v>3226</v>
      </c>
      <c r="U348" t="s">
        <v>3227</v>
      </c>
      <c r="V348" t="s">
        <v>3228</v>
      </c>
      <c r="W348" t="s">
        <v>3229</v>
      </c>
      <c r="X348" t="s">
        <v>3481</v>
      </c>
      <c r="Y348" t="s">
        <v>4041</v>
      </c>
      <c r="Z348" s="6">
        <f t="shared" si="31"/>
        <v>370442002</v>
      </c>
      <c r="AA348" s="6">
        <f>IFERROR(VALUE(Table3[[#This Row],[potential revenue]]), 0)</f>
        <v>370442002</v>
      </c>
      <c r="AB348" t="str">
        <f t="shared" si="32"/>
        <v>No</v>
      </c>
      <c r="AC348">
        <f t="shared" si="33"/>
        <v>208</v>
      </c>
      <c r="AD348" t="str">
        <f t="shared" si="34"/>
        <v>&gt;₹500</v>
      </c>
      <c r="AE348" t="str">
        <f t="shared" si="35"/>
        <v>21–30%</v>
      </c>
    </row>
    <row r="349" spans="1:31" x14ac:dyDescent="0.35">
      <c r="A349" t="s">
        <v>4813</v>
      </c>
      <c r="B349" t="s">
        <v>6473</v>
      </c>
      <c r="C349" t="str">
        <f>PROPER(Table3[[#This Row],[product_name2]])</f>
        <v>Boult Audio Truebuds With 30H Playtime, Ipx7 Waterproof, Lightning Boult‚Ñ¢ Type C Fast Charging (10 Min=100Mins), Boomx‚Ñ¢ Tech Rich Bass, Pro+ Calling Hd Mic, Touch Controls In Ear Earbuds Tws (Grey)</v>
      </c>
      <c r="D349" t="s">
        <v>6474</v>
      </c>
      <c r="E349" t="s">
        <v>3006</v>
      </c>
      <c r="F349" t="str">
        <f>LEFT(Table3[[#This Row],[category]], FIND("|", Table3[[#This Row],[category]]) - 1)</f>
        <v>Electronics</v>
      </c>
      <c r="G349" t="str">
        <f>MID(Table3[[#This Row],[category]], FIND("|", Table3[[#This Row],[category]]) + 1, FIND("|", Table3[[#This Row],[category]], FIND("|", Table3[[#This Row],[category]]) + 1) - FIND("|", Table3[[#This Row],[category]]) - 1)</f>
        <v>Mobiles&amp;Accessories</v>
      </c>
      <c r="H349" t="str">
        <f>RIGHT(Table3[[#This Row],[category]], LEN(Table3[[#This Row],[category]]) - FIND("|", Table3[[#This Row],[category]], FIND("|", Table3[[#This Row],[category]]) + 1))</f>
        <v>Smartphones&amp;BasicMobiles|Smartphones</v>
      </c>
      <c r="I349" s="6">
        <v>13999</v>
      </c>
      <c r="J349" s="6">
        <v>19499</v>
      </c>
      <c r="K349" s="1">
        <f t="shared" si="30"/>
        <v>28.206574696138265</v>
      </c>
      <c r="L349" s="3">
        <v>0.28000000000000003</v>
      </c>
      <c r="M349" s="1">
        <v>4.0999999999999996</v>
      </c>
      <c r="N349" s="11">
        <v>18998</v>
      </c>
      <c r="O349" s="7">
        <f>IF(ISNUMBER(Table3[[#This Row],[rating]]), Table3[[#This Row],[rating]], "")</f>
        <v>4.0999999999999996</v>
      </c>
      <c r="P349" s="7">
        <f>Table3[[#This Row],[average rating]] + (Table3[[#This Row],[rating_count]] / 1000)</f>
        <v>23.097999999999999</v>
      </c>
      <c r="Q349" s="7">
        <f>IFERROR(ROUND(VALUE(Table3[[#This Row],[rating]]), 0), "")</f>
        <v>4</v>
      </c>
      <c r="R349" t="s">
        <v>3480</v>
      </c>
      <c r="S349" t="s">
        <v>3225</v>
      </c>
      <c r="T349" t="s">
        <v>3226</v>
      </c>
      <c r="U349" t="s">
        <v>3227</v>
      </c>
      <c r="V349" t="s">
        <v>3228</v>
      </c>
      <c r="W349" t="s">
        <v>3229</v>
      </c>
      <c r="X349" t="s">
        <v>4815</v>
      </c>
      <c r="Y349" t="s">
        <v>4816</v>
      </c>
      <c r="Z349" s="6">
        <f t="shared" si="31"/>
        <v>370442002</v>
      </c>
      <c r="AA349" s="6">
        <f>IFERROR(VALUE(Table3[[#This Row],[potential revenue]]), 0)</f>
        <v>370442002</v>
      </c>
      <c r="AB349" t="str">
        <f t="shared" si="32"/>
        <v>No</v>
      </c>
      <c r="AC349">
        <f t="shared" si="33"/>
        <v>209</v>
      </c>
      <c r="AD349" t="str">
        <f t="shared" si="34"/>
        <v>&gt;₹500</v>
      </c>
      <c r="AE349" t="str">
        <f t="shared" si="35"/>
        <v>21–30%</v>
      </c>
    </row>
    <row r="350" spans="1:31" x14ac:dyDescent="0.35">
      <c r="A350" t="s">
        <v>3610</v>
      </c>
      <c r="B350" t="s">
        <v>6090</v>
      </c>
      <c r="C350" t="str">
        <f>PROPER(Table3[[#This Row],[product_name2]])</f>
        <v>Casio Mj-12D 150 Steps Check And Correct Desktop Calculator</v>
      </c>
      <c r="D350" t="s">
        <v>6091</v>
      </c>
      <c r="E350" t="s">
        <v>2995</v>
      </c>
      <c r="F350" t="str">
        <f>LEFT(Table3[[#This Row],[category]], FIND("|", Table3[[#This Row],[category]]) - 1)</f>
        <v>Electronics</v>
      </c>
      <c r="G350" t="str">
        <f>MID(Table3[[#This Row],[category]], FIND("|", Table3[[#This Row],[category]]) + 1, FIND("|", Table3[[#This Row],[category]], FIND("|", Table3[[#This Row],[category]]) + 1) - FIND("|", Table3[[#This Row],[category]]) - 1)</f>
        <v>Mobiles&amp;Accessories</v>
      </c>
      <c r="H350" t="str">
        <f>RIGHT(Table3[[#This Row],[category]], LEN(Table3[[#This Row],[category]]) - FIND("|", Table3[[#This Row],[category]], FIND("|", Table3[[#This Row],[category]]) + 1))</f>
        <v>MobileAccessories|Chargers|PowerBanks</v>
      </c>
      <c r="I350" s="6">
        <v>1799</v>
      </c>
      <c r="J350" s="6">
        <v>2499</v>
      </c>
      <c r="K350" s="1">
        <f t="shared" si="30"/>
        <v>28.011204481792717</v>
      </c>
      <c r="L350" s="3">
        <v>0.28000000000000003</v>
      </c>
      <c r="M350" s="1">
        <v>4.0999999999999996</v>
      </c>
      <c r="N350" s="11">
        <v>18678</v>
      </c>
      <c r="O350" s="7">
        <f>IF(ISNUMBER(Table3[[#This Row],[rating]]), Table3[[#This Row],[rating]], "")</f>
        <v>4.0999999999999996</v>
      </c>
      <c r="P350" s="7">
        <f>Table3[[#This Row],[average rating]] + (Table3[[#This Row],[rating_count]] / 1000)</f>
        <v>22.777999999999999</v>
      </c>
      <c r="Q350" s="7">
        <f>IFERROR(ROUND(VALUE(Table3[[#This Row],[rating]]), 0), "")</f>
        <v>4</v>
      </c>
      <c r="R350" t="s">
        <v>3612</v>
      </c>
      <c r="S350" t="s">
        <v>3613</v>
      </c>
      <c r="T350" t="s">
        <v>3614</v>
      </c>
      <c r="U350" t="s">
        <v>3615</v>
      </c>
      <c r="V350" t="s">
        <v>3616</v>
      </c>
      <c r="W350" t="s">
        <v>3617</v>
      </c>
      <c r="X350" t="s">
        <v>3618</v>
      </c>
      <c r="Y350" t="s">
        <v>3619</v>
      </c>
      <c r="Z350" s="6">
        <f t="shared" si="31"/>
        <v>46676322</v>
      </c>
      <c r="AA350" s="6">
        <f>IFERROR(VALUE(Table3[[#This Row],[potential revenue]]), 0)</f>
        <v>46676322</v>
      </c>
      <c r="AB350" t="str">
        <f t="shared" si="32"/>
        <v>No</v>
      </c>
      <c r="AC350">
        <f t="shared" si="33"/>
        <v>209</v>
      </c>
      <c r="AD350" t="str">
        <f t="shared" si="34"/>
        <v>&gt;₹500</v>
      </c>
      <c r="AE350" t="str">
        <f t="shared" si="35"/>
        <v>21–30%</v>
      </c>
    </row>
    <row r="351" spans="1:31" x14ac:dyDescent="0.35">
      <c r="A351" t="s">
        <v>3610</v>
      </c>
      <c r="B351" t="s">
        <v>6588</v>
      </c>
      <c r="C351" t="str">
        <f>PROPER(Table3[[#This Row],[product_name2]])</f>
        <v>Dyazo 6 Angles Adjustable Aluminum Ergonomic Foldable Portable Tabletop Laptop/Desktop Riser Stand Holder Compatible For Macbook, Hp, Dell, Lenovo &amp; All Other Notebook (Silver)</v>
      </c>
      <c r="D351" t="s">
        <v>6589</v>
      </c>
      <c r="E351" t="s">
        <v>2995</v>
      </c>
      <c r="F351" t="str">
        <f>LEFT(Table3[[#This Row],[category]], FIND("|", Table3[[#This Row],[category]]) - 1)</f>
        <v>Electronics</v>
      </c>
      <c r="G351" t="str">
        <f>MID(Table3[[#This Row],[category]], FIND("|", Table3[[#This Row],[category]]) + 1, FIND("|", Table3[[#This Row],[category]], FIND("|", Table3[[#This Row],[category]]) + 1) - FIND("|", Table3[[#This Row],[category]]) - 1)</f>
        <v>Mobiles&amp;Accessories</v>
      </c>
      <c r="H351" t="str">
        <f>RIGHT(Table3[[#This Row],[category]], LEN(Table3[[#This Row],[category]]) - FIND("|", Table3[[#This Row],[category]], FIND("|", Table3[[#This Row],[category]]) + 1))</f>
        <v>MobileAccessories|Chargers|PowerBanks</v>
      </c>
      <c r="I351" s="6">
        <v>1799</v>
      </c>
      <c r="J351" s="6">
        <v>2499</v>
      </c>
      <c r="K351" s="1">
        <f t="shared" si="30"/>
        <v>28.011204481792717</v>
      </c>
      <c r="L351" s="3">
        <v>0.28000000000000003</v>
      </c>
      <c r="M351" s="1">
        <v>4.0999999999999996</v>
      </c>
      <c r="N351" s="11">
        <v>18678</v>
      </c>
      <c r="O351" s="7">
        <f>IF(ISNUMBER(Table3[[#This Row],[rating]]), Table3[[#This Row],[rating]], "")</f>
        <v>4.0999999999999996</v>
      </c>
      <c r="P351" s="7">
        <f>Table3[[#This Row],[average rating]] + (Table3[[#This Row],[rating_count]] / 1000)</f>
        <v>22.777999999999999</v>
      </c>
      <c r="Q351" s="7">
        <f>IFERROR(ROUND(VALUE(Table3[[#This Row],[rating]]), 0), "")</f>
        <v>4</v>
      </c>
      <c r="R351" t="s">
        <v>3612</v>
      </c>
      <c r="S351" t="s">
        <v>3613</v>
      </c>
      <c r="T351" t="s">
        <v>3614</v>
      </c>
      <c r="U351" t="s">
        <v>3615</v>
      </c>
      <c r="V351" t="s">
        <v>3616</v>
      </c>
      <c r="W351" t="s">
        <v>3617</v>
      </c>
      <c r="X351" t="s">
        <v>5424</v>
      </c>
      <c r="Y351" t="s">
        <v>5425</v>
      </c>
      <c r="Z351" s="6">
        <f t="shared" si="31"/>
        <v>46676322</v>
      </c>
      <c r="AA351" s="6">
        <f>IFERROR(VALUE(Table3[[#This Row],[potential revenue]]), 0)</f>
        <v>46676322</v>
      </c>
      <c r="AB351" t="str">
        <f t="shared" si="32"/>
        <v>No</v>
      </c>
      <c r="AC351">
        <f t="shared" si="33"/>
        <v>209</v>
      </c>
      <c r="AD351" t="str">
        <f t="shared" si="34"/>
        <v>&gt;₹500</v>
      </c>
      <c r="AE351" t="str">
        <f t="shared" si="35"/>
        <v>21–30%</v>
      </c>
    </row>
    <row r="352" spans="1:31" x14ac:dyDescent="0.35">
      <c r="A352" t="s">
        <v>6985</v>
      </c>
      <c r="B352" t="s">
        <v>6826</v>
      </c>
      <c r="C352" t="str">
        <f>PROPER(Table3[[#This Row],[product_name2]])</f>
        <v>Zebronics Zeb-Fame 5Watts 2.0 Multi Media Speakers With Aux, Usb And Volume Control (Black)</v>
      </c>
      <c r="D352" t="s">
        <v>6827</v>
      </c>
      <c r="E352" t="s">
        <v>4857</v>
      </c>
      <c r="F352" t="str">
        <f>LEFT(Table3[[#This Row],[category]], FIND("|", Table3[[#This Row],[category]]) - 1)</f>
        <v>Computers&amp;Accessories</v>
      </c>
      <c r="G352" t="str">
        <f>MID(Table3[[#This Row],[category]], FIND("|", Table3[[#This Row],[category]]) + 1, FIND("|", Table3[[#This Row],[category]], FIND("|", Table3[[#This Row],[category]]) + 1) - FIND("|", Table3[[#This Row],[category]]) - 1)</f>
        <v>ExternalDevices&amp;DataStorage</v>
      </c>
      <c r="H352" t="str">
        <f>RIGHT(Table3[[#This Row],[category]], LEN(Table3[[#This Row],[category]]) - FIND("|", Table3[[#This Row],[category]], FIND("|", Table3[[#This Row],[category]]) + 1))</f>
        <v>PenDrives</v>
      </c>
      <c r="I352" s="6">
        <v>349</v>
      </c>
      <c r="J352" s="6">
        <v>450</v>
      </c>
      <c r="K352" s="1">
        <f t="shared" si="30"/>
        <v>22.444444444444443</v>
      </c>
      <c r="L352" s="3">
        <v>0.22</v>
      </c>
      <c r="M352" s="1">
        <v>4.0999999999999996</v>
      </c>
      <c r="N352" s="11">
        <v>18656</v>
      </c>
      <c r="O352" s="7">
        <f>IF(ISNUMBER(Table3[[#This Row],[rating]]), Table3[[#This Row],[rating]], "")</f>
        <v>4.0999999999999996</v>
      </c>
      <c r="P352" s="7">
        <f>Table3[[#This Row],[average rating]] + (Table3[[#This Row],[rating_count]] / 1000)</f>
        <v>22.756</v>
      </c>
      <c r="Q352" s="7">
        <f>IFERROR(ROUND(VALUE(Table3[[#This Row],[rating]]), 0), "")</f>
        <v>4</v>
      </c>
      <c r="R352" t="s">
        <v>6987</v>
      </c>
      <c r="S352" t="s">
        <v>6988</v>
      </c>
      <c r="T352" t="s">
        <v>6989</v>
      </c>
      <c r="U352" t="s">
        <v>6990</v>
      </c>
      <c r="V352" t="s">
        <v>6991</v>
      </c>
      <c r="W352" t="s">
        <v>6992</v>
      </c>
      <c r="X352" t="s">
        <v>6993</v>
      </c>
      <c r="Y352" t="s">
        <v>6994</v>
      </c>
      <c r="Z352" s="6">
        <f t="shared" si="31"/>
        <v>8395200</v>
      </c>
      <c r="AA352" s="6">
        <f>IFERROR(VALUE(Table3[[#This Row],[potential revenue]]), 0)</f>
        <v>8395200</v>
      </c>
      <c r="AB352" t="str">
        <f t="shared" si="32"/>
        <v>No</v>
      </c>
      <c r="AC352">
        <f t="shared" si="33"/>
        <v>209</v>
      </c>
      <c r="AD352" t="str">
        <f t="shared" si="34"/>
        <v>&gt;₹500</v>
      </c>
      <c r="AE352" t="str">
        <f t="shared" si="35"/>
        <v>21–30%</v>
      </c>
    </row>
    <row r="353" spans="1:31" x14ac:dyDescent="0.35">
      <c r="A353" t="s">
        <v>9451</v>
      </c>
      <c r="B353" t="s">
        <v>5267</v>
      </c>
      <c r="C353" t="str">
        <f>PROPER(Table3[[#This Row],[product_name2]])</f>
        <v>Digitek¬Æ (Dtr 260 Gt) Gorilla Tripod/Mini 33 Cm (13 Inch) Tripod For Mobile Phone With Phone Mount &amp; Remote, Flexible Gorilla Stand For Dslr &amp; Action Cameras</v>
      </c>
      <c r="D353" t="s">
        <v>5268</v>
      </c>
      <c r="E353" t="s">
        <v>8731</v>
      </c>
      <c r="F353" t="str">
        <f>LEFT(Table3[[#This Row],[category]], FIND("|", Table3[[#This Row],[category]]) - 1)</f>
        <v>Home&amp;Kitchen</v>
      </c>
      <c r="G353" t="str">
        <f>MID(Table3[[#This Row],[category]], FIND("|", Table3[[#This Row],[category]]) + 1, FIND("|", Table3[[#This Row],[category]], FIND("|", Table3[[#This Row],[category]]) + 1) - FIND("|", Table3[[#This Row],[category]]) - 1)</f>
        <v>Kitchen&amp;HomeAppliances</v>
      </c>
      <c r="H353" t="str">
        <f>RIGHT(Table3[[#This Row],[category]], LEN(Table3[[#This Row],[category]]) - FIND("|", Table3[[#This Row],[category]], FIND("|", Table3[[#This Row],[category]]) + 1))</f>
        <v>SmallKitchenAppliances|HandBlenders</v>
      </c>
      <c r="I353" s="6">
        <v>753</v>
      </c>
      <c r="J353" s="6">
        <v>899</v>
      </c>
      <c r="K353" s="1">
        <f t="shared" si="30"/>
        <v>16.240266963292544</v>
      </c>
      <c r="L353" s="3">
        <v>0.16</v>
      </c>
      <c r="M353" s="1">
        <v>4.2</v>
      </c>
      <c r="N353" s="11">
        <v>18462</v>
      </c>
      <c r="O353" s="7">
        <f>IF(ISNUMBER(Table3[[#This Row],[rating]]), Table3[[#This Row],[rating]], "")</f>
        <v>4.2</v>
      </c>
      <c r="P353" s="7">
        <f>Table3[[#This Row],[average rating]] + (Table3[[#This Row],[rating_count]] / 1000)</f>
        <v>22.661999999999999</v>
      </c>
      <c r="Q353" s="7">
        <f>IFERROR(ROUND(VALUE(Table3[[#This Row],[rating]]), 0), "")</f>
        <v>4</v>
      </c>
      <c r="R353" t="s">
        <v>9453</v>
      </c>
      <c r="S353" t="s">
        <v>9454</v>
      </c>
      <c r="T353" t="s">
        <v>9455</v>
      </c>
      <c r="U353" t="s">
        <v>9456</v>
      </c>
      <c r="V353" t="s">
        <v>9457</v>
      </c>
      <c r="W353" t="s">
        <v>9458</v>
      </c>
      <c r="X353" t="s">
        <v>9459</v>
      </c>
      <c r="Y353" t="s">
        <v>9460</v>
      </c>
      <c r="Z353" s="6">
        <f t="shared" si="31"/>
        <v>16597338</v>
      </c>
      <c r="AA353" s="6">
        <f>IFERROR(VALUE(Table3[[#This Row],[potential revenue]]), 0)</f>
        <v>16597338</v>
      </c>
      <c r="AB353" t="str">
        <f t="shared" si="32"/>
        <v>No</v>
      </c>
      <c r="AC353">
        <f t="shared" si="33"/>
        <v>210</v>
      </c>
      <c r="AD353" t="str">
        <f t="shared" si="34"/>
        <v>₹200–₹500</v>
      </c>
      <c r="AE353" t="str">
        <f t="shared" si="35"/>
        <v>11–20%</v>
      </c>
    </row>
    <row r="354" spans="1:31" x14ac:dyDescent="0.35">
      <c r="A354" t="s">
        <v>4123</v>
      </c>
      <c r="B354" t="s">
        <v>8430</v>
      </c>
      <c r="C354" t="str">
        <f>PROPER(Table3[[#This Row],[product_name2]])</f>
        <v>Hp Gk320 Wired Full Size Rgb Backlight Mechanical Gaming Keyboard, 4 Led Indicators, Mechanical Switches, Double Injection Key Caps, And Windows Lock Key(4Qn01Aa)</v>
      </c>
      <c r="D354" t="s">
        <v>8431</v>
      </c>
      <c r="E354" t="s">
        <v>3167</v>
      </c>
      <c r="F354" t="str">
        <f>LEFT(Table3[[#This Row],[category]], FIND("|", Table3[[#This Row],[category]]) - 1)</f>
        <v>Electronics</v>
      </c>
      <c r="G354" t="str">
        <f>MID(Table3[[#This Row],[category]], FIND("|", Table3[[#This Row],[category]]) + 1, FIND("|", Table3[[#This Row],[category]], FIND("|", Table3[[#This Row],[category]]) + 1) - FIND("|", Table3[[#This Row],[category]]) - 1)</f>
        <v>Mobiles&amp;Accessories</v>
      </c>
      <c r="H354" t="str">
        <f>RIGHT(Table3[[#This Row],[category]], LEN(Table3[[#This Row],[category]]) - FIND("|", Table3[[#This Row],[category]], FIND("|", Table3[[#This Row],[category]]) + 1))</f>
        <v>MobileAccessories|AutomobileAccessories|Cradles</v>
      </c>
      <c r="I354" s="6">
        <v>599</v>
      </c>
      <c r="J354" s="6">
        <v>999</v>
      </c>
      <c r="K354" s="1">
        <f t="shared" si="30"/>
        <v>40.04004004004004</v>
      </c>
      <c r="L354" s="3">
        <v>0.4</v>
      </c>
      <c r="M354" s="1">
        <v>4</v>
      </c>
      <c r="N354" s="11">
        <v>18654</v>
      </c>
      <c r="O354" s="7">
        <f>IF(ISNUMBER(Table3[[#This Row],[rating]]), Table3[[#This Row],[rating]], "")</f>
        <v>4</v>
      </c>
      <c r="P354" s="7">
        <f>Table3[[#This Row],[average rating]] + (Table3[[#This Row],[rating_count]] / 1000)</f>
        <v>22.654</v>
      </c>
      <c r="Q354" s="7">
        <f>IFERROR(ROUND(VALUE(Table3[[#This Row],[rating]]), 0), "")</f>
        <v>4</v>
      </c>
      <c r="R354" t="s">
        <v>4125</v>
      </c>
      <c r="S354" t="s">
        <v>4126</v>
      </c>
      <c r="T354" t="s">
        <v>4127</v>
      </c>
      <c r="U354" t="s">
        <v>4128</v>
      </c>
      <c r="V354" t="s">
        <v>4129</v>
      </c>
      <c r="W354" t="s">
        <v>4130</v>
      </c>
      <c r="X354" t="s">
        <v>4131</v>
      </c>
      <c r="Y354" t="s">
        <v>4132</v>
      </c>
      <c r="Z354" s="6">
        <f t="shared" si="31"/>
        <v>18635346</v>
      </c>
      <c r="AA354" s="6">
        <f>IFERROR(VALUE(Table3[[#This Row],[potential revenue]]), 0)</f>
        <v>18635346</v>
      </c>
      <c r="AB354" t="str">
        <f t="shared" si="32"/>
        <v>No</v>
      </c>
      <c r="AC354">
        <f t="shared" si="33"/>
        <v>211</v>
      </c>
      <c r="AD354" t="str">
        <f t="shared" si="34"/>
        <v>&gt;₹500</v>
      </c>
      <c r="AE354" t="str">
        <f t="shared" si="35"/>
        <v>41–50%</v>
      </c>
    </row>
    <row r="355" spans="1:31" x14ac:dyDescent="0.35">
      <c r="A355" t="s">
        <v>8604</v>
      </c>
      <c r="B355" t="s">
        <v>8980</v>
      </c>
      <c r="C355" t="str">
        <f>PROPER(Table3[[#This Row],[product_name2]])</f>
        <v>Nutripro Juicer Mixer Grinder - Smoothie Maker - 500 Watts (3 Jars 2 Blades)</v>
      </c>
      <c r="D355" t="s">
        <v>8981</v>
      </c>
      <c r="E355" t="s">
        <v>8606</v>
      </c>
      <c r="F355" t="str">
        <f>LEFT(Table3[[#This Row],[category]], FIND("|", Table3[[#This Row],[category]]) - 1)</f>
        <v>Home&amp;Kitchen</v>
      </c>
      <c r="G355" t="str">
        <f>MID(Table3[[#This Row],[category]], FIND("|", Table3[[#This Row],[category]]) + 1, FIND("|", Table3[[#This Row],[category]], FIND("|", Table3[[#This Row],[category]]) + 1) - FIND("|", Table3[[#This Row],[category]]) - 1)</f>
        <v>Heating,Cooling&amp;AirQuality</v>
      </c>
      <c r="H355" t="str">
        <f>RIGHT(Table3[[#This Row],[category]], LEN(Table3[[#This Row],[category]]) - FIND("|", Table3[[#This Row],[category]], FIND("|", Table3[[#This Row],[category]]) + 1))</f>
        <v>RoomHeaters|FanHeaters</v>
      </c>
      <c r="I355" s="6">
        <v>1199</v>
      </c>
      <c r="J355" s="6">
        <v>2000</v>
      </c>
      <c r="K355" s="1">
        <f t="shared" si="30"/>
        <v>40.050000000000004</v>
      </c>
      <c r="L355" s="3">
        <v>0.4</v>
      </c>
      <c r="M355" s="1">
        <v>4</v>
      </c>
      <c r="N355" s="11">
        <v>18543</v>
      </c>
      <c r="O355" s="7">
        <f>IF(ISNUMBER(Table3[[#This Row],[rating]]), Table3[[#This Row],[rating]], "")</f>
        <v>4</v>
      </c>
      <c r="P355" s="7">
        <f>Table3[[#This Row],[average rating]] + (Table3[[#This Row],[rating_count]] / 1000)</f>
        <v>22.542999999999999</v>
      </c>
      <c r="Q355" s="7">
        <f>IFERROR(ROUND(VALUE(Table3[[#This Row],[rating]]), 0), "")</f>
        <v>4</v>
      </c>
      <c r="R355" t="s">
        <v>8607</v>
      </c>
      <c r="S355" t="s">
        <v>8608</v>
      </c>
      <c r="T355" t="s">
        <v>8609</v>
      </c>
      <c r="U355" t="s">
        <v>8610</v>
      </c>
      <c r="V355" t="s">
        <v>8611</v>
      </c>
      <c r="W355" t="s">
        <v>8612</v>
      </c>
      <c r="X355" t="s">
        <v>8613</v>
      </c>
      <c r="Y355" t="s">
        <v>8614</v>
      </c>
      <c r="Z355" s="6">
        <f t="shared" si="31"/>
        <v>37086000</v>
      </c>
      <c r="AA355" s="6">
        <f>IFERROR(VALUE(Table3[[#This Row],[potential revenue]]), 0)</f>
        <v>37086000</v>
      </c>
      <c r="AB355" t="str">
        <f t="shared" si="32"/>
        <v>No</v>
      </c>
      <c r="AC355">
        <f t="shared" si="33"/>
        <v>212</v>
      </c>
      <c r="AD355" t="str">
        <f t="shared" si="34"/>
        <v>&gt;₹500</v>
      </c>
      <c r="AE355" t="str">
        <f t="shared" si="35"/>
        <v>41–50%</v>
      </c>
    </row>
    <row r="356" spans="1:31" x14ac:dyDescent="0.35">
      <c r="A356" t="s">
        <v>5360</v>
      </c>
      <c r="B356" t="s">
        <v>1371</v>
      </c>
      <c r="C356" t="str">
        <f>PROPER(Table3[[#This Row],[product_name2]])</f>
        <v>Zoul Usb Type C Fast Charging 3A Nylon Braided Data Cable Quick Charger Cable Qc 3.0 For Samsung Galaxy M31S M30 S10 S9 S20 Plus, Note 10 9 8, A20E A40 A50 A70 (1M, Grey)</v>
      </c>
      <c r="D356" t="s">
        <v>1372</v>
      </c>
      <c r="E356" t="s">
        <v>5362</v>
      </c>
      <c r="F356" t="str">
        <f>LEFT(Table3[[#This Row],[category]], FIND("|", Table3[[#This Row],[category]]) - 1)</f>
        <v>Computers&amp;Accessories</v>
      </c>
      <c r="G356" t="str">
        <f>MID(Table3[[#This Row],[category]], FIND("|", Table3[[#This Row],[category]]) + 1, FIND("|", Table3[[#This Row],[category]], FIND("|", Table3[[#This Row],[category]]) + 1) - FIND("|", Table3[[#This Row],[category]]) - 1)</f>
        <v>Accessories&amp;Peripherals</v>
      </c>
      <c r="H356" t="str">
        <f>RIGHT(Table3[[#This Row],[category]], LEN(Table3[[#This Row],[category]]) - FIND("|", Table3[[#This Row],[category]], FIND("|", Table3[[#This Row],[category]]) + 1))</f>
        <v>PCGamingPeripherals|GamingMice</v>
      </c>
      <c r="I356" s="6">
        <v>399</v>
      </c>
      <c r="J356" s="6">
        <v>549</v>
      </c>
      <c r="K356" s="1">
        <f t="shared" si="30"/>
        <v>27.322404371584703</v>
      </c>
      <c r="L356" s="3">
        <v>0.27</v>
      </c>
      <c r="M356" s="1">
        <v>4.4000000000000004</v>
      </c>
      <c r="N356" s="11">
        <v>18139</v>
      </c>
      <c r="O356" s="7">
        <f>IF(ISNUMBER(Table3[[#This Row],[rating]]), Table3[[#This Row],[rating]], "")</f>
        <v>4.4000000000000004</v>
      </c>
      <c r="P356" s="7">
        <f>Table3[[#This Row],[average rating]] + (Table3[[#This Row],[rating_count]] / 1000)</f>
        <v>22.539000000000001</v>
      </c>
      <c r="Q356" s="7">
        <f>IFERROR(ROUND(VALUE(Table3[[#This Row],[rating]]), 0), "")</f>
        <v>4</v>
      </c>
      <c r="R356" t="s">
        <v>5363</v>
      </c>
      <c r="S356" t="s">
        <v>5364</v>
      </c>
      <c r="T356" t="s">
        <v>5365</v>
      </c>
      <c r="U356" t="s">
        <v>5366</v>
      </c>
      <c r="V356" t="s">
        <v>5367</v>
      </c>
      <c r="W356" t="s">
        <v>5368</v>
      </c>
      <c r="X356" t="s">
        <v>5369</v>
      </c>
      <c r="Y356" t="s">
        <v>5370</v>
      </c>
      <c r="Z356" s="6">
        <f t="shared" si="31"/>
        <v>9958311</v>
      </c>
      <c r="AA356" s="6">
        <f>IFERROR(VALUE(Table3[[#This Row],[potential revenue]]), 0)</f>
        <v>9958311</v>
      </c>
      <c r="AB356" t="str">
        <f t="shared" si="32"/>
        <v>No</v>
      </c>
      <c r="AC356">
        <f t="shared" si="33"/>
        <v>212</v>
      </c>
      <c r="AD356" t="str">
        <f t="shared" si="34"/>
        <v>&gt;₹500</v>
      </c>
      <c r="AE356" t="str">
        <f t="shared" si="35"/>
        <v>21–30%</v>
      </c>
    </row>
    <row r="357" spans="1:31" x14ac:dyDescent="0.35">
      <c r="A357" t="s">
        <v>6724</v>
      </c>
      <c r="B357" t="s">
        <v>6786</v>
      </c>
      <c r="C357" t="str">
        <f>PROPER(Table3[[#This Row],[product_name2]])</f>
        <v>Portronics My Buddy Plus Adjustable Laptop Cooling Table (Brown)</v>
      </c>
      <c r="D357" t="s">
        <v>6787</v>
      </c>
      <c r="E357" t="s">
        <v>6222</v>
      </c>
      <c r="F357" t="str">
        <f>LEFT(Table3[[#This Row],[category]], FIND("|", Table3[[#This Row],[category]]) - 1)</f>
        <v>Electronics</v>
      </c>
      <c r="G357" t="str">
        <f>MID(Table3[[#This Row],[category]], FIND("|", Table3[[#This Row],[category]]) + 1, FIND("|", Table3[[#This Row],[category]], FIND("|", Table3[[#This Row],[category]]) + 1) - FIND("|", Table3[[#This Row],[category]]) - 1)</f>
        <v>HomeAudio</v>
      </c>
      <c r="H357" t="str">
        <f>RIGHT(Table3[[#This Row],[category]], LEN(Table3[[#This Row],[category]]) - FIND("|", Table3[[#This Row],[category]], FIND("|", Table3[[#This Row],[category]]) + 1))</f>
        <v>Speakers|OutdoorSpeakers</v>
      </c>
      <c r="I357" s="6">
        <v>999</v>
      </c>
      <c r="J357" s="6">
        <v>2490</v>
      </c>
      <c r="K357" s="1">
        <f t="shared" si="30"/>
        <v>59.879518072289159</v>
      </c>
      <c r="L357" s="3">
        <v>0.6</v>
      </c>
      <c r="M357" s="1">
        <v>4.0999999999999996</v>
      </c>
      <c r="N357" s="11">
        <v>18331</v>
      </c>
      <c r="O357" s="7">
        <f>IF(ISNUMBER(Table3[[#This Row],[rating]]), Table3[[#This Row],[rating]], "")</f>
        <v>4.0999999999999996</v>
      </c>
      <c r="P357" s="7">
        <f>Table3[[#This Row],[average rating]] + (Table3[[#This Row],[rating_count]] / 1000)</f>
        <v>22.430999999999997</v>
      </c>
      <c r="Q357" s="7">
        <f>IFERROR(ROUND(VALUE(Table3[[#This Row],[rating]]), 0), "")</f>
        <v>4</v>
      </c>
      <c r="R357" t="s">
        <v>6726</v>
      </c>
      <c r="S357" t="s">
        <v>6727</v>
      </c>
      <c r="T357" t="s">
        <v>6728</v>
      </c>
      <c r="U357" t="s">
        <v>6729</v>
      </c>
      <c r="V357" t="s">
        <v>6730</v>
      </c>
      <c r="W357" t="s">
        <v>6731</v>
      </c>
      <c r="X357" t="s">
        <v>6732</v>
      </c>
      <c r="Y357" t="s">
        <v>6733</v>
      </c>
      <c r="Z357" s="6">
        <f t="shared" si="31"/>
        <v>45644190</v>
      </c>
      <c r="AA357" s="6">
        <f>IFERROR(VALUE(Table3[[#This Row],[potential revenue]]), 0)</f>
        <v>45644190</v>
      </c>
      <c r="AB357" t="str">
        <f t="shared" si="32"/>
        <v>No</v>
      </c>
      <c r="AC357">
        <f t="shared" si="33"/>
        <v>213</v>
      </c>
      <c r="AD357" t="str">
        <f t="shared" si="34"/>
        <v>₹200–₹500</v>
      </c>
      <c r="AE357" t="str">
        <f t="shared" si="35"/>
        <v>51–60%</v>
      </c>
    </row>
    <row r="358" spans="1:31" x14ac:dyDescent="0.35">
      <c r="A358" t="s">
        <v>10508</v>
      </c>
      <c r="B358" t="s">
        <v>10467</v>
      </c>
      <c r="C358" t="str">
        <f>PROPER(Table3[[#This Row],[product_name2]])</f>
        <v>Agaro Marvel 9 Liters Oven Toaster Griller, Cake Baking Otg (Black)</v>
      </c>
      <c r="D358" t="s">
        <v>10468</v>
      </c>
      <c r="E358" t="s">
        <v>10143</v>
      </c>
      <c r="F358" t="str">
        <f>LEFT(Table3[[#This Row],[category]], FIND("|", Table3[[#This Row],[category]]) - 1)</f>
        <v>Home&amp;Kitchen</v>
      </c>
      <c r="G358" t="str">
        <f>MID(Table3[[#This Row],[category]], FIND("|", Table3[[#This Row],[category]]) + 1, FIND("|", Table3[[#This Row],[category]], FIND("|", Table3[[#This Row],[category]]) + 1) - FIND("|", Table3[[#This Row],[category]]) - 1)</f>
        <v>Kitchen&amp;HomeAppliances</v>
      </c>
      <c r="H358" t="str">
        <f>RIGHT(Table3[[#This Row],[category]], LEN(Table3[[#This Row],[category]]) - FIND("|", Table3[[#This Row],[category]], FIND("|", Table3[[#This Row],[category]]) + 1))</f>
        <v>WaterPurifiers&amp;Accessories|WaterFilters&amp;Purifiers</v>
      </c>
      <c r="I358" s="6">
        <v>8199</v>
      </c>
      <c r="J358" s="6">
        <v>16000</v>
      </c>
      <c r="K358" s="1">
        <f t="shared" si="30"/>
        <v>48.756250000000001</v>
      </c>
      <c r="L358" s="3">
        <v>0.49</v>
      </c>
      <c r="M358" s="1">
        <v>3.9</v>
      </c>
      <c r="N358" s="11">
        <v>18497</v>
      </c>
      <c r="O358" s="7">
        <f>IF(ISNUMBER(Table3[[#This Row],[rating]]), Table3[[#This Row],[rating]], "")</f>
        <v>3.9</v>
      </c>
      <c r="P358" s="7">
        <f>Table3[[#This Row],[average rating]] + (Table3[[#This Row],[rating_count]] / 1000)</f>
        <v>22.396999999999998</v>
      </c>
      <c r="Q358" s="7">
        <f>IFERROR(ROUND(VALUE(Table3[[#This Row],[rating]]), 0), "")</f>
        <v>4</v>
      </c>
      <c r="R358" t="s">
        <v>10510</v>
      </c>
      <c r="S358" t="s">
        <v>10511</v>
      </c>
      <c r="T358" t="s">
        <v>10512</v>
      </c>
      <c r="U358" t="s">
        <v>10513</v>
      </c>
      <c r="V358" t="s">
        <v>10514</v>
      </c>
      <c r="W358" t="s">
        <v>10515</v>
      </c>
      <c r="X358" t="s">
        <v>10516</v>
      </c>
      <c r="Y358" t="s">
        <v>10517</v>
      </c>
      <c r="Z358" s="6">
        <f t="shared" si="31"/>
        <v>295952000</v>
      </c>
      <c r="AA358" s="6">
        <f>IFERROR(VALUE(Table3[[#This Row],[potential revenue]]), 0)</f>
        <v>295952000</v>
      </c>
      <c r="AB358" t="str">
        <f t="shared" si="32"/>
        <v>Yes</v>
      </c>
      <c r="AC358">
        <f t="shared" si="33"/>
        <v>213</v>
      </c>
      <c r="AD358" t="str">
        <f t="shared" si="34"/>
        <v>&gt;₹500</v>
      </c>
      <c r="AE358" t="str">
        <f t="shared" si="35"/>
        <v>41–50%</v>
      </c>
    </row>
    <row r="359" spans="1:31" x14ac:dyDescent="0.35">
      <c r="A359" t="s">
        <v>9809</v>
      </c>
      <c r="B359" t="s">
        <v>1777</v>
      </c>
      <c r="C359" t="str">
        <f>PROPER(Table3[[#This Row],[product_name2]])</f>
        <v>Storite Usb 2.0 A To Mini 5 Pin B Cable For External Hdds/Camera/Card Readers 35Cm</v>
      </c>
      <c r="D359" t="s">
        <v>1778</v>
      </c>
      <c r="E359" t="s">
        <v>9370</v>
      </c>
      <c r="F359" t="str">
        <f>LEFT(Table3[[#This Row],[category]], FIND("|", Table3[[#This Row],[category]]) - 1)</f>
        <v>Home&amp;Kitchen</v>
      </c>
      <c r="G359" t="str">
        <f>MID(Table3[[#This Row],[category]], FIND("|", Table3[[#This Row],[category]]) + 1, FIND("|", Table3[[#This Row],[category]], FIND("|", Table3[[#This Row],[category]]) + 1) - FIND("|", Table3[[#This Row],[category]]) - 1)</f>
        <v>Kitchen&amp;HomeAppliances</v>
      </c>
      <c r="H359" t="str">
        <f>RIGHT(Table3[[#This Row],[category]], LEN(Table3[[#This Row],[category]]) - FIND("|", Table3[[#This Row],[category]], FIND("|", Table3[[#This Row],[category]]) + 1))</f>
        <v>Vacuum,Cleaning&amp;Ironing|Vacuums&amp;FloorCare|Vacuums|CanisterVacuums</v>
      </c>
      <c r="I359" s="6">
        <v>8999</v>
      </c>
      <c r="J359" s="6">
        <v>9995</v>
      </c>
      <c r="K359" s="1">
        <f t="shared" si="30"/>
        <v>9.9649824912456229</v>
      </c>
      <c r="L359" s="3">
        <v>0.1</v>
      </c>
      <c r="M359" s="1">
        <v>4.4000000000000004</v>
      </c>
      <c r="N359" s="11">
        <v>17994</v>
      </c>
      <c r="O359" s="7">
        <f>IF(ISNUMBER(Table3[[#This Row],[rating]]), Table3[[#This Row],[rating]], "")</f>
        <v>4.4000000000000004</v>
      </c>
      <c r="P359" s="7">
        <f>Table3[[#This Row],[average rating]] + (Table3[[#This Row],[rating_count]] / 1000)</f>
        <v>22.393999999999998</v>
      </c>
      <c r="Q359" s="7">
        <f>IFERROR(ROUND(VALUE(Table3[[#This Row],[rating]]), 0), "")</f>
        <v>4</v>
      </c>
      <c r="R359" t="s">
        <v>9811</v>
      </c>
      <c r="S359" t="s">
        <v>9812</v>
      </c>
      <c r="T359" t="s">
        <v>9813</v>
      </c>
      <c r="U359" t="s">
        <v>9814</v>
      </c>
      <c r="V359" t="s">
        <v>9815</v>
      </c>
      <c r="W359" t="s">
        <v>9816</v>
      </c>
      <c r="X359" t="s">
        <v>9817</v>
      </c>
      <c r="Y359" t="s">
        <v>9818</v>
      </c>
      <c r="Z359" s="6">
        <f t="shared" si="31"/>
        <v>179850030</v>
      </c>
      <c r="AA359" s="6">
        <f>IFERROR(VALUE(Table3[[#This Row],[potential revenue]]), 0)</f>
        <v>179850030</v>
      </c>
      <c r="AB359" t="str">
        <f t="shared" si="32"/>
        <v>No</v>
      </c>
      <c r="AC359">
        <f t="shared" si="33"/>
        <v>213</v>
      </c>
      <c r="AD359" t="str">
        <f t="shared" si="34"/>
        <v>&gt;₹500</v>
      </c>
      <c r="AE359" t="str">
        <f t="shared" si="35"/>
        <v>0–10%</v>
      </c>
    </row>
    <row r="360" spans="1:31" x14ac:dyDescent="0.35">
      <c r="A360" t="s">
        <v>5828</v>
      </c>
      <c r="B360" t="s">
        <v>544</v>
      </c>
      <c r="C360" t="str">
        <f>PROPER(Table3[[#This Row],[product_name2]])</f>
        <v>Tp-Link Wifi Dongle 300 Mbps Mini Wireless Network Usb Wi-Fi Adapter For Pc Desktop Laptop(Supports Windows 11/10/8.1/8/7/Xp, Mac Os 10.9-10.15 And Linux, Wps, Soft Ap Mode, Usb 2.0) (Tl-Wn823N),Black</v>
      </c>
      <c r="D360" t="s">
        <v>545</v>
      </c>
      <c r="E360" t="s">
        <v>5071</v>
      </c>
      <c r="F360" t="str">
        <f>LEFT(Table3[[#This Row],[category]], FIND("|", Table3[[#This Row],[category]]) - 1)</f>
        <v>Electronics</v>
      </c>
      <c r="G360" t="str">
        <f>MID(Table3[[#This Row],[category]], FIND("|", Table3[[#This Row],[category]]) + 1, FIND("|", Table3[[#This Row],[category]], FIND("|", Table3[[#This Row],[category]]) + 1) - FIND("|", Table3[[#This Row],[category]]) - 1)</f>
        <v>GeneralPurposeBatteries&amp;BatteryChargers</v>
      </c>
      <c r="H360" t="str">
        <f>RIGHT(Table3[[#This Row],[category]], LEN(Table3[[#This Row],[category]]) - FIND("|", Table3[[#This Row],[category]], FIND("|", Table3[[#This Row],[category]]) + 1))</f>
        <v>DisposableBatteries</v>
      </c>
      <c r="I360" s="6">
        <v>269</v>
      </c>
      <c r="J360" s="6">
        <v>315</v>
      </c>
      <c r="K360" s="1">
        <f t="shared" si="30"/>
        <v>14.603174603174605</v>
      </c>
      <c r="L360" s="3">
        <v>0.15</v>
      </c>
      <c r="M360" s="1">
        <v>4.5</v>
      </c>
      <c r="N360" s="11">
        <v>17810</v>
      </c>
      <c r="O360" s="7">
        <f>IF(ISNUMBER(Table3[[#This Row],[rating]]), Table3[[#This Row],[rating]], "")</f>
        <v>4.5</v>
      </c>
      <c r="P360" s="7">
        <f>Table3[[#This Row],[average rating]] + (Table3[[#This Row],[rating_count]] / 1000)</f>
        <v>22.31</v>
      </c>
      <c r="Q360" s="7">
        <f>IFERROR(ROUND(VALUE(Table3[[#This Row],[rating]]), 0), "")</f>
        <v>5</v>
      </c>
      <c r="R360" t="s">
        <v>5830</v>
      </c>
      <c r="S360" t="s">
        <v>5831</v>
      </c>
      <c r="T360" t="s">
        <v>5832</v>
      </c>
      <c r="U360" t="s">
        <v>5833</v>
      </c>
      <c r="V360" t="s">
        <v>5834</v>
      </c>
      <c r="W360" t="s">
        <v>5835</v>
      </c>
      <c r="X360" t="s">
        <v>5836</v>
      </c>
      <c r="Y360" t="s">
        <v>5837</v>
      </c>
      <c r="Z360" s="6">
        <f t="shared" si="31"/>
        <v>5610150</v>
      </c>
      <c r="AA360" s="6">
        <f>IFERROR(VALUE(Table3[[#This Row],[potential revenue]]), 0)</f>
        <v>5610150</v>
      </c>
      <c r="AB360" t="str">
        <f t="shared" si="32"/>
        <v>No</v>
      </c>
      <c r="AC360">
        <f t="shared" si="33"/>
        <v>213</v>
      </c>
      <c r="AD360" t="str">
        <f t="shared" si="34"/>
        <v>&gt;₹500</v>
      </c>
      <c r="AE360" t="str">
        <f t="shared" si="35"/>
        <v>11–20%</v>
      </c>
    </row>
    <row r="361" spans="1:31" x14ac:dyDescent="0.35">
      <c r="A361" t="s">
        <v>3546</v>
      </c>
      <c r="B361" t="s">
        <v>12111</v>
      </c>
      <c r="C361" t="str">
        <f>PROPER(Table3[[#This Row],[product_name2]])</f>
        <v>Saiyam Stainless Steel Espresso Maker Stovetop Coffee Percolator Italian Coffee Maker Moka Pot (4 Cup - 200 Ml, Silver)</v>
      </c>
      <c r="D361" t="s">
        <v>12112</v>
      </c>
      <c r="E361" t="s">
        <v>3082</v>
      </c>
      <c r="F361" t="str">
        <f>LEFT(Table3[[#This Row],[category]], FIND("|", Table3[[#This Row],[category]]) - 1)</f>
        <v>Electronics</v>
      </c>
      <c r="G361" t="str">
        <f>MID(Table3[[#This Row],[category]], FIND("|", Table3[[#This Row],[category]]) + 1, FIND("|", Table3[[#This Row],[category]], FIND("|", Table3[[#This Row],[category]]) + 1) - FIND("|", Table3[[#This Row],[category]]) - 1)</f>
        <v>Headphones,Earbuds&amp;Accessories</v>
      </c>
      <c r="H361" t="str">
        <f>RIGHT(Table3[[#This Row],[category]], LEN(Table3[[#This Row],[category]]) - FIND("|", Table3[[#This Row],[category]], FIND("|", Table3[[#This Row],[category]]) + 1))</f>
        <v>Headphones|In-Ear</v>
      </c>
      <c r="I361" s="6">
        <v>299</v>
      </c>
      <c r="J361" s="6">
        <v>1900</v>
      </c>
      <c r="K361" s="1">
        <f t="shared" si="30"/>
        <v>84.263157894736835</v>
      </c>
      <c r="L361" s="3">
        <v>0.84</v>
      </c>
      <c r="M361" s="1">
        <v>3.6</v>
      </c>
      <c r="N361" s="11">
        <v>18202</v>
      </c>
      <c r="O361" s="7">
        <f>IF(ISNUMBER(Table3[[#This Row],[rating]]), Table3[[#This Row],[rating]], "")</f>
        <v>3.6</v>
      </c>
      <c r="P361" s="7">
        <f>Table3[[#This Row],[average rating]] + (Table3[[#This Row],[rating_count]] / 1000)</f>
        <v>21.802000000000003</v>
      </c>
      <c r="Q361" s="7">
        <f>IFERROR(ROUND(VALUE(Table3[[#This Row],[rating]]), 0), "")</f>
        <v>4</v>
      </c>
      <c r="R361" t="s">
        <v>3548</v>
      </c>
      <c r="S361" t="s">
        <v>3549</v>
      </c>
      <c r="T361" t="s">
        <v>3550</v>
      </c>
      <c r="U361" t="s">
        <v>3551</v>
      </c>
      <c r="V361" t="s">
        <v>3552</v>
      </c>
      <c r="W361" t="s">
        <v>3553</v>
      </c>
      <c r="X361" t="s">
        <v>3554</v>
      </c>
      <c r="Y361" t="s">
        <v>3555</v>
      </c>
      <c r="Z361" s="6">
        <f t="shared" si="31"/>
        <v>34583800</v>
      </c>
      <c r="AA361" s="6">
        <f>IFERROR(VALUE(Table3[[#This Row],[potential revenue]]), 0)</f>
        <v>34583800</v>
      </c>
      <c r="AB361" t="str">
        <f t="shared" si="32"/>
        <v>No</v>
      </c>
      <c r="AC361">
        <f t="shared" si="33"/>
        <v>214</v>
      </c>
      <c r="AD361" t="str">
        <f t="shared" si="34"/>
        <v>₹200–₹500</v>
      </c>
      <c r="AE361" t="str">
        <f t="shared" si="35"/>
        <v>81–90%</v>
      </c>
    </row>
    <row r="362" spans="1:31" x14ac:dyDescent="0.35">
      <c r="A362" t="s">
        <v>3015</v>
      </c>
      <c r="B362" t="s">
        <v>2617</v>
      </c>
      <c r="C362" t="str">
        <f>PROPER(Table3[[#This Row],[product_name2]])</f>
        <v>7Seven¬Æ Suitable Sony Tv Remote Original Bravia For Smart Android Television Compatible For Any Model Of Lcd Led Oled Uhd 4K Universal Sony Remote Control</v>
      </c>
      <c r="D362" t="s">
        <v>2618</v>
      </c>
      <c r="E362" t="s">
        <v>3006</v>
      </c>
      <c r="F362" t="str">
        <f>LEFT(Table3[[#This Row],[category]], FIND("|", Table3[[#This Row],[category]]) - 1)</f>
        <v>Electronics</v>
      </c>
      <c r="G362" t="str">
        <f>MID(Table3[[#This Row],[category]], FIND("|", Table3[[#This Row],[category]]) + 1, FIND("|", Table3[[#This Row],[category]], FIND("|", Table3[[#This Row],[category]]) + 1) - FIND("|", Table3[[#This Row],[category]]) - 1)</f>
        <v>Mobiles&amp;Accessories</v>
      </c>
      <c r="H362" t="str">
        <f>RIGHT(Table3[[#This Row],[category]], LEN(Table3[[#This Row],[category]]) - FIND("|", Table3[[#This Row],[category]], FIND("|", Table3[[#This Row],[category]]) + 1))</f>
        <v>Smartphones&amp;BasicMobiles|Smartphones</v>
      </c>
      <c r="I362" s="6">
        <v>28999</v>
      </c>
      <c r="J362" s="6">
        <v>28999</v>
      </c>
      <c r="K362" s="1">
        <f t="shared" si="30"/>
        <v>0</v>
      </c>
      <c r="L362" s="3">
        <v>0</v>
      </c>
      <c r="M362" s="1">
        <v>4.3</v>
      </c>
      <c r="N362" s="11">
        <v>17415</v>
      </c>
      <c r="O362" s="7">
        <f>IF(ISNUMBER(Table3[[#This Row],[rating]]), Table3[[#This Row],[rating]], "")</f>
        <v>4.3</v>
      </c>
      <c r="P362" s="7">
        <f>Table3[[#This Row],[average rating]] + (Table3[[#This Row],[rating_count]] / 1000)</f>
        <v>21.715</v>
      </c>
      <c r="Q362" s="7">
        <f>IFERROR(ROUND(VALUE(Table3[[#This Row],[rating]]), 0), "")</f>
        <v>4</v>
      </c>
      <c r="R362" t="s">
        <v>3017</v>
      </c>
      <c r="S362" t="s">
        <v>3018</v>
      </c>
      <c r="T362" t="s">
        <v>3019</v>
      </c>
      <c r="U362" t="s">
        <v>3020</v>
      </c>
      <c r="V362" t="s">
        <v>3021</v>
      </c>
      <c r="W362" t="s">
        <v>3022</v>
      </c>
      <c r="X362" t="s">
        <v>3023</v>
      </c>
      <c r="Y362" t="s">
        <v>3024</v>
      </c>
      <c r="Z362" s="6">
        <f t="shared" si="31"/>
        <v>505017585</v>
      </c>
      <c r="AA362" s="6">
        <f>IFERROR(VALUE(Table3[[#This Row],[potential revenue]]), 0)</f>
        <v>505017585</v>
      </c>
      <c r="AB362" t="str">
        <f t="shared" si="32"/>
        <v>Yes</v>
      </c>
      <c r="AC362">
        <f t="shared" si="33"/>
        <v>214</v>
      </c>
      <c r="AD362" t="str">
        <f t="shared" si="34"/>
        <v>₹200–₹500</v>
      </c>
      <c r="AE362" t="str">
        <f t="shared" si="35"/>
        <v>0–10%</v>
      </c>
    </row>
    <row r="363" spans="1:31" x14ac:dyDescent="0.35">
      <c r="A363" t="s">
        <v>3025</v>
      </c>
      <c r="B363" t="s">
        <v>2627</v>
      </c>
      <c r="C363" t="str">
        <f>PROPER(Table3[[#This Row],[product_name2]])</f>
        <v>Prolegend¬Æ Pl-T002 Universal Tv Stand Table Top For Most 22 To 65 Inch Lcd Flat Screen Tv, Vesa Up To 800 By 400Mm</v>
      </c>
      <c r="D363" t="s">
        <v>2628</v>
      </c>
      <c r="E363" t="s">
        <v>3006</v>
      </c>
      <c r="F363" t="str">
        <f>LEFT(Table3[[#This Row],[category]], FIND("|", Table3[[#This Row],[category]]) - 1)</f>
        <v>Electronics</v>
      </c>
      <c r="G363" t="str">
        <f>MID(Table3[[#This Row],[category]], FIND("|", Table3[[#This Row],[category]]) + 1, FIND("|", Table3[[#This Row],[category]], FIND("|", Table3[[#This Row],[category]]) + 1) - FIND("|", Table3[[#This Row],[category]]) - 1)</f>
        <v>Mobiles&amp;Accessories</v>
      </c>
      <c r="H363" t="str">
        <f>RIGHT(Table3[[#This Row],[category]], LEN(Table3[[#This Row],[category]]) - FIND("|", Table3[[#This Row],[category]], FIND("|", Table3[[#This Row],[category]]) + 1))</f>
        <v>Smartphones&amp;BasicMobiles|Smartphones</v>
      </c>
      <c r="I363" s="6">
        <v>28999</v>
      </c>
      <c r="J363" s="6">
        <v>28999</v>
      </c>
      <c r="K363" s="1">
        <f t="shared" si="30"/>
        <v>0</v>
      </c>
      <c r="L363" s="3">
        <v>0</v>
      </c>
      <c r="M363" s="1">
        <v>4.3</v>
      </c>
      <c r="N363" s="11">
        <v>17415</v>
      </c>
      <c r="O363" s="7">
        <f>IF(ISNUMBER(Table3[[#This Row],[rating]]), Table3[[#This Row],[rating]], "")</f>
        <v>4.3</v>
      </c>
      <c r="P363" s="7">
        <f>Table3[[#This Row],[average rating]] + (Table3[[#This Row],[rating_count]] / 1000)</f>
        <v>21.715</v>
      </c>
      <c r="Q363" s="7">
        <f>IFERROR(ROUND(VALUE(Table3[[#This Row],[rating]]), 0), "")</f>
        <v>4</v>
      </c>
      <c r="R363" t="s">
        <v>3027</v>
      </c>
      <c r="S363" t="s">
        <v>3018</v>
      </c>
      <c r="T363" t="s">
        <v>3019</v>
      </c>
      <c r="U363" t="s">
        <v>3020</v>
      </c>
      <c r="V363" t="s">
        <v>3021</v>
      </c>
      <c r="W363" t="s">
        <v>3022</v>
      </c>
      <c r="X363" t="s">
        <v>3028</v>
      </c>
      <c r="Y363" t="s">
        <v>3029</v>
      </c>
      <c r="Z363" s="6">
        <f t="shared" si="31"/>
        <v>505017585</v>
      </c>
      <c r="AA363" s="6">
        <f>IFERROR(VALUE(Table3[[#This Row],[potential revenue]]), 0)</f>
        <v>505017585</v>
      </c>
      <c r="AB363" t="str">
        <f t="shared" si="32"/>
        <v>No</v>
      </c>
      <c r="AC363">
        <f t="shared" si="33"/>
        <v>214</v>
      </c>
      <c r="AD363" t="str">
        <f t="shared" si="34"/>
        <v>&gt;₹500</v>
      </c>
      <c r="AE363" t="str">
        <f t="shared" si="35"/>
        <v>0–10%</v>
      </c>
    </row>
    <row r="364" spans="1:31" x14ac:dyDescent="0.35">
      <c r="A364" t="s">
        <v>3531</v>
      </c>
      <c r="B364" t="s">
        <v>2701</v>
      </c>
      <c r="C364" t="str">
        <f>PROPER(Table3[[#This Row],[product_name2]])</f>
        <v>Kodak 126 Cm (50 Inches) Bezel-Less Design Series 4K Ultra Hd Smart Android Led Tv 50Uhdx7Xprobl (Black)</v>
      </c>
      <c r="D364" t="s">
        <v>2702</v>
      </c>
      <c r="E364" t="s">
        <v>3006</v>
      </c>
      <c r="F364" t="str">
        <f>LEFT(Table3[[#This Row],[category]], FIND("|", Table3[[#This Row],[category]]) - 1)</f>
        <v>Electronics</v>
      </c>
      <c r="G364" t="str">
        <f>MID(Table3[[#This Row],[category]], FIND("|", Table3[[#This Row],[category]]) + 1, FIND("|", Table3[[#This Row],[category]], FIND("|", Table3[[#This Row],[category]]) + 1) - FIND("|", Table3[[#This Row],[category]]) - 1)</f>
        <v>Mobiles&amp;Accessories</v>
      </c>
      <c r="H364" t="str">
        <f>RIGHT(Table3[[#This Row],[category]], LEN(Table3[[#This Row],[category]]) - FIND("|", Table3[[#This Row],[category]], FIND("|", Table3[[#This Row],[category]]) + 1))</f>
        <v>Smartphones&amp;BasicMobiles|Smartphones</v>
      </c>
      <c r="I364" s="6">
        <v>33999</v>
      </c>
      <c r="J364" s="6">
        <v>33999</v>
      </c>
      <c r="K364" s="1">
        <f t="shared" si="30"/>
        <v>0</v>
      </c>
      <c r="L364" s="3">
        <v>0</v>
      </c>
      <c r="M364" s="1">
        <v>4.3</v>
      </c>
      <c r="N364" s="11">
        <v>17415</v>
      </c>
      <c r="O364" s="7">
        <f>IF(ISNUMBER(Table3[[#This Row],[rating]]), Table3[[#This Row],[rating]], "")</f>
        <v>4.3</v>
      </c>
      <c r="P364" s="7">
        <f>Table3[[#This Row],[average rating]] + (Table3[[#This Row],[rating_count]] / 1000)</f>
        <v>21.715</v>
      </c>
      <c r="Q364" s="7">
        <f>IFERROR(ROUND(VALUE(Table3[[#This Row],[rating]]), 0), "")</f>
        <v>4</v>
      </c>
      <c r="R364" t="s">
        <v>3533</v>
      </c>
      <c r="S364" t="s">
        <v>3018</v>
      </c>
      <c r="T364" t="s">
        <v>3019</v>
      </c>
      <c r="U364" t="s">
        <v>3020</v>
      </c>
      <c r="V364" t="s">
        <v>3021</v>
      </c>
      <c r="W364" t="s">
        <v>3022</v>
      </c>
      <c r="X364" t="s">
        <v>3023</v>
      </c>
      <c r="Y364" t="s">
        <v>3534</v>
      </c>
      <c r="Z364" s="6">
        <f t="shared" si="31"/>
        <v>592092585</v>
      </c>
      <c r="AA364" s="6">
        <f>IFERROR(VALUE(Table3[[#This Row],[potential revenue]]), 0)</f>
        <v>592092585</v>
      </c>
      <c r="AB364" t="str">
        <f t="shared" si="32"/>
        <v>No</v>
      </c>
      <c r="AC364">
        <f t="shared" si="33"/>
        <v>213</v>
      </c>
      <c r="AD364" t="str">
        <f t="shared" si="34"/>
        <v>&gt;₹500</v>
      </c>
      <c r="AE364" t="str">
        <f t="shared" si="35"/>
        <v>0–10%</v>
      </c>
    </row>
    <row r="365" spans="1:31" x14ac:dyDescent="0.35">
      <c r="A365" t="s">
        <v>6786</v>
      </c>
      <c r="B365" t="s">
        <v>3332</v>
      </c>
      <c r="C365" t="str">
        <f>PROPER(Table3[[#This Row],[product_name2]])</f>
        <v>Fire-Boltt Ninja Call Pro Plus 1.83" Smart Watch With Bluetooth Calling, Ai Voice Assistance, 100 Sports Modes Ip67 Rating, 240*280 Pixel High Resolution</v>
      </c>
      <c r="D365" t="s">
        <v>2963</v>
      </c>
      <c r="E365" t="s">
        <v>4900</v>
      </c>
      <c r="F365" t="str">
        <f>LEFT(Table3[[#This Row],[category]], FIND("|", Table3[[#This Row],[category]]) - 1)</f>
        <v>Computers&amp;Accessories</v>
      </c>
      <c r="G365" t="str">
        <f>MID(Table3[[#This Row],[category]], FIND("|", Table3[[#This Row],[category]]) + 1, FIND("|", Table3[[#This Row],[category]], FIND("|", Table3[[#This Row],[category]]) + 1) - FIND("|", Table3[[#This Row],[category]]) - 1)</f>
        <v>Accessories&amp;Peripherals</v>
      </c>
      <c r="H365" t="str">
        <f>RIGHT(Table3[[#This Row],[category]], LEN(Table3[[#This Row],[category]]) - FIND("|", Table3[[#This Row],[category]], FIND("|", Table3[[#This Row],[category]]) + 1))</f>
        <v>LaptopAccessories|Lapdesks</v>
      </c>
      <c r="I365" s="6">
        <v>1889</v>
      </c>
      <c r="J365" s="6">
        <v>2699</v>
      </c>
      <c r="K365" s="1">
        <f t="shared" si="30"/>
        <v>30.011115227862174</v>
      </c>
      <c r="L365" s="3">
        <v>0.3</v>
      </c>
      <c r="M365" s="1">
        <v>4.3</v>
      </c>
      <c r="N365" s="11">
        <v>17394</v>
      </c>
      <c r="O365" s="7">
        <f>IF(ISNUMBER(Table3[[#This Row],[rating]]), Table3[[#This Row],[rating]], "")</f>
        <v>4.3</v>
      </c>
      <c r="P365" s="7">
        <f>Table3[[#This Row],[average rating]] + (Table3[[#This Row],[rating_count]] / 1000)</f>
        <v>21.693999999999999</v>
      </c>
      <c r="Q365" s="7">
        <f>IFERROR(ROUND(VALUE(Table3[[#This Row],[rating]]), 0), "")</f>
        <v>4</v>
      </c>
      <c r="R365" t="s">
        <v>6788</v>
      </c>
      <c r="S365" t="s">
        <v>6789</v>
      </c>
      <c r="T365" t="s">
        <v>6790</v>
      </c>
      <c r="U365" t="s">
        <v>6791</v>
      </c>
      <c r="V365" t="s">
        <v>6792</v>
      </c>
      <c r="W365" t="s">
        <v>6793</v>
      </c>
      <c r="X365" t="s">
        <v>6794</v>
      </c>
      <c r="Y365" t="s">
        <v>6795</v>
      </c>
      <c r="Z365" s="6">
        <f t="shared" si="31"/>
        <v>46946406</v>
      </c>
      <c r="AA365" s="6">
        <f>IFERROR(VALUE(Table3[[#This Row],[potential revenue]]), 0)</f>
        <v>46946406</v>
      </c>
      <c r="AB365" t="str">
        <f t="shared" si="32"/>
        <v>No</v>
      </c>
      <c r="AC365">
        <f t="shared" si="33"/>
        <v>213</v>
      </c>
      <c r="AD365" t="str">
        <f t="shared" si="34"/>
        <v>&gt;₹500</v>
      </c>
      <c r="AE365" t="str">
        <f t="shared" si="35"/>
        <v>31–40%</v>
      </c>
    </row>
    <row r="366" spans="1:31" x14ac:dyDescent="0.35">
      <c r="A366" t="s">
        <v>3870</v>
      </c>
      <c r="B366" t="s">
        <v>10930</v>
      </c>
      <c r="C366" t="str">
        <f>PROPER(Table3[[#This Row],[product_name2]])</f>
        <v>Philips Easyspeed Plus Steam Iron Gc2145/20-2200W, Quick Heat Up With Up To 30 G/Min Steam, 110 G Steam Boost, Scratch Resistant Ceramic Soleplate, Vertical Steam &amp; Drip-Stop</v>
      </c>
      <c r="D366" t="s">
        <v>10931</v>
      </c>
      <c r="E366" t="s">
        <v>2964</v>
      </c>
      <c r="F366" t="str">
        <f>LEFT(Table3[[#This Row],[category]], FIND("|", Table3[[#This Row],[category]]) - 1)</f>
        <v>Electronics</v>
      </c>
      <c r="G366" t="str">
        <f>MID(Table3[[#This Row],[category]], FIND("|", Table3[[#This Row],[category]]) + 1, FIND("|", Table3[[#This Row],[category]], FIND("|", Table3[[#This Row],[category]]) + 1) - FIND("|", Table3[[#This Row],[category]]) - 1)</f>
        <v>WearableTechnology</v>
      </c>
      <c r="H366" t="str">
        <f>RIGHT(Table3[[#This Row],[category]], LEN(Table3[[#This Row],[category]]) - FIND("|", Table3[[#This Row],[category]], FIND("|", Table3[[#This Row],[category]]) + 1))</f>
        <v>SmartWatches</v>
      </c>
      <c r="I366" s="6">
        <v>1999</v>
      </c>
      <c r="J366" s="6">
        <v>7990</v>
      </c>
      <c r="K366" s="1">
        <f t="shared" si="30"/>
        <v>74.981226533166449</v>
      </c>
      <c r="L366" s="3">
        <v>0.75</v>
      </c>
      <c r="M366" s="1">
        <v>3.8</v>
      </c>
      <c r="N366" s="11">
        <v>17833</v>
      </c>
      <c r="O366" s="7">
        <f>IF(ISNUMBER(Table3[[#This Row],[rating]]), Table3[[#This Row],[rating]], "")</f>
        <v>3.8</v>
      </c>
      <c r="P366" s="7">
        <f>Table3[[#This Row],[average rating]] + (Table3[[#This Row],[rating_count]] / 1000)</f>
        <v>21.632999999999999</v>
      </c>
      <c r="Q366" s="7">
        <f>IFERROR(ROUND(VALUE(Table3[[#This Row],[rating]]), 0), "")</f>
        <v>4</v>
      </c>
      <c r="R366" t="s">
        <v>2985</v>
      </c>
      <c r="S366" t="s">
        <v>2986</v>
      </c>
      <c r="T366" t="s">
        <v>2987</v>
      </c>
      <c r="U366" t="s">
        <v>2988</v>
      </c>
      <c r="V366" t="s">
        <v>2989</v>
      </c>
      <c r="W366" t="s">
        <v>2990</v>
      </c>
      <c r="X366" t="s">
        <v>3872</v>
      </c>
      <c r="Y366" t="s">
        <v>3873</v>
      </c>
      <c r="Z366" s="6">
        <f t="shared" si="31"/>
        <v>142485670</v>
      </c>
      <c r="AA366" s="6">
        <f>IFERROR(VALUE(Table3[[#This Row],[potential revenue]]), 0)</f>
        <v>142485670</v>
      </c>
      <c r="AB366" t="str">
        <f t="shared" si="32"/>
        <v>No</v>
      </c>
      <c r="AC366">
        <f t="shared" si="33"/>
        <v>213</v>
      </c>
      <c r="AD366" t="str">
        <f t="shared" si="34"/>
        <v>&gt;₹500</v>
      </c>
      <c r="AE366" t="str">
        <f t="shared" si="35"/>
        <v>71–80%</v>
      </c>
    </row>
    <row r="367" spans="1:31" x14ac:dyDescent="0.35">
      <c r="A367" t="s">
        <v>2983</v>
      </c>
      <c r="B367" t="s">
        <v>11010</v>
      </c>
      <c r="C367" t="str">
        <f>PROPER(Table3[[#This Row],[product_name2]])</f>
        <v>Morphy Richards New Europa 800-Watt Espresso And Cappuccino 4-Cup Coffee Maker (Black)</v>
      </c>
      <c r="D367" t="s">
        <v>11011</v>
      </c>
      <c r="E367" t="s">
        <v>2964</v>
      </c>
      <c r="F367" t="str">
        <f>LEFT(Table3[[#This Row],[category]], FIND("|", Table3[[#This Row],[category]]) - 1)</f>
        <v>Electronics</v>
      </c>
      <c r="G367" t="str">
        <f>MID(Table3[[#This Row],[category]], FIND("|", Table3[[#This Row],[category]]) + 1, FIND("|", Table3[[#This Row],[category]], FIND("|", Table3[[#This Row],[category]]) + 1) - FIND("|", Table3[[#This Row],[category]]) - 1)</f>
        <v>WearableTechnology</v>
      </c>
      <c r="H367" t="str">
        <f>RIGHT(Table3[[#This Row],[category]], LEN(Table3[[#This Row],[category]]) - FIND("|", Table3[[#This Row],[category]], FIND("|", Table3[[#This Row],[category]]) + 1))</f>
        <v>SmartWatches</v>
      </c>
      <c r="I367" s="6">
        <v>1799</v>
      </c>
      <c r="J367" s="6">
        <v>7990</v>
      </c>
      <c r="K367" s="1">
        <f t="shared" si="30"/>
        <v>77.484355444305379</v>
      </c>
      <c r="L367" s="3">
        <v>0.77</v>
      </c>
      <c r="M367" s="1">
        <v>3.8</v>
      </c>
      <c r="N367" s="11">
        <v>17833</v>
      </c>
      <c r="O367" s="7">
        <f>IF(ISNUMBER(Table3[[#This Row],[rating]]), Table3[[#This Row],[rating]], "")</f>
        <v>3.8</v>
      </c>
      <c r="P367" s="7">
        <f>Table3[[#This Row],[average rating]] + (Table3[[#This Row],[rating_count]] / 1000)</f>
        <v>21.632999999999999</v>
      </c>
      <c r="Q367" s="7">
        <f>IFERROR(ROUND(VALUE(Table3[[#This Row],[rating]]), 0), "")</f>
        <v>4</v>
      </c>
      <c r="R367" t="s">
        <v>2985</v>
      </c>
      <c r="S367" t="s">
        <v>2986</v>
      </c>
      <c r="T367" t="s">
        <v>2987</v>
      </c>
      <c r="U367" t="s">
        <v>2988</v>
      </c>
      <c r="V367" t="s">
        <v>2989</v>
      </c>
      <c r="W367" t="s">
        <v>2990</v>
      </c>
      <c r="X367" t="s">
        <v>4853</v>
      </c>
      <c r="Y367" t="s">
        <v>4854</v>
      </c>
      <c r="Z367" s="6">
        <f t="shared" si="31"/>
        <v>142485670</v>
      </c>
      <c r="AA367" s="6">
        <f>IFERROR(VALUE(Table3[[#This Row],[potential revenue]]), 0)</f>
        <v>142485670</v>
      </c>
      <c r="AB367" t="str">
        <f t="shared" si="32"/>
        <v>Yes</v>
      </c>
      <c r="AC367">
        <f t="shared" si="33"/>
        <v>213</v>
      </c>
      <c r="AD367" t="str">
        <f t="shared" si="34"/>
        <v>&gt;₹500</v>
      </c>
      <c r="AE367" t="str">
        <f t="shared" si="35"/>
        <v>71–80%</v>
      </c>
    </row>
    <row r="368" spans="1:31" x14ac:dyDescent="0.35">
      <c r="A368" t="s">
        <v>2983</v>
      </c>
      <c r="B368" t="s">
        <v>10890</v>
      </c>
      <c r="C368" t="str">
        <f>PROPER(Table3[[#This Row],[product_name2]])</f>
        <v>Tesora - Inspired By You Large Premium Electric Kettle 1.8L, Stainless Steel Inner Body - Auto Power Cut, Boil Dry Protection &amp; Cool Touch Double Wall, Portable | 1500 Watts |1 Year Warranty | (White)</v>
      </c>
      <c r="D368" t="s">
        <v>10891</v>
      </c>
      <c r="E368" t="s">
        <v>2964</v>
      </c>
      <c r="F368" t="str">
        <f>LEFT(Table3[[#This Row],[category]], FIND("|", Table3[[#This Row],[category]]) - 1)</f>
        <v>Electronics</v>
      </c>
      <c r="G368" t="str">
        <f>MID(Table3[[#This Row],[category]], FIND("|", Table3[[#This Row],[category]]) + 1, FIND("|", Table3[[#This Row],[category]], FIND("|", Table3[[#This Row],[category]]) + 1) - FIND("|", Table3[[#This Row],[category]]) - 1)</f>
        <v>WearableTechnology</v>
      </c>
      <c r="H368" t="str">
        <f>RIGHT(Table3[[#This Row],[category]], LEN(Table3[[#This Row],[category]]) - FIND("|", Table3[[#This Row],[category]], FIND("|", Table3[[#This Row],[category]]) + 1))</f>
        <v>SmartWatches</v>
      </c>
      <c r="I368" s="6">
        <v>1999</v>
      </c>
      <c r="J368" s="6">
        <v>7990</v>
      </c>
      <c r="K368" s="1">
        <f t="shared" si="30"/>
        <v>74.981226533166449</v>
      </c>
      <c r="L368" s="3">
        <v>0.75</v>
      </c>
      <c r="M368" s="1">
        <v>3.8</v>
      </c>
      <c r="N368" s="11">
        <v>17831</v>
      </c>
      <c r="O368" s="7">
        <f>IF(ISNUMBER(Table3[[#This Row],[rating]]), Table3[[#This Row],[rating]], "")</f>
        <v>3.8</v>
      </c>
      <c r="P368" s="7">
        <f>Table3[[#This Row],[average rating]] + (Table3[[#This Row],[rating_count]] / 1000)</f>
        <v>21.631</v>
      </c>
      <c r="Q368" s="7">
        <f>IFERROR(ROUND(VALUE(Table3[[#This Row],[rating]]), 0), "")</f>
        <v>4</v>
      </c>
      <c r="R368" t="s">
        <v>2985</v>
      </c>
      <c r="S368" t="s">
        <v>2986</v>
      </c>
      <c r="T368" t="s">
        <v>2987</v>
      </c>
      <c r="U368" t="s">
        <v>2988</v>
      </c>
      <c r="V368" t="s">
        <v>2989</v>
      </c>
      <c r="W368" t="s">
        <v>2990</v>
      </c>
      <c r="X368" t="s">
        <v>2991</v>
      </c>
      <c r="Y368" t="s">
        <v>2992</v>
      </c>
      <c r="Z368" s="6">
        <f t="shared" si="31"/>
        <v>142469690</v>
      </c>
      <c r="AA368" s="6">
        <f>IFERROR(VALUE(Table3[[#This Row],[potential revenue]]), 0)</f>
        <v>142469690</v>
      </c>
      <c r="AB368" t="str">
        <f t="shared" si="32"/>
        <v>Yes</v>
      </c>
      <c r="AC368">
        <f t="shared" si="33"/>
        <v>214</v>
      </c>
      <c r="AD368" t="str">
        <f t="shared" si="34"/>
        <v>&gt;₹500</v>
      </c>
      <c r="AE368" t="str">
        <f t="shared" si="35"/>
        <v>71–80%</v>
      </c>
    </row>
    <row r="369" spans="1:31" x14ac:dyDescent="0.35">
      <c r="A369" t="s">
        <v>3419</v>
      </c>
      <c r="B369" t="s">
        <v>10910</v>
      </c>
      <c r="C369" t="str">
        <f>PROPER(Table3[[#This Row],[product_name2]])</f>
        <v>Inalsa Hand Blender 1000 Watt With Chopper, Whisker, 600 Ml Multipurpose Jar|Variable Speed And Turbo Speed Function |100% Copper Motor |Low Noise |Anti-Splash Technology|2 Year Warranty</v>
      </c>
      <c r="D369" t="s">
        <v>10911</v>
      </c>
      <c r="E369" t="s">
        <v>2964</v>
      </c>
      <c r="F369" t="str">
        <f>LEFT(Table3[[#This Row],[category]], FIND("|", Table3[[#This Row],[category]]) - 1)</f>
        <v>Electronics</v>
      </c>
      <c r="G369" t="str">
        <f>MID(Table3[[#This Row],[category]], FIND("|", Table3[[#This Row],[category]]) + 1, FIND("|", Table3[[#This Row],[category]], FIND("|", Table3[[#This Row],[category]]) + 1) - FIND("|", Table3[[#This Row],[category]]) - 1)</f>
        <v>WearableTechnology</v>
      </c>
      <c r="H369" t="str">
        <f>RIGHT(Table3[[#This Row],[category]], LEN(Table3[[#This Row],[category]]) - FIND("|", Table3[[#This Row],[category]], FIND("|", Table3[[#This Row],[category]]) + 1))</f>
        <v>SmartWatches</v>
      </c>
      <c r="I369" s="6">
        <v>1999</v>
      </c>
      <c r="J369" s="6">
        <v>7990</v>
      </c>
      <c r="K369" s="1">
        <f t="shared" si="30"/>
        <v>74.981226533166449</v>
      </c>
      <c r="L369" s="3">
        <v>0.75</v>
      </c>
      <c r="M369" s="1">
        <v>3.8</v>
      </c>
      <c r="N369" s="11">
        <v>17831</v>
      </c>
      <c r="O369" s="7">
        <f>IF(ISNUMBER(Table3[[#This Row],[rating]]), Table3[[#This Row],[rating]], "")</f>
        <v>3.8</v>
      </c>
      <c r="P369" s="7">
        <f>Table3[[#This Row],[average rating]] + (Table3[[#This Row],[rating_count]] / 1000)</f>
        <v>21.631</v>
      </c>
      <c r="Q369" s="7">
        <f>IFERROR(ROUND(VALUE(Table3[[#This Row],[rating]]), 0), "")</f>
        <v>4</v>
      </c>
      <c r="R369" t="s">
        <v>2985</v>
      </c>
      <c r="S369" t="s">
        <v>2986</v>
      </c>
      <c r="T369" t="s">
        <v>2987</v>
      </c>
      <c r="U369" t="s">
        <v>2988</v>
      </c>
      <c r="V369" t="s">
        <v>2989</v>
      </c>
      <c r="W369" t="s">
        <v>2990</v>
      </c>
      <c r="X369" t="s">
        <v>3421</v>
      </c>
      <c r="Y369" t="s">
        <v>3422</v>
      </c>
      <c r="Z369" s="6">
        <f t="shared" si="31"/>
        <v>142469690</v>
      </c>
      <c r="AA369" s="6">
        <f>IFERROR(VALUE(Table3[[#This Row],[potential revenue]]), 0)</f>
        <v>142469690</v>
      </c>
      <c r="AB369" t="str">
        <f t="shared" si="32"/>
        <v>Yes</v>
      </c>
      <c r="AC369">
        <f t="shared" si="33"/>
        <v>214</v>
      </c>
      <c r="AD369" t="str">
        <f t="shared" si="34"/>
        <v>&gt;₹500</v>
      </c>
      <c r="AE369" t="str">
        <f t="shared" si="35"/>
        <v>71–80%</v>
      </c>
    </row>
    <row r="370" spans="1:31" x14ac:dyDescent="0.35">
      <c r="A370" t="s">
        <v>3635</v>
      </c>
      <c r="B370" t="s">
        <v>10920</v>
      </c>
      <c r="C370" t="str">
        <f>PROPER(Table3[[#This Row],[product_name2]])</f>
        <v>Akiara - Makes Life Easy Electric Handy Sewing/Stitch Handheld Cordless Portable White Sewing Machine For Home Tailoring, Hand Machine | Mini Silai | White Hand Machine With Adapter</v>
      </c>
      <c r="D370" t="s">
        <v>10921</v>
      </c>
      <c r="E370" t="s">
        <v>2964</v>
      </c>
      <c r="F370" t="str">
        <f>LEFT(Table3[[#This Row],[category]], FIND("|", Table3[[#This Row],[category]]) - 1)</f>
        <v>Electronics</v>
      </c>
      <c r="G370" t="str">
        <f>MID(Table3[[#This Row],[category]], FIND("|", Table3[[#This Row],[category]]) + 1, FIND("|", Table3[[#This Row],[category]], FIND("|", Table3[[#This Row],[category]]) + 1) - FIND("|", Table3[[#This Row],[category]]) - 1)</f>
        <v>WearableTechnology</v>
      </c>
      <c r="H370" t="str">
        <f>RIGHT(Table3[[#This Row],[category]], LEN(Table3[[#This Row],[category]]) - FIND("|", Table3[[#This Row],[category]], FIND("|", Table3[[#This Row],[category]]) + 1))</f>
        <v>SmartWatches</v>
      </c>
      <c r="I370" s="6">
        <v>1999</v>
      </c>
      <c r="J370" s="6">
        <v>7990</v>
      </c>
      <c r="K370" s="1">
        <f t="shared" si="30"/>
        <v>74.981226533166449</v>
      </c>
      <c r="L370" s="3">
        <v>0.75</v>
      </c>
      <c r="M370" s="1">
        <v>3.8</v>
      </c>
      <c r="N370" s="11">
        <v>17831</v>
      </c>
      <c r="O370" s="7">
        <f>IF(ISNUMBER(Table3[[#This Row],[rating]]), Table3[[#This Row],[rating]], "")</f>
        <v>3.8</v>
      </c>
      <c r="P370" s="7">
        <f>Table3[[#This Row],[average rating]] + (Table3[[#This Row],[rating_count]] / 1000)</f>
        <v>21.631</v>
      </c>
      <c r="Q370" s="7">
        <f>IFERROR(ROUND(VALUE(Table3[[#This Row],[rating]]), 0), "")</f>
        <v>4</v>
      </c>
      <c r="R370" t="s">
        <v>2985</v>
      </c>
      <c r="S370" t="s">
        <v>2986</v>
      </c>
      <c r="T370" t="s">
        <v>2987</v>
      </c>
      <c r="U370" t="s">
        <v>2988</v>
      </c>
      <c r="V370" t="s">
        <v>2989</v>
      </c>
      <c r="W370" t="s">
        <v>2990</v>
      </c>
      <c r="X370" t="s">
        <v>3637</v>
      </c>
      <c r="Y370" t="s">
        <v>3638</v>
      </c>
      <c r="Z370" s="6">
        <f t="shared" si="31"/>
        <v>142469690</v>
      </c>
      <c r="AA370" s="6">
        <f>IFERROR(VALUE(Table3[[#This Row],[potential revenue]]), 0)</f>
        <v>142469690</v>
      </c>
      <c r="AB370" t="str">
        <f t="shared" si="32"/>
        <v>Yes</v>
      </c>
      <c r="AC370">
        <f t="shared" si="33"/>
        <v>214</v>
      </c>
      <c r="AD370" t="str">
        <f t="shared" si="34"/>
        <v>&gt;₹500</v>
      </c>
      <c r="AE370" t="str">
        <f t="shared" si="35"/>
        <v>71–80%</v>
      </c>
    </row>
    <row r="371" spans="1:31" x14ac:dyDescent="0.35">
      <c r="A371" t="s">
        <v>6952</v>
      </c>
      <c r="B371" t="s">
        <v>4923</v>
      </c>
      <c r="C371" t="str">
        <f>PROPER(Table3[[#This Row],[product_name2]])</f>
        <v>Striff Adjustable Laptop Tabletop Stand Patented Riser Ventilated Portable Foldable Compatible With Macbook Notebook Tablet Tray Desk Table Book With Free Phone Stand (Black)</v>
      </c>
      <c r="D371" t="s">
        <v>4924</v>
      </c>
      <c r="E371" t="s">
        <v>5126</v>
      </c>
      <c r="F371" t="str">
        <f>LEFT(Table3[[#This Row],[category]], FIND("|", Table3[[#This Row],[category]]) - 1)</f>
        <v>Computers&amp;Accessories</v>
      </c>
      <c r="G371" t="str">
        <f>MID(Table3[[#This Row],[category]], FIND("|", Table3[[#This Row],[category]]) + 1, FIND("|", Table3[[#This Row],[category]], FIND("|", Table3[[#This Row],[category]]) + 1) - FIND("|", Table3[[#This Row],[category]]) - 1)</f>
        <v>Accessories&amp;Peripherals</v>
      </c>
      <c r="H371" t="str">
        <f>RIGHT(Table3[[#This Row],[category]], LEN(Table3[[#This Row],[category]]) - FIND("|", Table3[[#This Row],[category]], FIND("|", Table3[[#This Row],[category]]) + 1))</f>
        <v>Keyboards,Mice&amp;InputDevices|Keyboard&amp;MouseSets</v>
      </c>
      <c r="I371" s="6">
        <v>1345</v>
      </c>
      <c r="J371" s="6">
        <v>2295</v>
      </c>
      <c r="K371" s="1">
        <f t="shared" si="30"/>
        <v>41.394335511982575</v>
      </c>
      <c r="L371" s="3">
        <v>0.41</v>
      </c>
      <c r="M371" s="1">
        <v>4.2</v>
      </c>
      <c r="N371" s="11">
        <v>17413</v>
      </c>
      <c r="O371" s="7">
        <f>IF(ISNUMBER(Table3[[#This Row],[rating]]), Table3[[#This Row],[rating]], "")</f>
        <v>4.2</v>
      </c>
      <c r="P371" s="7">
        <f>Table3[[#This Row],[average rating]] + (Table3[[#This Row],[rating_count]] / 1000)</f>
        <v>21.613</v>
      </c>
      <c r="Q371" s="7">
        <f>IFERROR(ROUND(VALUE(Table3[[#This Row],[rating]]), 0), "")</f>
        <v>4</v>
      </c>
      <c r="R371" t="s">
        <v>6954</v>
      </c>
      <c r="S371" t="s">
        <v>6955</v>
      </c>
      <c r="T371" t="s">
        <v>6956</v>
      </c>
      <c r="U371" t="s">
        <v>6957</v>
      </c>
      <c r="V371" t="s">
        <v>6958</v>
      </c>
      <c r="W371" t="s">
        <v>6959</v>
      </c>
      <c r="X371" t="s">
        <v>6960</v>
      </c>
      <c r="Y371" t="s">
        <v>6961</v>
      </c>
      <c r="Z371" s="6">
        <f t="shared" si="31"/>
        <v>39962835</v>
      </c>
      <c r="AA371" s="6">
        <f>IFERROR(VALUE(Table3[[#This Row],[potential revenue]]), 0)</f>
        <v>39962835</v>
      </c>
      <c r="AB371" t="str">
        <f t="shared" si="32"/>
        <v>Yes</v>
      </c>
      <c r="AC371">
        <f t="shared" si="33"/>
        <v>214</v>
      </c>
      <c r="AD371" t="str">
        <f t="shared" si="34"/>
        <v>&gt;₹500</v>
      </c>
      <c r="AE371" t="str">
        <f t="shared" si="35"/>
        <v>41–50%</v>
      </c>
    </row>
    <row r="372" spans="1:31" x14ac:dyDescent="0.35">
      <c r="A372" t="s">
        <v>3296</v>
      </c>
      <c r="B372" t="s">
        <v>3025</v>
      </c>
      <c r="C372" t="str">
        <f>PROPER(Table3[[#This Row],[product_name2]])</f>
        <v>Oneplus Nord 2T 5G (Gray Shadow, 8Gb Ram, 128Gb Storage)</v>
      </c>
      <c r="D372" t="s">
        <v>3026</v>
      </c>
      <c r="E372" t="s">
        <v>2964</v>
      </c>
      <c r="F372" t="str">
        <f>LEFT(Table3[[#This Row],[category]], FIND("|", Table3[[#This Row],[category]]) - 1)</f>
        <v>Electronics</v>
      </c>
      <c r="G372" t="str">
        <f>MID(Table3[[#This Row],[category]], FIND("|", Table3[[#This Row],[category]]) + 1, FIND("|", Table3[[#This Row],[category]], FIND("|", Table3[[#This Row],[category]]) + 1) - FIND("|", Table3[[#This Row],[category]]) - 1)</f>
        <v>WearableTechnology</v>
      </c>
      <c r="H372" t="str">
        <f>RIGHT(Table3[[#This Row],[category]], LEN(Table3[[#This Row],[category]]) - FIND("|", Table3[[#This Row],[category]], FIND("|", Table3[[#This Row],[category]]) + 1))</f>
        <v>SmartWatches</v>
      </c>
      <c r="I372" s="6">
        <v>3999</v>
      </c>
      <c r="J372" s="6">
        <v>16999</v>
      </c>
      <c r="K372" s="1">
        <f t="shared" si="30"/>
        <v>76.475086769809991</v>
      </c>
      <c r="L372" s="3">
        <v>0.76</v>
      </c>
      <c r="M372" s="1">
        <v>4.3</v>
      </c>
      <c r="N372" s="11">
        <v>17162</v>
      </c>
      <c r="O372" s="7">
        <f>IF(ISNUMBER(Table3[[#This Row],[rating]]), Table3[[#This Row],[rating]], "")</f>
        <v>4.3</v>
      </c>
      <c r="P372" s="7">
        <f>Table3[[#This Row],[average rating]] + (Table3[[#This Row],[rating_count]] / 1000)</f>
        <v>21.462</v>
      </c>
      <c r="Q372" s="7">
        <f>IFERROR(ROUND(VALUE(Table3[[#This Row],[rating]]), 0), "")</f>
        <v>4</v>
      </c>
      <c r="R372" t="s">
        <v>3298</v>
      </c>
      <c r="S372" t="s">
        <v>3299</v>
      </c>
      <c r="T372" t="s">
        <v>3300</v>
      </c>
      <c r="U372" t="s">
        <v>3301</v>
      </c>
      <c r="V372" t="s">
        <v>3302</v>
      </c>
      <c r="W372" t="s">
        <v>3303</v>
      </c>
      <c r="X372" t="s">
        <v>5112</v>
      </c>
      <c r="Y372" t="s">
        <v>5113</v>
      </c>
      <c r="Z372" s="6">
        <f t="shared" si="31"/>
        <v>291736838</v>
      </c>
      <c r="AA372" s="6">
        <f>IFERROR(VALUE(Table3[[#This Row],[potential revenue]]), 0)</f>
        <v>291736838</v>
      </c>
      <c r="AB372" t="str">
        <f t="shared" si="32"/>
        <v>No</v>
      </c>
      <c r="AC372">
        <f t="shared" si="33"/>
        <v>213</v>
      </c>
      <c r="AD372" t="str">
        <f t="shared" si="34"/>
        <v>&gt;₹500</v>
      </c>
      <c r="AE372" t="str">
        <f t="shared" si="35"/>
        <v>71–80%</v>
      </c>
    </row>
    <row r="373" spans="1:31" x14ac:dyDescent="0.35">
      <c r="A373" t="s">
        <v>4753</v>
      </c>
      <c r="B373" t="s">
        <v>2952</v>
      </c>
      <c r="C373" t="str">
        <f>PROPER(Table3[[#This Row],[product_name2]])</f>
        <v>Storite Usb Extension Cable Usb 3.0 Male To Female Extension Cable High Speed 5Gbps Extension Cable Data Transfer For Keyboard, Mouse, Flash Drive, Hard Drive, Printer And More- 1.5M - Blue</v>
      </c>
      <c r="D373" t="s">
        <v>2953</v>
      </c>
      <c r="E373" t="s">
        <v>2964</v>
      </c>
      <c r="F373" t="str">
        <f>LEFT(Table3[[#This Row],[category]], FIND("|", Table3[[#This Row],[category]]) - 1)</f>
        <v>Electronics</v>
      </c>
      <c r="G373" t="str">
        <f>MID(Table3[[#This Row],[category]], FIND("|", Table3[[#This Row],[category]]) + 1, FIND("|", Table3[[#This Row],[category]], FIND("|", Table3[[#This Row],[category]]) + 1) - FIND("|", Table3[[#This Row],[category]]) - 1)</f>
        <v>WearableTechnology</v>
      </c>
      <c r="H373" t="str">
        <f>RIGHT(Table3[[#This Row],[category]], LEN(Table3[[#This Row],[category]]) - FIND("|", Table3[[#This Row],[category]], FIND("|", Table3[[#This Row],[category]]) + 1))</f>
        <v>SmartWatches</v>
      </c>
      <c r="I373" s="6">
        <v>3999</v>
      </c>
      <c r="J373" s="6">
        <v>17999</v>
      </c>
      <c r="K373" s="1">
        <f t="shared" si="30"/>
        <v>77.782099005500299</v>
      </c>
      <c r="L373" s="3">
        <v>0.78</v>
      </c>
      <c r="M373" s="1">
        <v>4.3</v>
      </c>
      <c r="N373" s="11">
        <v>17161</v>
      </c>
      <c r="O373" s="7">
        <f>IF(ISNUMBER(Table3[[#This Row],[rating]]), Table3[[#This Row],[rating]], "")</f>
        <v>4.3</v>
      </c>
      <c r="P373" s="7">
        <f>Table3[[#This Row],[average rating]] + (Table3[[#This Row],[rating_count]] / 1000)</f>
        <v>21.461000000000002</v>
      </c>
      <c r="Q373" s="7">
        <f>IFERROR(ROUND(VALUE(Table3[[#This Row],[rating]]), 0), "")</f>
        <v>4</v>
      </c>
      <c r="R373" t="s">
        <v>4754</v>
      </c>
      <c r="S373" t="s">
        <v>3299</v>
      </c>
      <c r="T373" t="s">
        <v>3300</v>
      </c>
      <c r="U373" t="s">
        <v>3301</v>
      </c>
      <c r="V373" t="s">
        <v>3302</v>
      </c>
      <c r="W373" t="s">
        <v>3303</v>
      </c>
      <c r="X373" t="s">
        <v>4755</v>
      </c>
      <c r="Y373" t="s">
        <v>4756</v>
      </c>
      <c r="Z373" s="6">
        <f t="shared" si="31"/>
        <v>308880839</v>
      </c>
      <c r="AA373" s="6">
        <f>IFERROR(VALUE(Table3[[#This Row],[potential revenue]]), 0)</f>
        <v>308880839</v>
      </c>
      <c r="AB373" t="str">
        <f t="shared" si="32"/>
        <v>Yes</v>
      </c>
      <c r="AC373">
        <f t="shared" si="33"/>
        <v>212</v>
      </c>
      <c r="AD373" t="str">
        <f t="shared" si="34"/>
        <v>&gt;₹500</v>
      </c>
      <c r="AE373" t="str">
        <f t="shared" si="35"/>
        <v>71–80%</v>
      </c>
    </row>
    <row r="374" spans="1:31" x14ac:dyDescent="0.35">
      <c r="A374" t="s">
        <v>3296</v>
      </c>
      <c r="B374" t="s">
        <v>2662</v>
      </c>
      <c r="C374" t="str">
        <f>PROPER(Table3[[#This Row],[product_name2]])</f>
        <v>Technotech High Speed Hdmi Cable 5 Meter V1.4 - Supports Full Hd 1080P (Color May Vary)</v>
      </c>
      <c r="D374" t="s">
        <v>2663</v>
      </c>
      <c r="E374" t="s">
        <v>2964</v>
      </c>
      <c r="F374" t="str">
        <f>LEFT(Table3[[#This Row],[category]], FIND("|", Table3[[#This Row],[category]]) - 1)</f>
        <v>Electronics</v>
      </c>
      <c r="G374" t="str">
        <f>MID(Table3[[#This Row],[category]], FIND("|", Table3[[#This Row],[category]]) + 1, FIND("|", Table3[[#This Row],[category]], FIND("|", Table3[[#This Row],[category]]) + 1) - FIND("|", Table3[[#This Row],[category]]) - 1)</f>
        <v>WearableTechnology</v>
      </c>
      <c r="H374" t="str">
        <f>RIGHT(Table3[[#This Row],[category]], LEN(Table3[[#This Row],[category]]) - FIND("|", Table3[[#This Row],[category]], FIND("|", Table3[[#This Row],[category]]) + 1))</f>
        <v>SmartWatches</v>
      </c>
      <c r="I374" s="6">
        <v>3999</v>
      </c>
      <c r="J374" s="6">
        <v>16999</v>
      </c>
      <c r="K374" s="1">
        <f t="shared" si="30"/>
        <v>76.475086769809991</v>
      </c>
      <c r="L374" s="3">
        <v>0.76</v>
      </c>
      <c r="M374" s="1">
        <v>4.3</v>
      </c>
      <c r="N374" s="11">
        <v>17159</v>
      </c>
      <c r="O374" s="7">
        <f>IF(ISNUMBER(Table3[[#This Row],[rating]]), Table3[[#This Row],[rating]], "")</f>
        <v>4.3</v>
      </c>
      <c r="P374" s="7">
        <f>Table3[[#This Row],[average rating]] + (Table3[[#This Row],[rating_count]] / 1000)</f>
        <v>21.459</v>
      </c>
      <c r="Q374" s="7">
        <f>IFERROR(ROUND(VALUE(Table3[[#This Row],[rating]]), 0), "")</f>
        <v>4</v>
      </c>
      <c r="R374" t="s">
        <v>3298</v>
      </c>
      <c r="S374" t="s">
        <v>3299</v>
      </c>
      <c r="T374" t="s">
        <v>3300</v>
      </c>
      <c r="U374" t="s">
        <v>3301</v>
      </c>
      <c r="V374" t="s">
        <v>3302</v>
      </c>
      <c r="W374" t="s">
        <v>3303</v>
      </c>
      <c r="X374" t="s">
        <v>3304</v>
      </c>
      <c r="Y374" t="s">
        <v>3305</v>
      </c>
      <c r="Z374" s="6">
        <f t="shared" si="31"/>
        <v>291685841</v>
      </c>
      <c r="AA374" s="6">
        <f>IFERROR(VALUE(Table3[[#This Row],[potential revenue]]), 0)</f>
        <v>291685841</v>
      </c>
      <c r="AB374" t="str">
        <f t="shared" si="32"/>
        <v>Yes</v>
      </c>
      <c r="AC374">
        <f t="shared" si="33"/>
        <v>212</v>
      </c>
      <c r="AD374" t="str">
        <f t="shared" si="34"/>
        <v>&gt;₹500</v>
      </c>
      <c r="AE374" t="str">
        <f t="shared" si="35"/>
        <v>71–80%</v>
      </c>
    </row>
    <row r="375" spans="1:31" x14ac:dyDescent="0.35">
      <c r="A375" t="s">
        <v>3884</v>
      </c>
      <c r="B375" t="s">
        <v>2767</v>
      </c>
      <c r="C375" t="str">
        <f>PROPER(Table3[[#This Row],[product_name2]])</f>
        <v>Amazon Brand - Solimo Fast Charging Braided Type C Data Cable Seam, Suitable For All Supported Mobile Phones (1 Meter, Black)</v>
      </c>
      <c r="D375" t="s">
        <v>2768</v>
      </c>
      <c r="E375" t="s">
        <v>3886</v>
      </c>
      <c r="F375" t="str">
        <f>LEFT(Table3[[#This Row],[category]], FIND("|", Table3[[#This Row],[category]]) - 1)</f>
        <v>Electronics</v>
      </c>
      <c r="G375" t="str">
        <f>MID(Table3[[#This Row],[category]], FIND("|", Table3[[#This Row],[category]]) + 1, FIND("|", Table3[[#This Row],[category]], FIND("|", Table3[[#This Row],[category]]) + 1) - FIND("|", Table3[[#This Row],[category]]) - 1)</f>
        <v>Mobiles&amp;Accessories</v>
      </c>
      <c r="H375" t="str">
        <f>RIGHT(Table3[[#This Row],[category]], LEN(Table3[[#This Row],[category]]) - FIND("|", Table3[[#This Row],[category]], FIND("|", Table3[[#This Row],[category]]) + 1))</f>
        <v>MobileAccessories|StylusPens</v>
      </c>
      <c r="I375" s="6">
        <v>2099</v>
      </c>
      <c r="J375" s="6">
        <v>5999</v>
      </c>
      <c r="K375" s="1">
        <f t="shared" si="30"/>
        <v>65.010835139189865</v>
      </c>
      <c r="L375" s="3">
        <v>0.65</v>
      </c>
      <c r="M375" s="1">
        <v>4.3</v>
      </c>
      <c r="N375" s="11">
        <v>17129</v>
      </c>
      <c r="O375" s="7">
        <f>IF(ISNUMBER(Table3[[#This Row],[rating]]), Table3[[#This Row],[rating]], "")</f>
        <v>4.3</v>
      </c>
      <c r="P375" s="7">
        <f>Table3[[#This Row],[average rating]] + (Table3[[#This Row],[rating_count]] / 1000)</f>
        <v>21.429000000000002</v>
      </c>
      <c r="Q375" s="7">
        <f>IFERROR(ROUND(VALUE(Table3[[#This Row],[rating]]), 0), "")</f>
        <v>4</v>
      </c>
      <c r="R375" t="s">
        <v>3887</v>
      </c>
      <c r="S375" t="s">
        <v>3888</v>
      </c>
      <c r="T375" t="s">
        <v>3889</v>
      </c>
      <c r="U375" t="s">
        <v>3890</v>
      </c>
      <c r="V375" t="s">
        <v>3891</v>
      </c>
      <c r="W375" t="s">
        <v>3892</v>
      </c>
      <c r="X375" t="s">
        <v>3893</v>
      </c>
      <c r="Y375" t="s">
        <v>3894</v>
      </c>
      <c r="Z375" s="6">
        <f t="shared" si="31"/>
        <v>102756871</v>
      </c>
      <c r="AA375" s="6">
        <f>IFERROR(VALUE(Table3[[#This Row],[potential revenue]]), 0)</f>
        <v>102756871</v>
      </c>
      <c r="AB375" t="str">
        <f t="shared" si="32"/>
        <v>Yes</v>
      </c>
      <c r="AC375">
        <f t="shared" si="33"/>
        <v>211</v>
      </c>
      <c r="AD375" t="str">
        <f t="shared" si="34"/>
        <v>&gt;₹500</v>
      </c>
      <c r="AE375" t="str">
        <f t="shared" si="35"/>
        <v>61–70%</v>
      </c>
    </row>
    <row r="376" spans="1:31" x14ac:dyDescent="0.35">
      <c r="A376" t="s">
        <v>3884</v>
      </c>
      <c r="B376" t="s">
        <v>3150</v>
      </c>
      <c r="C376" t="str">
        <f>PROPER(Table3[[#This Row],[product_name2]])</f>
        <v>Mi 10000Mah Lithium Ion, Lithium Polymer Power Bank Pocket Pro With 22.5 Watt Fast Charging, Dual Input Ports(Micro-Usb And Type C), Triple Output Ports, (Black)</v>
      </c>
      <c r="D376" t="s">
        <v>3151</v>
      </c>
      <c r="E376" t="s">
        <v>3886</v>
      </c>
      <c r="F376" t="str">
        <f>LEFT(Table3[[#This Row],[category]], FIND("|", Table3[[#This Row],[category]]) - 1)</f>
        <v>Electronics</v>
      </c>
      <c r="G376" t="str">
        <f>MID(Table3[[#This Row],[category]], FIND("|", Table3[[#This Row],[category]]) + 1, FIND("|", Table3[[#This Row],[category]], FIND("|", Table3[[#This Row],[category]]) + 1) - FIND("|", Table3[[#This Row],[category]]) - 1)</f>
        <v>Mobiles&amp;Accessories</v>
      </c>
      <c r="H376" t="str">
        <f>RIGHT(Table3[[#This Row],[category]], LEN(Table3[[#This Row],[category]]) - FIND("|", Table3[[#This Row],[category]], FIND("|", Table3[[#This Row],[category]]) + 1))</f>
        <v>MobileAccessories|StylusPens</v>
      </c>
      <c r="I376" s="6">
        <v>2099</v>
      </c>
      <c r="J376" s="6">
        <v>5999</v>
      </c>
      <c r="K376" s="1">
        <f t="shared" si="30"/>
        <v>65.010835139189865</v>
      </c>
      <c r="L376" s="3">
        <v>0.65</v>
      </c>
      <c r="M376" s="1">
        <v>4.3</v>
      </c>
      <c r="N376" s="11">
        <v>17129</v>
      </c>
      <c r="O376" s="7">
        <f>IF(ISNUMBER(Table3[[#This Row],[rating]]), Table3[[#This Row],[rating]], "")</f>
        <v>4.3</v>
      </c>
      <c r="P376" s="7">
        <f>Table3[[#This Row],[average rating]] + (Table3[[#This Row],[rating_count]] / 1000)</f>
        <v>21.429000000000002</v>
      </c>
      <c r="Q376" s="7">
        <f>IFERROR(ROUND(VALUE(Table3[[#This Row],[rating]]), 0), "")</f>
        <v>4</v>
      </c>
      <c r="R376" t="s">
        <v>3887</v>
      </c>
      <c r="S376" t="s">
        <v>3888</v>
      </c>
      <c r="T376" t="s">
        <v>3889</v>
      </c>
      <c r="U376" t="s">
        <v>3890</v>
      </c>
      <c r="V376" t="s">
        <v>3891</v>
      </c>
      <c r="W376" t="s">
        <v>3892</v>
      </c>
      <c r="X376" t="s">
        <v>5890</v>
      </c>
      <c r="Y376" t="s">
        <v>5891</v>
      </c>
      <c r="Z376" s="6">
        <f t="shared" si="31"/>
        <v>102756871</v>
      </c>
      <c r="AA376" s="6">
        <f>IFERROR(VALUE(Table3[[#This Row],[potential revenue]]), 0)</f>
        <v>102756871</v>
      </c>
      <c r="AB376" t="str">
        <f t="shared" si="32"/>
        <v>Yes</v>
      </c>
      <c r="AC376">
        <f t="shared" si="33"/>
        <v>210</v>
      </c>
      <c r="AD376" t="str">
        <f t="shared" si="34"/>
        <v>&gt;₹500</v>
      </c>
      <c r="AE376" t="str">
        <f t="shared" si="35"/>
        <v>61–70%</v>
      </c>
    </row>
    <row r="377" spans="1:31" x14ac:dyDescent="0.35">
      <c r="A377" t="s">
        <v>11596</v>
      </c>
      <c r="B377" t="s">
        <v>524</v>
      </c>
      <c r="C377" t="str">
        <f>PROPER(Table3[[#This Row],[product_name2]])</f>
        <v>Ambrane Unbreakable 3A Fast Charging Braided Type C Cable    1.5 Meter (Rct15, Blue) Supports Qc 2.0/3.0 Charging</v>
      </c>
      <c r="D377" t="s">
        <v>525</v>
      </c>
      <c r="E377" t="s">
        <v>8742</v>
      </c>
      <c r="F377" t="str">
        <f>LEFT(Table3[[#This Row],[category]], FIND("|", Table3[[#This Row],[category]]) - 1)</f>
        <v>Home&amp;Kitchen</v>
      </c>
      <c r="G377" t="str">
        <f>MID(Table3[[#This Row],[category]], FIND("|", Table3[[#This Row],[category]]) + 1, FIND("|", Table3[[#This Row],[category]], FIND("|", Table3[[#This Row],[category]]) + 1) - FIND("|", Table3[[#This Row],[category]]) - 1)</f>
        <v>Kitchen&amp;HomeAppliances</v>
      </c>
      <c r="H377" t="str">
        <f>RIGHT(Table3[[#This Row],[category]], LEN(Table3[[#This Row],[category]]) - FIND("|", Table3[[#This Row],[category]], FIND("|", Table3[[#This Row],[category]]) + 1))</f>
        <v>Vacuum,Cleaning&amp;Ironing|Irons,Steamers&amp;Accessories|Irons|DryIrons</v>
      </c>
      <c r="I377" s="6">
        <v>559</v>
      </c>
      <c r="J377" s="6">
        <v>1010</v>
      </c>
      <c r="K377" s="1">
        <f t="shared" si="30"/>
        <v>44.653465346534652</v>
      </c>
      <c r="L377" s="3">
        <v>0.45</v>
      </c>
      <c r="M377" s="1">
        <v>4.0999999999999996</v>
      </c>
      <c r="N377" s="11">
        <v>17325</v>
      </c>
      <c r="O377" s="7">
        <f>IF(ISNUMBER(Table3[[#This Row],[rating]]), Table3[[#This Row],[rating]], "")</f>
        <v>4.0999999999999996</v>
      </c>
      <c r="P377" s="7">
        <f>Table3[[#This Row],[average rating]] + (Table3[[#This Row],[rating_count]] / 1000)</f>
        <v>21.424999999999997</v>
      </c>
      <c r="Q377" s="7">
        <f>IFERROR(ROUND(VALUE(Table3[[#This Row],[rating]]), 0), "")</f>
        <v>4</v>
      </c>
      <c r="R377" t="s">
        <v>11598</v>
      </c>
      <c r="S377" t="s">
        <v>11599</v>
      </c>
      <c r="T377" t="s">
        <v>11600</v>
      </c>
      <c r="U377" t="s">
        <v>11601</v>
      </c>
      <c r="V377" t="s">
        <v>11602</v>
      </c>
      <c r="W377" t="s">
        <v>11603</v>
      </c>
      <c r="X377" t="s">
        <v>11604</v>
      </c>
      <c r="Y377" t="s">
        <v>11605</v>
      </c>
      <c r="Z377" s="6">
        <f t="shared" si="31"/>
        <v>17498250</v>
      </c>
      <c r="AA377" s="6">
        <f>IFERROR(VALUE(Table3[[#This Row],[potential revenue]]), 0)</f>
        <v>17498250</v>
      </c>
      <c r="AB377" t="str">
        <f t="shared" si="32"/>
        <v>Yes</v>
      </c>
      <c r="AC377">
        <f t="shared" si="33"/>
        <v>209</v>
      </c>
      <c r="AD377" t="str">
        <f t="shared" si="34"/>
        <v>&gt;₹500</v>
      </c>
      <c r="AE377" t="str">
        <f t="shared" si="35"/>
        <v>41–50%</v>
      </c>
    </row>
    <row r="378" spans="1:31" x14ac:dyDescent="0.35">
      <c r="A378" t="s">
        <v>8950</v>
      </c>
      <c r="B378" t="s">
        <v>5178</v>
      </c>
      <c r="C378" t="str">
        <f>PROPER(Table3[[#This Row],[product_name2]])</f>
        <v>Zebronics Zeb-Companion 107 Usb Wireless Keyboard And Mouse Set With Nano Receiver (Black)</v>
      </c>
      <c r="D378" t="s">
        <v>5179</v>
      </c>
      <c r="E378" t="s">
        <v>8888</v>
      </c>
      <c r="F378" t="str">
        <f>LEFT(Table3[[#This Row],[category]], FIND("|", Table3[[#This Row],[category]]) - 1)</f>
        <v>Home&amp;Kitchen</v>
      </c>
      <c r="G378" t="str">
        <f>MID(Table3[[#This Row],[category]], FIND("|", Table3[[#This Row],[category]]) + 1, FIND("|", Table3[[#This Row],[category]], FIND("|", Table3[[#This Row],[category]]) + 1) - FIND("|", Table3[[#This Row],[category]]) - 1)</f>
        <v>Heating,Cooling&amp;AirQuality</v>
      </c>
      <c r="H378" t="str">
        <f>RIGHT(Table3[[#This Row],[category]], LEN(Table3[[#This Row],[category]]) - FIND("|", Table3[[#This Row],[category]], FIND("|", Table3[[#This Row],[category]]) + 1))</f>
        <v>WaterHeaters&amp;Geysers|ImmersionRods</v>
      </c>
      <c r="I378" s="6">
        <v>719</v>
      </c>
      <c r="J378" s="6">
        <v>1295</v>
      </c>
      <c r="K378" s="1">
        <f t="shared" si="30"/>
        <v>44.478764478764475</v>
      </c>
      <c r="L378" s="3">
        <v>0.44</v>
      </c>
      <c r="M378" s="1">
        <v>4.2</v>
      </c>
      <c r="N378" s="11">
        <v>17218</v>
      </c>
      <c r="O378" s="7">
        <f>IF(ISNUMBER(Table3[[#This Row],[rating]]), Table3[[#This Row],[rating]], "")</f>
        <v>4.2</v>
      </c>
      <c r="P378" s="7">
        <f>Table3[[#This Row],[average rating]] + (Table3[[#This Row],[rating_count]] / 1000)</f>
        <v>21.417999999999999</v>
      </c>
      <c r="Q378" s="7">
        <f>IFERROR(ROUND(VALUE(Table3[[#This Row],[rating]]), 0), "")</f>
        <v>4</v>
      </c>
      <c r="R378" t="s">
        <v>8952</v>
      </c>
      <c r="S378" t="s">
        <v>8953</v>
      </c>
      <c r="T378" t="s">
        <v>8954</v>
      </c>
      <c r="U378" t="s">
        <v>8955</v>
      </c>
      <c r="V378" t="s">
        <v>8956</v>
      </c>
      <c r="W378" t="s">
        <v>8957</v>
      </c>
      <c r="X378" t="s">
        <v>8958</v>
      </c>
      <c r="Y378" t="s">
        <v>8959</v>
      </c>
      <c r="Z378" s="6">
        <f t="shared" si="31"/>
        <v>22297310</v>
      </c>
      <c r="AA378" s="6">
        <f>IFERROR(VALUE(Table3[[#This Row],[potential revenue]]), 0)</f>
        <v>22297310</v>
      </c>
      <c r="AB378" t="str">
        <f t="shared" si="32"/>
        <v>No</v>
      </c>
      <c r="AC378">
        <f t="shared" si="33"/>
        <v>208</v>
      </c>
      <c r="AD378" t="str">
        <f t="shared" si="34"/>
        <v>&gt;₹500</v>
      </c>
      <c r="AE378" t="str">
        <f t="shared" si="35"/>
        <v>41–50%</v>
      </c>
    </row>
    <row r="379" spans="1:31" x14ac:dyDescent="0.35">
      <c r="A379" t="s">
        <v>9379</v>
      </c>
      <c r="B379" t="s">
        <v>10364</v>
      </c>
      <c r="C379" t="str">
        <f>PROPER(Table3[[#This Row],[product_name2]])</f>
        <v>Philips Handheld Garment Steamer Gc360/30 - Vertical &amp; Horizontal Steaming, 1200 Watt, Up To 22G/Min</v>
      </c>
      <c r="D379" t="s">
        <v>10365</v>
      </c>
      <c r="E379" t="s">
        <v>8584</v>
      </c>
      <c r="F379" t="str">
        <f>LEFT(Table3[[#This Row],[category]], FIND("|", Table3[[#This Row],[category]]) - 1)</f>
        <v>Home&amp;Kitchen</v>
      </c>
      <c r="G379" t="str">
        <f>MID(Table3[[#This Row],[category]], FIND("|", Table3[[#This Row],[category]]) + 1, FIND("|", Table3[[#This Row],[category]], FIND("|", Table3[[#This Row],[category]]) + 1) - FIND("|", Table3[[#This Row],[category]]) - 1)</f>
        <v>Kitchen&amp;HomeAppliances</v>
      </c>
      <c r="H379" t="str">
        <f>RIGHT(Table3[[#This Row],[category]], LEN(Table3[[#This Row],[category]]) - FIND("|", Table3[[#This Row],[category]], FIND("|", Table3[[#This Row],[category]]) + 1))</f>
        <v>SmallKitchenAppliances|Kettles&amp;HotWaterDispensers|ElectricKettles</v>
      </c>
      <c r="I379" s="6">
        <v>899</v>
      </c>
      <c r="J379" s="6">
        <v>1249</v>
      </c>
      <c r="K379" s="1">
        <f t="shared" si="30"/>
        <v>28.022417934347477</v>
      </c>
      <c r="L379" s="3">
        <v>0.28000000000000003</v>
      </c>
      <c r="M379" s="1">
        <v>3.9</v>
      </c>
      <c r="N379" s="11">
        <v>17424</v>
      </c>
      <c r="O379" s="7">
        <f>IF(ISNUMBER(Table3[[#This Row],[rating]]), Table3[[#This Row],[rating]], "")</f>
        <v>3.9</v>
      </c>
      <c r="P379" s="7">
        <f>Table3[[#This Row],[average rating]] + (Table3[[#This Row],[rating_count]] / 1000)</f>
        <v>21.323999999999998</v>
      </c>
      <c r="Q379" s="7">
        <f>IFERROR(ROUND(VALUE(Table3[[#This Row],[rating]]), 0), "")</f>
        <v>4</v>
      </c>
      <c r="R379" t="s">
        <v>9381</v>
      </c>
      <c r="S379" t="s">
        <v>9382</v>
      </c>
      <c r="T379" t="s">
        <v>9383</v>
      </c>
      <c r="U379" t="s">
        <v>9384</v>
      </c>
      <c r="V379" t="s">
        <v>9385</v>
      </c>
      <c r="W379" t="s">
        <v>9386</v>
      </c>
      <c r="X379" t="s">
        <v>9387</v>
      </c>
      <c r="Y379" t="s">
        <v>9388</v>
      </c>
      <c r="Z379" s="6">
        <f t="shared" si="31"/>
        <v>21762576</v>
      </c>
      <c r="AA379" s="6">
        <f>IFERROR(VALUE(Table3[[#This Row],[potential revenue]]), 0)</f>
        <v>21762576</v>
      </c>
      <c r="AB379" t="str">
        <f t="shared" si="32"/>
        <v>No</v>
      </c>
      <c r="AC379">
        <f t="shared" si="33"/>
        <v>208</v>
      </c>
      <c r="AD379" t="str">
        <f t="shared" si="34"/>
        <v>&gt;₹500</v>
      </c>
      <c r="AE379" t="str">
        <f t="shared" si="35"/>
        <v>21–30%</v>
      </c>
    </row>
    <row r="380" spans="1:31" x14ac:dyDescent="0.35">
      <c r="A380" t="s">
        <v>5893</v>
      </c>
      <c r="B380" t="s">
        <v>10100</v>
      </c>
      <c r="C380" t="str">
        <f>PROPER(Table3[[#This Row],[product_name2]])</f>
        <v>Skytone Stainless Steel Electric Meat Grinders With Bowl 700W Heavy For Kitchen Food Chopper, Meat, Vegetables, Onion , Garlic Slicer Dicer, Fruit &amp; Nuts Blender (2L, 700 Watts)</v>
      </c>
      <c r="D380" t="s">
        <v>10101</v>
      </c>
      <c r="E380" t="s">
        <v>5126</v>
      </c>
      <c r="F380" t="str">
        <f>LEFT(Table3[[#This Row],[category]], FIND("|", Table3[[#This Row],[category]]) - 1)</f>
        <v>Computers&amp;Accessories</v>
      </c>
      <c r="G380" t="str">
        <f>MID(Table3[[#This Row],[category]], FIND("|", Table3[[#This Row],[category]]) + 1, FIND("|", Table3[[#This Row],[category]], FIND("|", Table3[[#This Row],[category]]) + 1) - FIND("|", Table3[[#This Row],[category]]) - 1)</f>
        <v>Accessories&amp;Peripherals</v>
      </c>
      <c r="H380" t="str">
        <f>RIGHT(Table3[[#This Row],[category]], LEN(Table3[[#This Row],[category]]) - FIND("|", Table3[[#This Row],[category]], FIND("|", Table3[[#This Row],[category]]) + 1))</f>
        <v>Keyboards,Mice&amp;InputDevices|Keyboard&amp;MouseSets</v>
      </c>
      <c r="I380" s="6">
        <v>448</v>
      </c>
      <c r="J380" s="6">
        <v>699</v>
      </c>
      <c r="K380" s="1">
        <f t="shared" si="30"/>
        <v>35.908440629470675</v>
      </c>
      <c r="L380" s="3">
        <v>0.36</v>
      </c>
      <c r="M380" s="1">
        <v>3.9</v>
      </c>
      <c r="N380" s="11">
        <v>17348</v>
      </c>
      <c r="O380" s="7">
        <f>IF(ISNUMBER(Table3[[#This Row],[rating]]), Table3[[#This Row],[rating]], "")</f>
        <v>3.9</v>
      </c>
      <c r="P380" s="7">
        <f>Table3[[#This Row],[average rating]] + (Table3[[#This Row],[rating_count]] / 1000)</f>
        <v>21.247999999999998</v>
      </c>
      <c r="Q380" s="7">
        <f>IFERROR(ROUND(VALUE(Table3[[#This Row],[rating]]), 0), "")</f>
        <v>4</v>
      </c>
      <c r="R380" t="s">
        <v>5895</v>
      </c>
      <c r="S380" t="s">
        <v>5896</v>
      </c>
      <c r="T380" t="s">
        <v>5897</v>
      </c>
      <c r="U380" t="s">
        <v>5898</v>
      </c>
      <c r="V380" t="s">
        <v>5899</v>
      </c>
      <c r="W380" t="s">
        <v>5900</v>
      </c>
      <c r="X380" t="s">
        <v>5901</v>
      </c>
      <c r="Y380" t="s">
        <v>5902</v>
      </c>
      <c r="Z380" s="6">
        <f t="shared" si="31"/>
        <v>12126252</v>
      </c>
      <c r="AA380" s="6">
        <f>IFERROR(VALUE(Table3[[#This Row],[potential revenue]]), 0)</f>
        <v>12126252</v>
      </c>
      <c r="AB380" t="str">
        <f t="shared" si="32"/>
        <v>No</v>
      </c>
      <c r="AC380">
        <f t="shared" si="33"/>
        <v>209</v>
      </c>
      <c r="AD380" t="str">
        <f t="shared" si="34"/>
        <v>&gt;₹500</v>
      </c>
      <c r="AE380" t="str">
        <f t="shared" si="35"/>
        <v>31–40%</v>
      </c>
    </row>
    <row r="381" spans="1:31" x14ac:dyDescent="0.35">
      <c r="A381" t="s">
        <v>7707</v>
      </c>
      <c r="B381" t="s">
        <v>735</v>
      </c>
      <c r="C381" t="str">
        <f>PROPER(Table3[[#This Row],[product_name2]])</f>
        <v>Tcl 80 Cm (32 Inches) Hd Ready Certified Android Smart Led Tv 32S5205 (Black)</v>
      </c>
      <c r="D381" t="s">
        <v>736</v>
      </c>
      <c r="E381" t="s">
        <v>6028</v>
      </c>
      <c r="F381" t="str">
        <f>LEFT(Table3[[#This Row],[category]], FIND("|", Table3[[#This Row],[category]]) - 1)</f>
        <v>Computers&amp;Accessories</v>
      </c>
      <c r="G381" t="str">
        <f>MID(Table3[[#This Row],[category]], FIND("|", Table3[[#This Row],[category]]) + 1, FIND("|", Table3[[#This Row],[category]], FIND("|", Table3[[#This Row],[category]]) + 1) - FIND("|", Table3[[#This Row],[category]]) - 1)</f>
        <v>Accessories&amp;Peripherals</v>
      </c>
      <c r="H381" t="str">
        <f>RIGHT(Table3[[#This Row],[category]], LEN(Table3[[#This Row],[category]]) - FIND("|", Table3[[#This Row],[category]], FIND("|", Table3[[#This Row],[category]]) + 1))</f>
        <v>TabletAccessories|ScreenProtectors</v>
      </c>
      <c r="I381" s="6">
        <v>1234</v>
      </c>
      <c r="J381" s="6">
        <v>1599</v>
      </c>
      <c r="K381" s="1">
        <f t="shared" si="30"/>
        <v>22.826766729205751</v>
      </c>
      <c r="L381" s="3">
        <v>0.23</v>
      </c>
      <c r="M381" s="1">
        <v>4.5</v>
      </c>
      <c r="N381" s="11">
        <v>16680</v>
      </c>
      <c r="O381" s="7">
        <f>IF(ISNUMBER(Table3[[#This Row],[rating]]), Table3[[#This Row],[rating]], "")</f>
        <v>4.5</v>
      </c>
      <c r="P381" s="7">
        <f>Table3[[#This Row],[average rating]] + (Table3[[#This Row],[rating_count]] / 1000)</f>
        <v>21.18</v>
      </c>
      <c r="Q381" s="7">
        <f>IFERROR(ROUND(VALUE(Table3[[#This Row],[rating]]), 0), "")</f>
        <v>5</v>
      </c>
      <c r="R381" t="s">
        <v>7709</v>
      </c>
      <c r="S381" t="s">
        <v>7710</v>
      </c>
      <c r="T381" t="s">
        <v>7711</v>
      </c>
      <c r="U381" t="s">
        <v>7712</v>
      </c>
      <c r="V381" t="s">
        <v>7713</v>
      </c>
      <c r="W381" t="s">
        <v>7714</v>
      </c>
      <c r="X381" t="s">
        <v>7715</v>
      </c>
      <c r="Y381" t="s">
        <v>7716</v>
      </c>
      <c r="Z381" s="6">
        <f t="shared" si="31"/>
        <v>26671320</v>
      </c>
      <c r="AA381" s="6">
        <f>IFERROR(VALUE(Table3[[#This Row],[potential revenue]]), 0)</f>
        <v>26671320</v>
      </c>
      <c r="AB381" t="str">
        <f t="shared" si="32"/>
        <v>No</v>
      </c>
      <c r="AC381">
        <f t="shared" si="33"/>
        <v>209</v>
      </c>
      <c r="AD381" t="str">
        <f t="shared" si="34"/>
        <v>₹200–₹500</v>
      </c>
      <c r="AE381" t="str">
        <f t="shared" si="35"/>
        <v>21–30%</v>
      </c>
    </row>
    <row r="382" spans="1:31" x14ac:dyDescent="0.35">
      <c r="A382" t="s">
        <v>59</v>
      </c>
      <c r="B382" t="s">
        <v>3895</v>
      </c>
      <c r="C382" t="str">
        <f>PROPER(Table3[[#This Row],[product_name2]])</f>
        <v>Portronics Carpower Mini Car Charger With Dual Output, Fast Charging (Type C Pd 18W + Qc 3.0A) Compatible With All Smartphones(Black)</v>
      </c>
      <c r="D382" t="s">
        <v>3896</v>
      </c>
      <c r="E382" t="s">
        <v>20</v>
      </c>
      <c r="F382" t="str">
        <f>LEFT(Table3[[#This Row],[category]], FIND("|", Table3[[#This Row],[category]]) - 1)</f>
        <v>Computers&amp;Accessories</v>
      </c>
      <c r="G382" t="str">
        <f>MID(Table3[[#This Row],[category]], FIND("|", Table3[[#This Row],[category]]) + 1, FIND("|", Table3[[#This Row],[category]], FIND("|", Table3[[#This Row],[category]]) + 1) - FIND("|", Table3[[#This Row],[category]]) - 1)</f>
        <v>Accessories&amp;Peripherals</v>
      </c>
      <c r="H382" t="str">
        <f>RIGHT(Table3[[#This Row],[category]], LEN(Table3[[#This Row],[category]]) - FIND("|", Table3[[#This Row],[category]], FIND("|", Table3[[#This Row],[category]]) + 1))</f>
        <v>Cables&amp;Accessories|Cables|USBCables</v>
      </c>
      <c r="I382" s="6">
        <v>154</v>
      </c>
      <c r="J382" s="6">
        <v>399</v>
      </c>
      <c r="K382" s="1">
        <f t="shared" si="30"/>
        <v>61.403508771929829</v>
      </c>
      <c r="L382" s="3">
        <v>0.61</v>
      </c>
      <c r="M382" s="1">
        <v>4.2</v>
      </c>
      <c r="N382" s="11">
        <v>16905</v>
      </c>
      <c r="O382" s="7">
        <f>IF(ISNUMBER(Table3[[#This Row],[rating]]), Table3[[#This Row],[rating]], "")</f>
        <v>4.2</v>
      </c>
      <c r="P382" s="7">
        <f>Table3[[#This Row],[average rating]] + (Table3[[#This Row],[rating_count]] / 1000)</f>
        <v>21.105</v>
      </c>
      <c r="Q382" s="7">
        <f>IFERROR(ROUND(VALUE(Table3[[#This Row],[rating]]), 0), "")</f>
        <v>4</v>
      </c>
      <c r="R382" t="s">
        <v>61</v>
      </c>
      <c r="S382" t="s">
        <v>62</v>
      </c>
      <c r="T382" t="s">
        <v>63</v>
      </c>
      <c r="U382" t="s">
        <v>64</v>
      </c>
      <c r="V382" t="s">
        <v>65</v>
      </c>
      <c r="W382" t="s">
        <v>66</v>
      </c>
      <c r="X382" t="s">
        <v>67</v>
      </c>
      <c r="Y382" t="s">
        <v>68</v>
      </c>
      <c r="Z382" s="6">
        <f t="shared" si="31"/>
        <v>6745095</v>
      </c>
      <c r="AA382" s="6">
        <f>IFERROR(VALUE(Table3[[#This Row],[potential revenue]]), 0)</f>
        <v>6745095</v>
      </c>
      <c r="AB382" t="str">
        <f t="shared" si="32"/>
        <v>No</v>
      </c>
      <c r="AC382">
        <f t="shared" si="33"/>
        <v>210</v>
      </c>
      <c r="AD382" t="str">
        <f t="shared" si="34"/>
        <v>&gt;₹500</v>
      </c>
      <c r="AE382" t="str">
        <f t="shared" si="35"/>
        <v>61–70%</v>
      </c>
    </row>
    <row r="383" spans="1:31" x14ac:dyDescent="0.35">
      <c r="A383" t="s">
        <v>59</v>
      </c>
      <c r="B383" t="s">
        <v>4492</v>
      </c>
      <c r="C383" t="str">
        <f>PROPER(Table3[[#This Row],[product_name2]])</f>
        <v>Sounce Protective Case Cover Compatible Boat Xtend Overall Protective Case Tpu Hd Clear Ultra-Thin Cover With Unbreakable Screen Guard</v>
      </c>
      <c r="D383" t="s">
        <v>4493</v>
      </c>
      <c r="E383" t="s">
        <v>20</v>
      </c>
      <c r="F383" t="str">
        <f>LEFT(Table3[[#This Row],[category]], FIND("|", Table3[[#This Row],[category]]) - 1)</f>
        <v>Computers&amp;Accessories</v>
      </c>
      <c r="G383" t="str">
        <f>MID(Table3[[#This Row],[category]], FIND("|", Table3[[#This Row],[category]]) + 1, FIND("|", Table3[[#This Row],[category]], FIND("|", Table3[[#This Row],[category]]) + 1) - FIND("|", Table3[[#This Row],[category]]) - 1)</f>
        <v>Accessories&amp;Peripherals</v>
      </c>
      <c r="H383" t="str">
        <f>RIGHT(Table3[[#This Row],[category]], LEN(Table3[[#This Row],[category]]) - FIND("|", Table3[[#This Row],[category]], FIND("|", Table3[[#This Row],[category]]) + 1))</f>
        <v>Cables&amp;Accessories|Cables|USBCables</v>
      </c>
      <c r="I383" s="6">
        <v>154</v>
      </c>
      <c r="J383" s="6">
        <v>399</v>
      </c>
      <c r="K383" s="1">
        <f t="shared" si="30"/>
        <v>61.403508771929829</v>
      </c>
      <c r="L383" s="3">
        <v>0.61</v>
      </c>
      <c r="M383" s="1">
        <v>4.2</v>
      </c>
      <c r="N383" s="11">
        <v>16905</v>
      </c>
      <c r="O383" s="7">
        <f>IF(ISNUMBER(Table3[[#This Row],[rating]]), Table3[[#This Row],[rating]], "")</f>
        <v>4.2</v>
      </c>
      <c r="P383" s="7">
        <f>Table3[[#This Row],[average rating]] + (Table3[[#This Row],[rating_count]] / 1000)</f>
        <v>21.105</v>
      </c>
      <c r="Q383" s="7">
        <f>IFERROR(ROUND(VALUE(Table3[[#This Row],[rating]]), 0), "")</f>
        <v>4</v>
      </c>
      <c r="R383" t="s">
        <v>61</v>
      </c>
      <c r="S383" t="s">
        <v>62</v>
      </c>
      <c r="T383" t="s">
        <v>63</v>
      </c>
      <c r="U383" t="s">
        <v>64</v>
      </c>
      <c r="V383" t="s">
        <v>65</v>
      </c>
      <c r="W383" t="s">
        <v>66</v>
      </c>
      <c r="X383" t="s">
        <v>3425</v>
      </c>
      <c r="Y383" t="s">
        <v>3426</v>
      </c>
      <c r="Z383" s="6">
        <f t="shared" si="31"/>
        <v>6745095</v>
      </c>
      <c r="AA383" s="6">
        <f>IFERROR(VALUE(Table3[[#This Row],[potential revenue]]), 0)</f>
        <v>6745095</v>
      </c>
      <c r="AB383" t="str">
        <f t="shared" si="32"/>
        <v>Yes</v>
      </c>
      <c r="AC383">
        <f t="shared" si="33"/>
        <v>210</v>
      </c>
      <c r="AD383" t="str">
        <f t="shared" si="34"/>
        <v>&lt;₹200</v>
      </c>
      <c r="AE383" t="str">
        <f t="shared" si="35"/>
        <v>61–70%</v>
      </c>
    </row>
    <row r="384" spans="1:31" x14ac:dyDescent="0.35">
      <c r="A384" t="s">
        <v>59</v>
      </c>
      <c r="B384" t="s">
        <v>4733</v>
      </c>
      <c r="C384" t="str">
        <f>PROPER(Table3[[#This Row],[product_name2]])</f>
        <v>Poco C31 (Royal Blue, 64 Gb) (4 Gb Ram)</v>
      </c>
      <c r="D384" t="s">
        <v>4734</v>
      </c>
      <c r="E384" t="s">
        <v>20</v>
      </c>
      <c r="F384" t="str">
        <f>LEFT(Table3[[#This Row],[category]], FIND("|", Table3[[#This Row],[category]]) - 1)</f>
        <v>Computers&amp;Accessories</v>
      </c>
      <c r="G384" t="str">
        <f>MID(Table3[[#This Row],[category]], FIND("|", Table3[[#This Row],[category]]) + 1, FIND("|", Table3[[#This Row],[category]], FIND("|", Table3[[#This Row],[category]]) + 1) - FIND("|", Table3[[#This Row],[category]]) - 1)</f>
        <v>Accessories&amp;Peripherals</v>
      </c>
      <c r="H384" t="str">
        <f>RIGHT(Table3[[#This Row],[category]], LEN(Table3[[#This Row],[category]]) - FIND("|", Table3[[#This Row],[category]], FIND("|", Table3[[#This Row],[category]]) + 1))</f>
        <v>Cables&amp;Accessories|Cables|USBCables</v>
      </c>
      <c r="I384" s="6">
        <v>154</v>
      </c>
      <c r="J384" s="6">
        <v>399</v>
      </c>
      <c r="K384" s="1">
        <f t="shared" si="30"/>
        <v>61.403508771929829</v>
      </c>
      <c r="L384" s="3">
        <v>0.61</v>
      </c>
      <c r="M384" s="1">
        <v>4.2</v>
      </c>
      <c r="N384" s="11">
        <v>16905</v>
      </c>
      <c r="O384" s="7">
        <f>IF(ISNUMBER(Table3[[#This Row],[rating]]), Table3[[#This Row],[rating]], "")</f>
        <v>4.2</v>
      </c>
      <c r="P384" s="7">
        <f>Table3[[#This Row],[average rating]] + (Table3[[#This Row],[rating_count]] / 1000)</f>
        <v>21.105</v>
      </c>
      <c r="Q384" s="7">
        <f>IFERROR(ROUND(VALUE(Table3[[#This Row],[rating]]), 0), "")</f>
        <v>4</v>
      </c>
      <c r="R384" t="s">
        <v>61</v>
      </c>
      <c r="S384" t="s">
        <v>62</v>
      </c>
      <c r="T384" t="s">
        <v>63</v>
      </c>
      <c r="U384" t="s">
        <v>64</v>
      </c>
      <c r="V384" t="s">
        <v>65</v>
      </c>
      <c r="W384" t="s">
        <v>66</v>
      </c>
      <c r="X384" t="s">
        <v>5209</v>
      </c>
      <c r="Y384" t="s">
        <v>5210</v>
      </c>
      <c r="Z384" s="6">
        <f t="shared" si="31"/>
        <v>6745095</v>
      </c>
      <c r="AA384" s="6">
        <f>IFERROR(VALUE(Table3[[#This Row],[potential revenue]]), 0)</f>
        <v>6745095</v>
      </c>
      <c r="AB384" t="str">
        <f t="shared" si="32"/>
        <v>Yes</v>
      </c>
      <c r="AC384">
        <f t="shared" si="33"/>
        <v>210</v>
      </c>
      <c r="AD384" t="str">
        <f t="shared" si="34"/>
        <v>&lt;₹200</v>
      </c>
      <c r="AE384" t="str">
        <f t="shared" si="35"/>
        <v>61–70%</v>
      </c>
    </row>
    <row r="385" spans="1:31" x14ac:dyDescent="0.35">
      <c r="A385" t="s">
        <v>3744</v>
      </c>
      <c r="B385" t="s">
        <v>6180</v>
      </c>
      <c r="C385" t="str">
        <f>PROPER(Table3[[#This Row],[product_name2]])</f>
        <v>Fire-Boltt India'S No 1 Smartwatch Brand Ring Bluetooth Calling With Spo2 &amp; 1.7‚Äù Metal Body With Blood Oxygen Monitoring, Continuous Heart Rate, Full Touch &amp; Multiple Watch Faces</v>
      </c>
      <c r="D385" t="s">
        <v>6181</v>
      </c>
      <c r="E385" t="s">
        <v>3512</v>
      </c>
      <c r="F385" t="str">
        <f>LEFT(Table3[[#This Row],[category]], FIND("|", Table3[[#This Row],[category]]) - 1)</f>
        <v>Electronics</v>
      </c>
      <c r="G385" t="str">
        <f>MID(Table3[[#This Row],[category]], FIND("|", Table3[[#This Row],[category]]) + 1, FIND("|", Table3[[#This Row],[category]], FIND("|", Table3[[#This Row],[category]]) + 1) - FIND("|", Table3[[#This Row],[category]]) - 1)</f>
        <v>Mobiles&amp;Accessories</v>
      </c>
      <c r="H385" t="str">
        <f>RIGHT(Table3[[#This Row],[category]], LEN(Table3[[#This Row],[category]]) - FIND("|", Table3[[#This Row],[category]], FIND("|", Table3[[#This Row],[category]]) + 1))</f>
        <v>MobileAccessories|Stands</v>
      </c>
      <c r="I385" s="6">
        <v>134</v>
      </c>
      <c r="J385" s="6">
        <v>699</v>
      </c>
      <c r="K385" s="1">
        <f t="shared" si="30"/>
        <v>80.829756795422043</v>
      </c>
      <c r="L385" s="3">
        <v>0.81</v>
      </c>
      <c r="M385" s="1">
        <v>4.0999999999999996</v>
      </c>
      <c r="N385" s="11">
        <v>16685</v>
      </c>
      <c r="O385" s="7">
        <f>IF(ISNUMBER(Table3[[#This Row],[rating]]), Table3[[#This Row],[rating]], "")</f>
        <v>4.0999999999999996</v>
      </c>
      <c r="P385" s="7">
        <f>Table3[[#This Row],[average rating]] + (Table3[[#This Row],[rating_count]] / 1000)</f>
        <v>20.784999999999997</v>
      </c>
      <c r="Q385" s="7">
        <f>IFERROR(ROUND(VALUE(Table3[[#This Row],[rating]]), 0), "")</f>
        <v>4</v>
      </c>
      <c r="R385" t="s">
        <v>3746</v>
      </c>
      <c r="S385" t="s">
        <v>3747</v>
      </c>
      <c r="T385" t="s">
        <v>3748</v>
      </c>
      <c r="U385" t="s">
        <v>3749</v>
      </c>
      <c r="V385" t="s">
        <v>3750</v>
      </c>
      <c r="W385" t="s">
        <v>3751</v>
      </c>
      <c r="X385" t="s">
        <v>3752</v>
      </c>
      <c r="Y385" t="s">
        <v>3753</v>
      </c>
      <c r="Z385" s="6">
        <f t="shared" si="31"/>
        <v>11662815</v>
      </c>
      <c r="AA385" s="6">
        <f>IFERROR(VALUE(Table3[[#This Row],[potential revenue]]), 0)</f>
        <v>11662815</v>
      </c>
      <c r="AB385" t="str">
        <f t="shared" si="32"/>
        <v>Yes</v>
      </c>
      <c r="AC385">
        <f t="shared" si="33"/>
        <v>209</v>
      </c>
      <c r="AD385" t="str">
        <f t="shared" si="34"/>
        <v>&lt;₹200</v>
      </c>
      <c r="AE385" t="str">
        <f t="shared" si="35"/>
        <v>81–90%</v>
      </c>
    </row>
    <row r="386" spans="1:31" x14ac:dyDescent="0.35">
      <c r="A386" t="s">
        <v>8123</v>
      </c>
      <c r="B386" t="s">
        <v>765</v>
      </c>
      <c r="C386" t="str">
        <f>PROPER(Table3[[#This Row],[product_name2]])</f>
        <v>Wayona Usb Nylon Braided Data Sync And Charging Cable For Iphone, Ipad Tablet (Red, Black)</v>
      </c>
      <c r="D386" t="s">
        <v>766</v>
      </c>
      <c r="E386" t="s">
        <v>5030</v>
      </c>
      <c r="F386" t="str">
        <f>LEFT(Table3[[#This Row],[category]], FIND("|", Table3[[#This Row],[category]]) - 1)</f>
        <v>Computers&amp;Accessories</v>
      </c>
      <c r="G386" t="str">
        <f>MID(Table3[[#This Row],[category]], FIND("|", Table3[[#This Row],[category]]) + 1, FIND("|", Table3[[#This Row],[category]], FIND("|", Table3[[#This Row],[category]]) + 1) - FIND("|", Table3[[#This Row],[category]]) - 1)</f>
        <v>Accessories&amp;Peripherals</v>
      </c>
      <c r="H386" t="str">
        <f>RIGHT(Table3[[#This Row],[category]], LEN(Table3[[#This Row],[category]]) - FIND("|", Table3[[#This Row],[category]], FIND("|", Table3[[#This Row],[category]]) + 1))</f>
        <v>Keyboards,Mice&amp;InputDevices|Keyboards</v>
      </c>
      <c r="I386" s="6">
        <v>2640</v>
      </c>
      <c r="J386" s="6">
        <v>3195</v>
      </c>
      <c r="K386" s="1">
        <f t="shared" ref="K386:K449" si="36">(J386-I386)/J386*100</f>
        <v>17.370892018779344</v>
      </c>
      <c r="L386" s="3">
        <v>0.17</v>
      </c>
      <c r="M386" s="1">
        <v>4.5</v>
      </c>
      <c r="N386" s="11">
        <v>16146</v>
      </c>
      <c r="O386" s="7">
        <f>IF(ISNUMBER(Table3[[#This Row],[rating]]), Table3[[#This Row],[rating]], "")</f>
        <v>4.5</v>
      </c>
      <c r="P386" s="7">
        <f>Table3[[#This Row],[average rating]] + (Table3[[#This Row],[rating_count]] / 1000)</f>
        <v>20.646000000000001</v>
      </c>
      <c r="Q386" s="7">
        <f>IFERROR(ROUND(VALUE(Table3[[#This Row],[rating]]), 0), "")</f>
        <v>5</v>
      </c>
      <c r="R386" t="s">
        <v>8125</v>
      </c>
      <c r="S386" t="s">
        <v>8126</v>
      </c>
      <c r="T386" t="s">
        <v>8127</v>
      </c>
      <c r="U386" t="s">
        <v>8128</v>
      </c>
      <c r="V386" t="s">
        <v>8129</v>
      </c>
      <c r="W386" t="s">
        <v>8130</v>
      </c>
      <c r="X386" t="s">
        <v>8131</v>
      </c>
      <c r="Y386" t="s">
        <v>8132</v>
      </c>
      <c r="Z386" s="6">
        <f t="shared" ref="Z386:Z449" si="37">(J386*N386)</f>
        <v>51586470</v>
      </c>
      <c r="AA386" s="6">
        <f>IFERROR(VALUE(Table3[[#This Row],[potential revenue]]), 0)</f>
        <v>51586470</v>
      </c>
      <c r="AB386" t="str">
        <f t="shared" ref="AB386:AB449" si="38">IF(K385 &gt;= 50, "Yes", "No")</f>
        <v>Yes</v>
      </c>
      <c r="AC386">
        <f t="shared" ref="AC386:AC449" si="39">COUNTIF(E385:AB884, "Yes")</f>
        <v>208</v>
      </c>
      <c r="AD386" t="str">
        <f t="shared" ref="AD386:AD449" si="40">IF(I385 &lt; 200, "&lt;₹200", IF(I385 &lt;= 500, "₹200–₹500", "&gt;₹500"))</f>
        <v>&lt;₹200</v>
      </c>
      <c r="AE386" t="str">
        <f t="shared" ref="AE386:AE449" si="41">IF(K386&lt;=10, "0–10%",
 IF(K386&lt;=20, "11–20%",
 IF(K386&lt;=30, "21–30%",
 IF(K386&lt;=40, "31–40%",
 IF(K386&lt;=50, "41–50%",
 IF(K386&lt;=60, "51–60%",
 IF(K386&lt;=70, "61–70%",
 IF(K386&lt;=80, "71–80%",
 IF(K386&lt;=90, "81–90%", "91–100%")))))))))</f>
        <v>11–20%</v>
      </c>
    </row>
    <row r="387" spans="1:31" x14ac:dyDescent="0.35">
      <c r="A387" t="s">
        <v>226</v>
      </c>
      <c r="B387" t="s">
        <v>2038</v>
      </c>
      <c r="C387" t="str">
        <f>PROPER(Table3[[#This Row],[product_name2]])</f>
        <v>Boat Ltg 500 Apple Mfi Certified For Iphone, Ipad And Ipod 2Mtr Data Cable(Metallic Silver)</v>
      </c>
      <c r="D387" t="s">
        <v>2039</v>
      </c>
      <c r="E387" t="s">
        <v>172</v>
      </c>
      <c r="F387" t="str">
        <f>LEFT(Table3[[#This Row],[category]], FIND("|", Table3[[#This Row],[category]]) - 1)</f>
        <v>Electronics</v>
      </c>
      <c r="G387" t="str">
        <f>MID(Table3[[#This Row],[category]], FIND("|", Table3[[#This Row],[category]]) + 1, FIND("|", Table3[[#This Row],[category]], FIND("|", Table3[[#This Row],[category]]) + 1) - FIND("|", Table3[[#This Row],[category]]) - 1)</f>
        <v>HomeTheater,TV&amp;Video</v>
      </c>
      <c r="H387" t="str">
        <f>RIGHT(Table3[[#This Row],[category]], LEN(Table3[[#This Row],[category]]) - FIND("|", Table3[[#This Row],[category]], FIND("|", Table3[[#This Row],[category]]) + 1))</f>
        <v>Televisions|SmartTelevisions</v>
      </c>
      <c r="I387" s="6">
        <v>13490</v>
      </c>
      <c r="J387" s="6">
        <v>22900</v>
      </c>
      <c r="K387" s="1">
        <f t="shared" si="36"/>
        <v>41.091703056768559</v>
      </c>
      <c r="L387" s="3">
        <v>0.41</v>
      </c>
      <c r="M387" s="1">
        <v>4.3</v>
      </c>
      <c r="N387" s="11">
        <v>16299</v>
      </c>
      <c r="O387" s="7">
        <f>IF(ISNUMBER(Table3[[#This Row],[rating]]), Table3[[#This Row],[rating]], "")</f>
        <v>4.3</v>
      </c>
      <c r="P387" s="7">
        <f>Table3[[#This Row],[average rating]] + (Table3[[#This Row],[rating_count]] / 1000)</f>
        <v>20.599</v>
      </c>
      <c r="Q387" s="7">
        <f>IFERROR(ROUND(VALUE(Table3[[#This Row],[rating]]), 0), "")</f>
        <v>4</v>
      </c>
      <c r="R387" t="s">
        <v>228</v>
      </c>
      <c r="S387" t="s">
        <v>229</v>
      </c>
      <c r="T387" t="s">
        <v>230</v>
      </c>
      <c r="U387" t="s">
        <v>231</v>
      </c>
      <c r="V387" t="s">
        <v>232</v>
      </c>
      <c r="W387" t="s">
        <v>233</v>
      </c>
      <c r="X387" t="s">
        <v>234</v>
      </c>
      <c r="Y387" t="s">
        <v>235</v>
      </c>
      <c r="Z387" s="6">
        <f t="shared" si="37"/>
        <v>373247100</v>
      </c>
      <c r="AA387" s="6">
        <f>IFERROR(VALUE(Table3[[#This Row],[potential revenue]]), 0)</f>
        <v>373247100</v>
      </c>
      <c r="AB387" t="str">
        <f t="shared" si="38"/>
        <v>No</v>
      </c>
      <c r="AC387">
        <f t="shared" si="39"/>
        <v>208</v>
      </c>
      <c r="AD387" t="str">
        <f t="shared" si="40"/>
        <v>&gt;₹500</v>
      </c>
      <c r="AE387" t="str">
        <f t="shared" si="41"/>
        <v>41–50%</v>
      </c>
    </row>
    <row r="388" spans="1:31" x14ac:dyDescent="0.35">
      <c r="A388" t="s">
        <v>1376</v>
      </c>
      <c r="B388" t="s">
        <v>2289</v>
      </c>
      <c r="C388" t="str">
        <f>PROPER(Table3[[#This Row],[product_name2]])</f>
        <v>Boat Rugged V3 Braided Micro Usb Cable (Pearl White)</v>
      </c>
      <c r="D388" t="s">
        <v>2290</v>
      </c>
      <c r="E388" t="s">
        <v>172</v>
      </c>
      <c r="F388" t="str">
        <f>LEFT(Table3[[#This Row],[category]], FIND("|", Table3[[#This Row],[category]]) - 1)</f>
        <v>Electronics</v>
      </c>
      <c r="G388" t="str">
        <f>MID(Table3[[#This Row],[category]], FIND("|", Table3[[#This Row],[category]]) + 1, FIND("|", Table3[[#This Row],[category]], FIND("|", Table3[[#This Row],[category]]) + 1) - FIND("|", Table3[[#This Row],[category]]) - 1)</f>
        <v>HomeTheater,TV&amp;Video</v>
      </c>
      <c r="H388" t="str">
        <f>RIGHT(Table3[[#This Row],[category]], LEN(Table3[[#This Row],[category]]) - FIND("|", Table3[[#This Row],[category]], FIND("|", Table3[[#This Row],[category]]) + 1))</f>
        <v>Televisions|SmartTelevisions</v>
      </c>
      <c r="I388" s="6">
        <v>15490</v>
      </c>
      <c r="J388" s="6">
        <v>20900</v>
      </c>
      <c r="K388" s="1">
        <f t="shared" si="36"/>
        <v>25.885167464114833</v>
      </c>
      <c r="L388" s="3">
        <v>0.26</v>
      </c>
      <c r="M388" s="1">
        <v>4.3</v>
      </c>
      <c r="N388" s="11">
        <v>16299</v>
      </c>
      <c r="O388" s="7">
        <f>IF(ISNUMBER(Table3[[#This Row],[rating]]), Table3[[#This Row],[rating]], "")</f>
        <v>4.3</v>
      </c>
      <c r="P388" s="7">
        <f>Table3[[#This Row],[average rating]] + (Table3[[#This Row],[rating_count]] / 1000)</f>
        <v>20.599</v>
      </c>
      <c r="Q388" s="7">
        <f>IFERROR(ROUND(VALUE(Table3[[#This Row],[rating]]), 0), "")</f>
        <v>4</v>
      </c>
      <c r="R388" t="s">
        <v>1378</v>
      </c>
      <c r="S388" t="s">
        <v>229</v>
      </c>
      <c r="T388" t="s">
        <v>230</v>
      </c>
      <c r="U388" t="s">
        <v>231</v>
      </c>
      <c r="V388" t="s">
        <v>232</v>
      </c>
      <c r="W388" t="s">
        <v>233</v>
      </c>
      <c r="X388" t="s">
        <v>1379</v>
      </c>
      <c r="Y388" t="s">
        <v>1380</v>
      </c>
      <c r="Z388" s="6">
        <f t="shared" si="37"/>
        <v>340649100</v>
      </c>
      <c r="AA388" s="6">
        <f>IFERROR(VALUE(Table3[[#This Row],[potential revenue]]), 0)</f>
        <v>340649100</v>
      </c>
      <c r="AB388" t="str">
        <f t="shared" si="38"/>
        <v>No</v>
      </c>
      <c r="AC388">
        <f t="shared" si="39"/>
        <v>208</v>
      </c>
      <c r="AD388" t="str">
        <f t="shared" si="40"/>
        <v>&gt;₹500</v>
      </c>
      <c r="AE388" t="str">
        <f t="shared" si="41"/>
        <v>21–30%</v>
      </c>
    </row>
    <row r="389" spans="1:31" x14ac:dyDescent="0.35">
      <c r="A389" t="s">
        <v>226</v>
      </c>
      <c r="B389" t="s">
        <v>3187</v>
      </c>
      <c r="C389" t="str">
        <f>PROPER(Table3[[#This Row],[product_name2]])</f>
        <v>Noise Colorfit Pulse Grand Smart Watch With 1.69"(4.29Cm) Hd Display, 60 Sports Modes, 150 Watch Faces, Fast Charge, Spo2, Stress, Sleep, Heart Rate Monitoring &amp; Ip68 Waterproof (Jet Black)</v>
      </c>
      <c r="D389" t="s">
        <v>3188</v>
      </c>
      <c r="E389" t="s">
        <v>172</v>
      </c>
      <c r="F389" t="str">
        <f>LEFT(Table3[[#This Row],[category]], FIND("|", Table3[[#This Row],[category]]) - 1)</f>
        <v>Electronics</v>
      </c>
      <c r="G389" t="str">
        <f>MID(Table3[[#This Row],[category]], FIND("|", Table3[[#This Row],[category]]) + 1, FIND("|", Table3[[#This Row],[category]], FIND("|", Table3[[#This Row],[category]]) + 1) - FIND("|", Table3[[#This Row],[category]]) - 1)</f>
        <v>HomeTheater,TV&amp;Video</v>
      </c>
      <c r="H389" t="str">
        <f>RIGHT(Table3[[#This Row],[category]], LEN(Table3[[#This Row],[category]]) - FIND("|", Table3[[#This Row],[category]], FIND("|", Table3[[#This Row],[category]]) + 1))</f>
        <v>Televisions|SmartTelevisions</v>
      </c>
      <c r="I389" s="6">
        <v>13490</v>
      </c>
      <c r="J389" s="6">
        <v>22900</v>
      </c>
      <c r="K389" s="1">
        <f t="shared" si="36"/>
        <v>41.091703056768559</v>
      </c>
      <c r="L389" s="3">
        <v>0.41</v>
      </c>
      <c r="M389" s="1">
        <v>4.3</v>
      </c>
      <c r="N389" s="11">
        <v>16299</v>
      </c>
      <c r="O389" s="7">
        <f>IF(ISNUMBER(Table3[[#This Row],[rating]]), Table3[[#This Row],[rating]], "")</f>
        <v>4.3</v>
      </c>
      <c r="P389" s="7">
        <f>Table3[[#This Row],[average rating]] + (Table3[[#This Row],[rating_count]] / 1000)</f>
        <v>20.599</v>
      </c>
      <c r="Q389" s="7">
        <f>IFERROR(ROUND(VALUE(Table3[[#This Row],[rating]]), 0), "")</f>
        <v>4</v>
      </c>
      <c r="R389" t="s">
        <v>228</v>
      </c>
      <c r="S389" t="s">
        <v>229</v>
      </c>
      <c r="T389" t="s">
        <v>230</v>
      </c>
      <c r="U389" t="s">
        <v>231</v>
      </c>
      <c r="V389" t="s">
        <v>232</v>
      </c>
      <c r="W389" t="s">
        <v>233</v>
      </c>
      <c r="X389" t="s">
        <v>5967</v>
      </c>
      <c r="Y389" t="s">
        <v>5968</v>
      </c>
      <c r="Z389" s="6">
        <f t="shared" si="37"/>
        <v>373247100</v>
      </c>
      <c r="AA389" s="6">
        <f>IFERROR(VALUE(Table3[[#This Row],[potential revenue]]), 0)</f>
        <v>373247100</v>
      </c>
      <c r="AB389" t="str">
        <f t="shared" si="38"/>
        <v>No</v>
      </c>
      <c r="AC389">
        <f t="shared" si="39"/>
        <v>209</v>
      </c>
      <c r="AD389" t="str">
        <f t="shared" si="40"/>
        <v>&gt;₹500</v>
      </c>
      <c r="AE389" t="str">
        <f t="shared" si="41"/>
        <v>41–50%</v>
      </c>
    </row>
    <row r="390" spans="1:31" x14ac:dyDescent="0.35">
      <c r="A390" t="s">
        <v>8389</v>
      </c>
      <c r="B390" t="s">
        <v>5091</v>
      </c>
      <c r="C390" t="str">
        <f>PROPER(Table3[[#This Row],[product_name2]])</f>
        <v>3M Scotch Double Sided Heavy Duty Tape(1M Holds 4.5Kgs) For Indoor Hanging Applications (Photo Frames, Mirrors, Key Holders, Car Interiors, Extension Boards, Wall Decoration, Etc)(L: 3M, W: 24Mm)</v>
      </c>
      <c r="D390" t="s">
        <v>5092</v>
      </c>
      <c r="E390" t="s">
        <v>5248</v>
      </c>
      <c r="F390" t="str">
        <f>LEFT(Table3[[#This Row],[category]], FIND("|", Table3[[#This Row],[category]]) - 1)</f>
        <v>Computers&amp;Accessories</v>
      </c>
      <c r="G390" t="str">
        <f>MID(Table3[[#This Row],[category]], FIND("|", Table3[[#This Row],[category]]) + 1, FIND("|", Table3[[#This Row],[category]], FIND("|", Table3[[#This Row],[category]]) + 1) - FIND("|", Table3[[#This Row],[category]]) - 1)</f>
        <v>NetworkingDevices</v>
      </c>
      <c r="H390" t="str">
        <f>RIGHT(Table3[[#This Row],[category]], LEN(Table3[[#This Row],[category]]) - FIND("|", Table3[[#This Row],[category]], FIND("|", Table3[[#This Row],[category]]) + 1))</f>
        <v>Repeaters&amp;Extenders</v>
      </c>
      <c r="I390" s="6">
        <v>1599</v>
      </c>
      <c r="J390" s="6">
        <v>3599</v>
      </c>
      <c r="K390" s="1">
        <f t="shared" si="36"/>
        <v>55.57099194220617</v>
      </c>
      <c r="L390" s="3">
        <v>0.56000000000000005</v>
      </c>
      <c r="M390" s="1">
        <v>4.2</v>
      </c>
      <c r="N390" s="11">
        <v>16182</v>
      </c>
      <c r="O390" s="7">
        <f>IF(ISNUMBER(Table3[[#This Row],[rating]]), Table3[[#This Row],[rating]], "")</f>
        <v>4.2</v>
      </c>
      <c r="P390" s="7">
        <f>Table3[[#This Row],[average rating]] + (Table3[[#This Row],[rating_count]] / 1000)</f>
        <v>20.381999999999998</v>
      </c>
      <c r="Q390" s="7">
        <f>IFERROR(ROUND(VALUE(Table3[[#This Row],[rating]]), 0), "")</f>
        <v>4</v>
      </c>
      <c r="R390" t="s">
        <v>8391</v>
      </c>
      <c r="S390" t="s">
        <v>8392</v>
      </c>
      <c r="T390" t="s">
        <v>8393</v>
      </c>
      <c r="U390" t="s">
        <v>8394</v>
      </c>
      <c r="V390" t="s">
        <v>8395</v>
      </c>
      <c r="W390" t="s">
        <v>8396</v>
      </c>
      <c r="X390" t="s">
        <v>8397</v>
      </c>
      <c r="Y390" t="s">
        <v>8398</v>
      </c>
      <c r="Z390" s="6">
        <f t="shared" si="37"/>
        <v>58239018</v>
      </c>
      <c r="AA390" s="6">
        <f>IFERROR(VALUE(Table3[[#This Row],[potential revenue]]), 0)</f>
        <v>58239018</v>
      </c>
      <c r="AB390" t="str">
        <f t="shared" si="38"/>
        <v>No</v>
      </c>
      <c r="AC390">
        <f t="shared" si="39"/>
        <v>210</v>
      </c>
      <c r="AD390" t="str">
        <f t="shared" si="40"/>
        <v>&gt;₹500</v>
      </c>
      <c r="AE390" t="str">
        <f t="shared" si="41"/>
        <v>51–60%</v>
      </c>
    </row>
    <row r="391" spans="1:31" x14ac:dyDescent="0.35">
      <c r="A391" t="s">
        <v>4030</v>
      </c>
      <c r="B391" t="s">
        <v>10950</v>
      </c>
      <c r="C391" t="str">
        <f>PROPER(Table3[[#This Row],[product_name2]])</f>
        <v>Borosil Electric Egg Boiler, 8 Egg Capacity, For Hard, Soft, Medium Boiled Eggs, Steamed Vegetables, Transparent Lid, Stainless Steel Exterior (500 Watts)</v>
      </c>
      <c r="D391" t="s">
        <v>10951</v>
      </c>
      <c r="E391" t="s">
        <v>3886</v>
      </c>
      <c r="F391" t="str">
        <f>LEFT(Table3[[#This Row],[category]], FIND("|", Table3[[#This Row],[category]]) - 1)</f>
        <v>Electronics</v>
      </c>
      <c r="G391" t="str">
        <f>MID(Table3[[#This Row],[category]], FIND("|", Table3[[#This Row],[category]]) + 1, FIND("|", Table3[[#This Row],[category]], FIND("|", Table3[[#This Row],[category]]) + 1) - FIND("|", Table3[[#This Row],[category]]) - 1)</f>
        <v>Mobiles&amp;Accessories</v>
      </c>
      <c r="H391" t="str">
        <f>RIGHT(Table3[[#This Row],[category]], LEN(Table3[[#This Row],[category]]) - FIND("|", Table3[[#This Row],[category]], FIND("|", Table3[[#This Row],[category]]) + 1))</f>
        <v>MobileAccessories|StylusPens</v>
      </c>
      <c r="I391" s="6">
        <v>349</v>
      </c>
      <c r="J391" s="6">
        <v>999</v>
      </c>
      <c r="K391" s="1">
        <f t="shared" si="36"/>
        <v>65.06506506506507</v>
      </c>
      <c r="L391" s="3">
        <v>0.65</v>
      </c>
      <c r="M391" s="1">
        <v>3.8</v>
      </c>
      <c r="N391" s="11">
        <v>16557</v>
      </c>
      <c r="O391" s="7">
        <f>IF(ISNUMBER(Table3[[#This Row],[rating]]), Table3[[#This Row],[rating]], "")</f>
        <v>3.8</v>
      </c>
      <c r="P391" s="7">
        <f>Table3[[#This Row],[average rating]] + (Table3[[#This Row],[rating_count]] / 1000)</f>
        <v>20.356999999999999</v>
      </c>
      <c r="Q391" s="7">
        <f>IFERROR(ROUND(VALUE(Table3[[#This Row],[rating]]), 0), "")</f>
        <v>4</v>
      </c>
      <c r="R391" t="s">
        <v>4032</v>
      </c>
      <c r="S391" t="s">
        <v>4033</v>
      </c>
      <c r="T391" t="s">
        <v>4034</v>
      </c>
      <c r="U391" t="s">
        <v>4035</v>
      </c>
      <c r="V391" t="s">
        <v>4036</v>
      </c>
      <c r="W391" t="s">
        <v>4037</v>
      </c>
      <c r="X391" t="s">
        <v>4038</v>
      </c>
      <c r="Y391" t="s">
        <v>4039</v>
      </c>
      <c r="Z391" s="6">
        <f t="shared" si="37"/>
        <v>16540443</v>
      </c>
      <c r="AA391" s="6">
        <f>IFERROR(VALUE(Table3[[#This Row],[potential revenue]]), 0)</f>
        <v>16540443</v>
      </c>
      <c r="AB391" t="str">
        <f t="shared" si="38"/>
        <v>Yes</v>
      </c>
      <c r="AC391">
        <f t="shared" si="39"/>
        <v>211</v>
      </c>
      <c r="AD391" t="str">
        <f t="shared" si="40"/>
        <v>&gt;₹500</v>
      </c>
      <c r="AE391" t="str">
        <f t="shared" si="41"/>
        <v>61–70%</v>
      </c>
    </row>
    <row r="392" spans="1:31" x14ac:dyDescent="0.35">
      <c r="A392" t="s">
        <v>4042</v>
      </c>
      <c r="B392" t="s">
        <v>10960</v>
      </c>
      <c r="C392" t="str">
        <f>PROPER(Table3[[#This Row],[product_name2]])</f>
        <v>Wipro Vesta Grill 1000 Watt Sandwich Maker |Dual Function-Sw Maker&amp;Griller|Non Stick Coat -Bpa&amp;Ptfe Free |Auto Temp Cut-Off| Height Control -180·∂Ø&amp;105·∂Ø |2 Year Warranty|Ss Finish|Standard Size</v>
      </c>
      <c r="D392" t="s">
        <v>10961</v>
      </c>
      <c r="E392" t="s">
        <v>3886</v>
      </c>
      <c r="F392" t="str">
        <f>LEFT(Table3[[#This Row],[category]], FIND("|", Table3[[#This Row],[category]]) - 1)</f>
        <v>Electronics</v>
      </c>
      <c r="G392" t="str">
        <f>MID(Table3[[#This Row],[category]], FIND("|", Table3[[#This Row],[category]]) + 1, FIND("|", Table3[[#This Row],[category]], FIND("|", Table3[[#This Row],[category]]) + 1) - FIND("|", Table3[[#This Row],[category]]) - 1)</f>
        <v>Mobiles&amp;Accessories</v>
      </c>
      <c r="H392" t="str">
        <f>RIGHT(Table3[[#This Row],[category]], LEN(Table3[[#This Row],[category]]) - FIND("|", Table3[[#This Row],[category]], FIND("|", Table3[[#This Row],[category]]) + 1))</f>
        <v>MobileAccessories|StylusPens</v>
      </c>
      <c r="I392" s="6">
        <v>349</v>
      </c>
      <c r="J392" s="6">
        <v>999</v>
      </c>
      <c r="K392" s="1">
        <f t="shared" si="36"/>
        <v>65.06506506506507</v>
      </c>
      <c r="L392" s="3">
        <v>0.65</v>
      </c>
      <c r="M392" s="1">
        <v>3.8</v>
      </c>
      <c r="N392" s="11">
        <v>16557</v>
      </c>
      <c r="O392" s="7">
        <f>IF(ISNUMBER(Table3[[#This Row],[rating]]), Table3[[#This Row],[rating]], "")</f>
        <v>3.8</v>
      </c>
      <c r="P392" s="7">
        <f>Table3[[#This Row],[average rating]] + (Table3[[#This Row],[rating_count]] / 1000)</f>
        <v>20.356999999999999</v>
      </c>
      <c r="Q392" s="7">
        <f>IFERROR(ROUND(VALUE(Table3[[#This Row],[rating]]), 0), "")</f>
        <v>4</v>
      </c>
      <c r="R392" t="s">
        <v>4044</v>
      </c>
      <c r="S392" t="s">
        <v>4033</v>
      </c>
      <c r="T392" t="s">
        <v>4034</v>
      </c>
      <c r="U392" t="s">
        <v>4035</v>
      </c>
      <c r="V392" t="s">
        <v>4036</v>
      </c>
      <c r="W392" t="s">
        <v>4037</v>
      </c>
      <c r="X392" t="s">
        <v>4045</v>
      </c>
      <c r="Y392" t="s">
        <v>4046</v>
      </c>
      <c r="Z392" s="6">
        <f t="shared" si="37"/>
        <v>16540443</v>
      </c>
      <c r="AA392" s="6">
        <f>IFERROR(VALUE(Table3[[#This Row],[potential revenue]]), 0)</f>
        <v>16540443</v>
      </c>
      <c r="AB392" t="str">
        <f t="shared" si="38"/>
        <v>Yes</v>
      </c>
      <c r="AC392">
        <f t="shared" si="39"/>
        <v>211</v>
      </c>
      <c r="AD392" t="str">
        <f t="shared" si="40"/>
        <v>₹200–₹500</v>
      </c>
      <c r="AE392" t="str">
        <f t="shared" si="41"/>
        <v>61–70%</v>
      </c>
    </row>
    <row r="393" spans="1:31" x14ac:dyDescent="0.35">
      <c r="A393" t="s">
        <v>4030</v>
      </c>
      <c r="B393" t="s">
        <v>11133</v>
      </c>
      <c r="C393" t="str">
        <f>PROPER(Table3[[#This Row],[product_name2]])</f>
        <v>Bajaj New Shakti Neo Plus 15 Litre 4 Star Rated Storage Water Heater (Geyser) With Multiple Safety System, White</v>
      </c>
      <c r="D393" t="s">
        <v>11134</v>
      </c>
      <c r="E393" t="s">
        <v>3886</v>
      </c>
      <c r="F393" t="str">
        <f>LEFT(Table3[[#This Row],[category]], FIND("|", Table3[[#This Row],[category]]) - 1)</f>
        <v>Electronics</v>
      </c>
      <c r="G393" t="str">
        <f>MID(Table3[[#This Row],[category]], FIND("|", Table3[[#This Row],[category]]) + 1, FIND("|", Table3[[#This Row],[category]], FIND("|", Table3[[#This Row],[category]]) + 1) - FIND("|", Table3[[#This Row],[category]]) - 1)</f>
        <v>Mobiles&amp;Accessories</v>
      </c>
      <c r="H393" t="str">
        <f>RIGHT(Table3[[#This Row],[category]], LEN(Table3[[#This Row],[category]]) - FIND("|", Table3[[#This Row],[category]], FIND("|", Table3[[#This Row],[category]]) + 1))</f>
        <v>MobileAccessories|StylusPens</v>
      </c>
      <c r="I393" s="6">
        <v>349</v>
      </c>
      <c r="J393" s="6">
        <v>999</v>
      </c>
      <c r="K393" s="1">
        <f t="shared" si="36"/>
        <v>65.06506506506507</v>
      </c>
      <c r="L393" s="3">
        <v>0.65</v>
      </c>
      <c r="M393" s="1">
        <v>3.8</v>
      </c>
      <c r="N393" s="11">
        <v>16557</v>
      </c>
      <c r="O393" s="7">
        <f>IF(ISNUMBER(Table3[[#This Row],[rating]]), Table3[[#This Row],[rating]], "")</f>
        <v>3.8</v>
      </c>
      <c r="P393" s="7">
        <f>Table3[[#This Row],[average rating]] + (Table3[[#This Row],[rating_count]] / 1000)</f>
        <v>20.356999999999999</v>
      </c>
      <c r="Q393" s="7">
        <f>IFERROR(ROUND(VALUE(Table3[[#This Row],[rating]]), 0), "")</f>
        <v>4</v>
      </c>
      <c r="R393" t="s">
        <v>4032</v>
      </c>
      <c r="S393" t="s">
        <v>4033</v>
      </c>
      <c r="T393" t="s">
        <v>4034</v>
      </c>
      <c r="U393" t="s">
        <v>4035</v>
      </c>
      <c r="V393" t="s">
        <v>4036</v>
      </c>
      <c r="W393" t="s">
        <v>4037</v>
      </c>
      <c r="X393" t="s">
        <v>6101</v>
      </c>
      <c r="Y393" t="s">
        <v>6102</v>
      </c>
      <c r="Z393" s="6">
        <f t="shared" si="37"/>
        <v>16540443</v>
      </c>
      <c r="AA393" s="6">
        <f>IFERROR(VALUE(Table3[[#This Row],[potential revenue]]), 0)</f>
        <v>16540443</v>
      </c>
      <c r="AB393" t="str">
        <f t="shared" si="38"/>
        <v>Yes</v>
      </c>
      <c r="AC393">
        <f t="shared" si="39"/>
        <v>211</v>
      </c>
      <c r="AD393" t="str">
        <f t="shared" si="40"/>
        <v>₹200–₹500</v>
      </c>
      <c r="AE393" t="str">
        <f t="shared" si="41"/>
        <v>61–70%</v>
      </c>
    </row>
    <row r="394" spans="1:31" x14ac:dyDescent="0.35">
      <c r="A394" t="s">
        <v>3150</v>
      </c>
      <c r="B394" t="s">
        <v>2637</v>
      </c>
      <c r="C394" t="str">
        <f>PROPER(Table3[[#This Row],[product_name2]])</f>
        <v>Wanbo X1 Pro (Upgraded) | Native 1080P Full Hd | Android 9 | Projector For Home | Led Cinema | 350Ansi | 3900 Lumens | Wifi Bluetooth | Hdmi Arc | Dolby Dts | 4D Keystone Correction (Global Version)</v>
      </c>
      <c r="D394" t="s">
        <v>2638</v>
      </c>
      <c r="E394" t="s">
        <v>2995</v>
      </c>
      <c r="F394" t="str">
        <f>LEFT(Table3[[#This Row],[category]], FIND("|", Table3[[#This Row],[category]]) - 1)</f>
        <v>Electronics</v>
      </c>
      <c r="G394" t="str">
        <f>MID(Table3[[#This Row],[category]], FIND("|", Table3[[#This Row],[category]]) + 1, FIND("|", Table3[[#This Row],[category]], FIND("|", Table3[[#This Row],[category]]) + 1) - FIND("|", Table3[[#This Row],[category]]) - 1)</f>
        <v>Mobiles&amp;Accessories</v>
      </c>
      <c r="H394" t="str">
        <f>RIGHT(Table3[[#This Row],[category]], LEN(Table3[[#This Row],[category]]) - FIND("|", Table3[[#This Row],[category]], FIND("|", Table3[[#This Row],[category]]) + 1))</f>
        <v>MobileAccessories|Chargers|PowerBanks</v>
      </c>
      <c r="I394" s="6">
        <v>1499</v>
      </c>
      <c r="J394" s="6">
        <v>2499</v>
      </c>
      <c r="K394" s="1">
        <f t="shared" si="36"/>
        <v>40.016006402561018</v>
      </c>
      <c r="L394" s="3">
        <v>0.4</v>
      </c>
      <c r="M394" s="1">
        <v>4.3</v>
      </c>
      <c r="N394" s="11">
        <v>15970</v>
      </c>
      <c r="O394" s="7">
        <f>IF(ISNUMBER(Table3[[#This Row],[rating]]), Table3[[#This Row],[rating]], "")</f>
        <v>4.3</v>
      </c>
      <c r="P394" s="7">
        <f>Table3[[#This Row],[average rating]] + (Table3[[#This Row],[rating_count]] / 1000)</f>
        <v>20.27</v>
      </c>
      <c r="Q394" s="7">
        <f>IFERROR(ROUND(VALUE(Table3[[#This Row],[rating]]), 0), "")</f>
        <v>4</v>
      </c>
      <c r="R394" t="s">
        <v>3152</v>
      </c>
      <c r="S394" t="s">
        <v>3153</v>
      </c>
      <c r="T394" t="s">
        <v>3154</v>
      </c>
      <c r="U394" t="s">
        <v>3155</v>
      </c>
      <c r="V394" t="s">
        <v>3156</v>
      </c>
      <c r="W394" t="s">
        <v>3157</v>
      </c>
      <c r="X394" t="s">
        <v>3158</v>
      </c>
      <c r="Y394" t="s">
        <v>3159</v>
      </c>
      <c r="Z394" s="6">
        <f t="shared" si="37"/>
        <v>39909030</v>
      </c>
      <c r="AA394" s="6">
        <f>IFERROR(VALUE(Table3[[#This Row],[potential revenue]]), 0)</f>
        <v>39909030</v>
      </c>
      <c r="AB394" t="str">
        <f t="shared" si="38"/>
        <v>Yes</v>
      </c>
      <c r="AC394">
        <f t="shared" si="39"/>
        <v>211</v>
      </c>
      <c r="AD394" t="str">
        <f t="shared" si="40"/>
        <v>₹200–₹500</v>
      </c>
      <c r="AE394" t="str">
        <f t="shared" si="41"/>
        <v>41–50%</v>
      </c>
    </row>
    <row r="395" spans="1:31" hidden="1" x14ac:dyDescent="0.35">
      <c r="A395" t="s">
        <v>7667</v>
      </c>
      <c r="B395" t="s">
        <v>59</v>
      </c>
      <c r="C395" t="str">
        <f>PROPER(Table3[[#This Row],[product_name2]])</f>
        <v>Portronics Konnect L 1.2M Fast Charging 3A 8 Pin Usb Cable With Charge &amp; Sync Function For Iphone, Ipad (Grey)</v>
      </c>
      <c r="D395" t="s">
        <v>60</v>
      </c>
      <c r="E395" t="s">
        <v>5560</v>
      </c>
      <c r="F395" t="str">
        <f>LEFT(Table3[[#This Row],[category]], FIND("|", Table3[[#This Row],[category]]) - 1)</f>
        <v>Electronics</v>
      </c>
      <c r="G395" t="e">
        <f>MID(Table3[[#This Row],[category]], FIND("|", Table3[[#This Row],[category]]) + 1, FIND("|", Table3[[#This Row],[category]], FIND("|", Table3[[#This Row],[category]]) + 1) - FIND("|", Table3[[#This Row],[category]]) - 1)</f>
        <v>#VALUE!</v>
      </c>
      <c r="H395" t="e">
        <f>RIGHT(Table3[[#This Row],[category]], LEN(Table3[[#This Row],[category]]) - FIND("|", Table3[[#This Row],[category]], FIND("|", Table3[[#This Row],[category]]) + 1))</f>
        <v>#VALUE!</v>
      </c>
      <c r="I395" s="5">
        <v>116</v>
      </c>
      <c r="J395" s="5">
        <v>200</v>
      </c>
      <c r="K395" s="1">
        <f t="shared" si="36"/>
        <v>42</v>
      </c>
      <c r="L395" s="3">
        <v>0.42</v>
      </c>
      <c r="M395" s="1">
        <v>4.3</v>
      </c>
      <c r="N395" s="2">
        <v>485</v>
      </c>
      <c r="O395" s="7">
        <f>IF(ISNUMBER(Table3[[#This Row],[rating]]), Table3[[#This Row],[rating]], "")</f>
        <v>4.3</v>
      </c>
      <c r="P395" s="7">
        <f>Table3[[#This Row],[average rating]] + (Table3[[#This Row],[rating_count]] / 1000)</f>
        <v>4.7850000000000001</v>
      </c>
      <c r="Q395" s="7">
        <f>IFERROR(ROUND(VALUE(Table3[[#This Row],[rating]]), 0), "")</f>
        <v>4</v>
      </c>
      <c r="R395" t="s">
        <v>7669</v>
      </c>
      <c r="S395" t="s">
        <v>7670</v>
      </c>
      <c r="T395" t="s">
        <v>7671</v>
      </c>
      <c r="U395" t="s">
        <v>7672</v>
      </c>
      <c r="V395" t="s">
        <v>7673</v>
      </c>
      <c r="W395" t="s">
        <v>7674</v>
      </c>
      <c r="X395" t="s">
        <v>7675</v>
      </c>
      <c r="Y395" t="s">
        <v>7676</v>
      </c>
      <c r="Z395" s="6">
        <f t="shared" si="37"/>
        <v>97000</v>
      </c>
      <c r="AA395" s="6">
        <f>IFERROR(VALUE(Table3[[#This Row],[potential revenue]]), 0)</f>
        <v>97000</v>
      </c>
      <c r="AB395" t="str">
        <f t="shared" si="38"/>
        <v>No</v>
      </c>
      <c r="AC395">
        <f t="shared" si="39"/>
        <v>211</v>
      </c>
      <c r="AD395" t="str">
        <f t="shared" si="40"/>
        <v>&gt;₹500</v>
      </c>
      <c r="AE395" t="str">
        <f t="shared" si="41"/>
        <v>41–50%</v>
      </c>
    </row>
    <row r="396" spans="1:31" x14ac:dyDescent="0.35">
      <c r="A396" t="s">
        <v>7771</v>
      </c>
      <c r="B396" t="s">
        <v>3458</v>
      </c>
      <c r="C396" t="str">
        <f>PROPER(Table3[[#This Row],[product_name2]])</f>
        <v>Samsung Evo Plus 128Gb Microsdxc Uhs-I U3 130Mb/S Full Hd &amp; 4K Uhd Memory Card With Adapter (Mb-Mc128Ka), Blue</v>
      </c>
      <c r="D396" t="s">
        <v>3459</v>
      </c>
      <c r="E396" t="s">
        <v>7773</v>
      </c>
      <c r="F396" t="str">
        <f>LEFT(Table3[[#This Row],[category]], FIND("|", Table3[[#This Row],[category]]) - 1)</f>
        <v>Toys&amp;Games</v>
      </c>
      <c r="G396" t="str">
        <f>MID(Table3[[#This Row],[category]], FIND("|", Table3[[#This Row],[category]]) + 1, FIND("|", Table3[[#This Row],[category]], FIND("|", Table3[[#This Row],[category]]) + 1) - FIND("|", Table3[[#This Row],[category]]) - 1)</f>
        <v>Arts&amp;Crafts</v>
      </c>
      <c r="H396" t="str">
        <f>RIGHT(Table3[[#This Row],[category]], LEN(Table3[[#This Row],[category]]) - FIND("|", Table3[[#This Row],[category]], FIND("|", Table3[[#This Row],[category]]) + 1))</f>
        <v>Drawing&amp;PaintingSupplies|ColouringPens&amp;Markers</v>
      </c>
      <c r="I396" s="6">
        <v>150</v>
      </c>
      <c r="J396" s="6">
        <v>150</v>
      </c>
      <c r="K396" s="1">
        <f t="shared" si="36"/>
        <v>0</v>
      </c>
      <c r="L396" s="3">
        <v>0</v>
      </c>
      <c r="M396" s="1">
        <v>4.3</v>
      </c>
      <c r="N396" s="11">
        <v>15867</v>
      </c>
      <c r="O396" s="7">
        <f>IF(ISNUMBER(Table3[[#This Row],[rating]]), Table3[[#This Row],[rating]], "")</f>
        <v>4.3</v>
      </c>
      <c r="P396" s="7">
        <f>Table3[[#This Row],[average rating]] + (Table3[[#This Row],[rating_count]] / 1000)</f>
        <v>20.167000000000002</v>
      </c>
      <c r="Q396" s="7">
        <f>IFERROR(ROUND(VALUE(Table3[[#This Row],[rating]]), 0), "")</f>
        <v>4</v>
      </c>
      <c r="R396" t="s">
        <v>7774</v>
      </c>
      <c r="S396" t="s">
        <v>7775</v>
      </c>
      <c r="T396" t="s">
        <v>7776</v>
      </c>
      <c r="U396" t="s">
        <v>7777</v>
      </c>
      <c r="V396" t="s">
        <v>7778</v>
      </c>
      <c r="W396" t="s">
        <v>7779</v>
      </c>
      <c r="X396" t="s">
        <v>7780</v>
      </c>
      <c r="Y396" t="s">
        <v>7781</v>
      </c>
      <c r="Z396" s="6">
        <f t="shared" si="37"/>
        <v>2380050</v>
      </c>
      <c r="AA396" s="6">
        <f>IFERROR(VALUE(Table3[[#This Row],[potential revenue]]), 0)</f>
        <v>2380050</v>
      </c>
      <c r="AB396" t="str">
        <f t="shared" si="38"/>
        <v>No</v>
      </c>
      <c r="AC396">
        <f t="shared" si="39"/>
        <v>211</v>
      </c>
      <c r="AD396" t="str">
        <f t="shared" si="40"/>
        <v>&lt;₹200</v>
      </c>
      <c r="AE396" t="str">
        <f t="shared" si="41"/>
        <v>0–10%</v>
      </c>
    </row>
    <row r="397" spans="1:31" hidden="1" x14ac:dyDescent="0.35">
      <c r="A397" t="s">
        <v>7751</v>
      </c>
      <c r="B397" t="s">
        <v>3437</v>
      </c>
      <c r="C397" t="str">
        <f>PROPER(Table3[[#This Row],[product_name2]])</f>
        <v>Boat Xtend Smartwatch With Alexa Built-In, 1.69‚Äù Hd Display, Multiple Watch Faces, Stress Monitor, Heart &amp; Spo2 Monitoring, 14 Sports Modes, Sleep Monitor, 5 Atm &amp; 7 Days Battery(Charcoal Black)</v>
      </c>
      <c r="D397" t="s">
        <v>3438</v>
      </c>
      <c r="E397" t="s">
        <v>5850</v>
      </c>
      <c r="F397" t="str">
        <f>LEFT(Table3[[#This Row],[category]], FIND("|", Table3[[#This Row],[category]]) - 1)</f>
        <v>Computers&amp;Accessories</v>
      </c>
      <c r="G397" t="e">
        <f>MID(Table3[[#This Row],[category]], FIND("|", Table3[[#This Row],[category]]) + 1, FIND("|", Table3[[#This Row],[category]], FIND("|", Table3[[#This Row],[category]]) + 1) - FIND("|", Table3[[#This Row],[category]]) - 1)</f>
        <v>#VALUE!</v>
      </c>
      <c r="H397" t="e">
        <f>RIGHT(Table3[[#This Row],[category]], LEN(Table3[[#This Row],[category]]) - FIND("|", Table3[[#This Row],[category]], FIND("|", Table3[[#This Row],[category]]) + 1))</f>
        <v>#VALUE!</v>
      </c>
      <c r="I397" s="5">
        <v>10099</v>
      </c>
      <c r="J397" s="5">
        <v>19110</v>
      </c>
      <c r="K397" s="1">
        <f t="shared" si="36"/>
        <v>47.15332286760858</v>
      </c>
      <c r="L397" s="3">
        <v>0.47</v>
      </c>
      <c r="M397" s="1">
        <v>4.3</v>
      </c>
      <c r="N397" s="2">
        <v>2623</v>
      </c>
      <c r="O397" s="7">
        <f>IF(ISNUMBER(Table3[[#This Row],[rating]]), Table3[[#This Row],[rating]], "")</f>
        <v>4.3</v>
      </c>
      <c r="P397" s="7">
        <f>Table3[[#This Row],[average rating]] + (Table3[[#This Row],[rating_count]] / 1000)</f>
        <v>6.923</v>
      </c>
      <c r="Q397" s="7">
        <f>IFERROR(ROUND(VALUE(Table3[[#This Row],[rating]]), 0), "")</f>
        <v>4</v>
      </c>
      <c r="R397" t="s">
        <v>7753</v>
      </c>
      <c r="S397" t="s">
        <v>7754</v>
      </c>
      <c r="T397" t="s">
        <v>7755</v>
      </c>
      <c r="U397" t="s">
        <v>7756</v>
      </c>
      <c r="V397" t="s">
        <v>7757</v>
      </c>
      <c r="W397" t="s">
        <v>7758</v>
      </c>
      <c r="X397" t="s">
        <v>7759</v>
      </c>
      <c r="Y397" t="s">
        <v>7760</v>
      </c>
      <c r="Z397" s="6">
        <f t="shared" si="37"/>
        <v>50125530</v>
      </c>
      <c r="AA397" s="6">
        <f>IFERROR(VALUE(Table3[[#This Row],[potential revenue]]), 0)</f>
        <v>50125530</v>
      </c>
      <c r="AB397" t="str">
        <f t="shared" si="38"/>
        <v>No</v>
      </c>
      <c r="AC397">
        <f t="shared" si="39"/>
        <v>212</v>
      </c>
      <c r="AD397" t="str">
        <f t="shared" si="40"/>
        <v>&lt;₹200</v>
      </c>
      <c r="AE397" t="str">
        <f t="shared" si="41"/>
        <v>41–50%</v>
      </c>
    </row>
    <row r="398" spans="1:31" x14ac:dyDescent="0.35">
      <c r="A398" t="s">
        <v>6159</v>
      </c>
      <c r="B398" t="s">
        <v>3222</v>
      </c>
      <c r="C398" t="str">
        <f>PROPER(Table3[[#This Row],[product_name2]])</f>
        <v>Samsung Galaxy M13 (Aqua Green, 6Gb, 128Gb Storage) | 6000Mah Battery | Upto 12Gb Ram With Ram Plus</v>
      </c>
      <c r="D398" t="s">
        <v>3223</v>
      </c>
      <c r="E398" t="s">
        <v>5362</v>
      </c>
      <c r="F398" t="str">
        <f>LEFT(Table3[[#This Row],[category]], FIND("|", Table3[[#This Row],[category]]) - 1)</f>
        <v>Computers&amp;Accessories</v>
      </c>
      <c r="G398" t="str">
        <f>MID(Table3[[#This Row],[category]], FIND("|", Table3[[#This Row],[category]]) + 1, FIND("|", Table3[[#This Row],[category]], FIND("|", Table3[[#This Row],[category]]) + 1) - FIND("|", Table3[[#This Row],[category]]) - 1)</f>
        <v>Accessories&amp;Peripherals</v>
      </c>
      <c r="H398" t="str">
        <f>RIGHT(Table3[[#This Row],[category]], LEN(Table3[[#This Row],[category]]) - FIND("|", Table3[[#This Row],[category]], FIND("|", Table3[[#This Row],[category]]) + 1))</f>
        <v>PCGamingPeripherals|GamingMice</v>
      </c>
      <c r="I398" s="6">
        <v>599</v>
      </c>
      <c r="J398" s="6">
        <v>799</v>
      </c>
      <c r="K398" s="1">
        <f t="shared" si="36"/>
        <v>25.031289111389238</v>
      </c>
      <c r="L398" s="3">
        <v>0.25</v>
      </c>
      <c r="M398" s="1">
        <v>4.3</v>
      </c>
      <c r="N398" s="11">
        <v>15790</v>
      </c>
      <c r="O398" s="7">
        <f>IF(ISNUMBER(Table3[[#This Row],[rating]]), Table3[[#This Row],[rating]], "")</f>
        <v>4.3</v>
      </c>
      <c r="P398" s="7">
        <f>Table3[[#This Row],[average rating]] + (Table3[[#This Row],[rating_count]] / 1000)</f>
        <v>20.09</v>
      </c>
      <c r="Q398" s="7">
        <f>IFERROR(ROUND(VALUE(Table3[[#This Row],[rating]]), 0), "")</f>
        <v>4</v>
      </c>
      <c r="R398" t="s">
        <v>6161</v>
      </c>
      <c r="S398" t="s">
        <v>6162</v>
      </c>
      <c r="T398" t="s">
        <v>6163</v>
      </c>
      <c r="U398" t="s">
        <v>6164</v>
      </c>
      <c r="V398" t="s">
        <v>6165</v>
      </c>
      <c r="W398" t="s">
        <v>6166</v>
      </c>
      <c r="X398" t="s">
        <v>6167</v>
      </c>
      <c r="Y398" t="s">
        <v>6168</v>
      </c>
      <c r="Z398" s="6">
        <f t="shared" si="37"/>
        <v>12616210</v>
      </c>
      <c r="AA398" s="6">
        <f>IFERROR(VALUE(Table3[[#This Row],[potential revenue]]), 0)</f>
        <v>12616210</v>
      </c>
      <c r="AB398" t="str">
        <f t="shared" si="38"/>
        <v>No</v>
      </c>
      <c r="AC398">
        <f t="shared" si="39"/>
        <v>213</v>
      </c>
      <c r="AD398" t="str">
        <f t="shared" si="40"/>
        <v>&gt;₹500</v>
      </c>
      <c r="AE398" t="str">
        <f t="shared" si="41"/>
        <v>21–30%</v>
      </c>
    </row>
    <row r="399" spans="1:31" x14ac:dyDescent="0.35">
      <c r="A399" t="s">
        <v>9204</v>
      </c>
      <c r="B399" t="s">
        <v>10344</v>
      </c>
      <c r="C399" t="str">
        <f>PROPER(Table3[[#This Row],[product_name2]])</f>
        <v>Widewings Electric Handheld Milk Wand Mixer Frother For Latte Coffee Hot Milk, Milk Frother For Coffee, Egg Beater, Hand Blender, Coffee Beater With Stand</v>
      </c>
      <c r="D399" t="s">
        <v>10345</v>
      </c>
      <c r="E399" t="s">
        <v>8742</v>
      </c>
      <c r="F399" t="str">
        <f>LEFT(Table3[[#This Row],[category]], FIND("|", Table3[[#This Row],[category]]) - 1)</f>
        <v>Home&amp;Kitchen</v>
      </c>
      <c r="G399" t="str">
        <f>MID(Table3[[#This Row],[category]], FIND("|", Table3[[#This Row],[category]]) + 1, FIND("|", Table3[[#This Row],[category]], FIND("|", Table3[[#This Row],[category]]) + 1) - FIND("|", Table3[[#This Row],[category]]) - 1)</f>
        <v>Kitchen&amp;HomeAppliances</v>
      </c>
      <c r="H399" t="str">
        <f>RIGHT(Table3[[#This Row],[category]], LEN(Table3[[#This Row],[category]]) - FIND("|", Table3[[#This Row],[category]], FIND("|", Table3[[#This Row],[category]]) + 1))</f>
        <v>Vacuum,Cleaning&amp;Ironing|Irons,Steamers&amp;Accessories|Irons|DryIrons</v>
      </c>
      <c r="I399" s="6">
        <v>599</v>
      </c>
      <c r="J399" s="6">
        <v>990</v>
      </c>
      <c r="K399" s="1">
        <f t="shared" si="36"/>
        <v>39.494949494949495</v>
      </c>
      <c r="L399" s="3">
        <v>0.39</v>
      </c>
      <c r="M399" s="1">
        <v>3.9</v>
      </c>
      <c r="N399" s="11">
        <v>16166</v>
      </c>
      <c r="O399" s="7">
        <f>IF(ISNUMBER(Table3[[#This Row],[rating]]), Table3[[#This Row],[rating]], "")</f>
        <v>3.9</v>
      </c>
      <c r="P399" s="7">
        <f>Table3[[#This Row],[average rating]] + (Table3[[#This Row],[rating_count]] / 1000)</f>
        <v>20.065999999999999</v>
      </c>
      <c r="Q399" s="7">
        <f>IFERROR(ROUND(VALUE(Table3[[#This Row],[rating]]), 0), "")</f>
        <v>4</v>
      </c>
      <c r="R399" t="s">
        <v>9206</v>
      </c>
      <c r="S399" t="s">
        <v>9207</v>
      </c>
      <c r="T399" t="s">
        <v>9208</v>
      </c>
      <c r="U399" t="s">
        <v>9209</v>
      </c>
      <c r="V399" t="s">
        <v>9210</v>
      </c>
      <c r="W399" t="s">
        <v>9211</v>
      </c>
      <c r="X399" t="s">
        <v>9212</v>
      </c>
      <c r="Y399" t="s">
        <v>9213</v>
      </c>
      <c r="Z399" s="6">
        <f t="shared" si="37"/>
        <v>16004340</v>
      </c>
      <c r="AA399" s="6">
        <f>IFERROR(VALUE(Table3[[#This Row],[potential revenue]]), 0)</f>
        <v>16004340</v>
      </c>
      <c r="AB399" t="str">
        <f t="shared" si="38"/>
        <v>No</v>
      </c>
      <c r="AC399">
        <f t="shared" si="39"/>
        <v>213</v>
      </c>
      <c r="AD399" t="str">
        <f t="shared" si="40"/>
        <v>&gt;₹500</v>
      </c>
      <c r="AE399" t="str">
        <f t="shared" si="41"/>
        <v>31–40%</v>
      </c>
    </row>
    <row r="400" spans="1:31" x14ac:dyDescent="0.35">
      <c r="A400" t="s">
        <v>10859</v>
      </c>
      <c r="B400" t="s">
        <v>9265</v>
      </c>
      <c r="C400" t="str">
        <f>PROPER(Table3[[#This Row],[product_name2]])</f>
        <v>Simxen Egg Boiler Electric Automatic Off 7 Egg Poacher For Steaming, Cooking Also Boiling And Frying 400 W (Blue, Pink)</v>
      </c>
      <c r="D400" t="s">
        <v>9266</v>
      </c>
      <c r="E400" t="s">
        <v>10143</v>
      </c>
      <c r="F400" t="str">
        <f>LEFT(Table3[[#This Row],[category]], FIND("|", Table3[[#This Row],[category]]) - 1)</f>
        <v>Home&amp;Kitchen</v>
      </c>
      <c r="G400" t="str">
        <f>MID(Table3[[#This Row],[category]], FIND("|", Table3[[#This Row],[category]]) + 1, FIND("|", Table3[[#This Row],[category]], FIND("|", Table3[[#This Row],[category]]) + 1) - FIND("|", Table3[[#This Row],[category]]) - 1)</f>
        <v>Kitchen&amp;HomeAppliances</v>
      </c>
      <c r="H400" t="str">
        <f>RIGHT(Table3[[#This Row],[category]], LEN(Table3[[#This Row],[category]]) - FIND("|", Table3[[#This Row],[category]], FIND("|", Table3[[#This Row],[category]]) + 1))</f>
        <v>WaterPurifiers&amp;Accessories|WaterFilters&amp;Purifiers</v>
      </c>
      <c r="I400" s="6">
        <v>9199</v>
      </c>
      <c r="J400" s="6">
        <v>18000</v>
      </c>
      <c r="K400" s="1">
        <f t="shared" si="36"/>
        <v>48.894444444444446</v>
      </c>
      <c r="L400" s="3">
        <v>0.49</v>
      </c>
      <c r="M400" s="1">
        <v>4</v>
      </c>
      <c r="N400" s="11">
        <v>16020</v>
      </c>
      <c r="O400" s="7">
        <f>IF(ISNUMBER(Table3[[#This Row],[rating]]), Table3[[#This Row],[rating]], "")</f>
        <v>4</v>
      </c>
      <c r="P400" s="7">
        <f>Table3[[#This Row],[average rating]] + (Table3[[#This Row],[rating_count]] / 1000)</f>
        <v>20.02</v>
      </c>
      <c r="Q400" s="7">
        <f>IFERROR(ROUND(VALUE(Table3[[#This Row],[rating]]), 0), "")</f>
        <v>4</v>
      </c>
      <c r="R400" t="s">
        <v>10861</v>
      </c>
      <c r="S400" t="s">
        <v>10862</v>
      </c>
      <c r="T400" t="s">
        <v>10863</v>
      </c>
      <c r="U400" t="s">
        <v>10864</v>
      </c>
      <c r="V400" t="s">
        <v>10865</v>
      </c>
      <c r="W400" t="s">
        <v>10866</v>
      </c>
      <c r="X400" t="s">
        <v>10867</v>
      </c>
      <c r="Y400" t="s">
        <v>10868</v>
      </c>
      <c r="Z400" s="6">
        <f t="shared" si="37"/>
        <v>288360000</v>
      </c>
      <c r="AA400" s="6">
        <f>IFERROR(VALUE(Table3[[#This Row],[potential revenue]]), 0)</f>
        <v>288360000</v>
      </c>
      <c r="AB400" t="str">
        <f t="shared" si="38"/>
        <v>No</v>
      </c>
      <c r="AC400">
        <f t="shared" si="39"/>
        <v>213</v>
      </c>
      <c r="AD400" t="str">
        <f t="shared" si="40"/>
        <v>&gt;₹500</v>
      </c>
      <c r="AE400" t="str">
        <f t="shared" si="41"/>
        <v>41–50%</v>
      </c>
    </row>
    <row r="401" spans="1:31" x14ac:dyDescent="0.35">
      <c r="A401" t="s">
        <v>9134</v>
      </c>
      <c r="B401" t="s">
        <v>3610</v>
      </c>
      <c r="C401" t="str">
        <f>PROPER(Table3[[#This Row],[product_name2]])</f>
        <v>Ambrane 20000Mah Power Bank With 20W Fast Charging, Triple Output, Power Delivery, Type C Input, Made In India, Multi-Layer Protection, Li-Polymer + Type C Cable (Stylo-20K, Black)</v>
      </c>
      <c r="D401" t="s">
        <v>3611</v>
      </c>
      <c r="E401" t="s">
        <v>8742</v>
      </c>
      <c r="F401" t="str">
        <f>LEFT(Table3[[#This Row],[category]], FIND("|", Table3[[#This Row],[category]]) - 1)</f>
        <v>Home&amp;Kitchen</v>
      </c>
      <c r="G401" t="str">
        <f>MID(Table3[[#This Row],[category]], FIND("|", Table3[[#This Row],[category]]) + 1, FIND("|", Table3[[#This Row],[category]], FIND("|", Table3[[#This Row],[category]]) + 1) - FIND("|", Table3[[#This Row],[category]]) - 1)</f>
        <v>Kitchen&amp;HomeAppliances</v>
      </c>
      <c r="H401" t="str">
        <f>RIGHT(Table3[[#This Row],[category]], LEN(Table3[[#This Row],[category]]) - FIND("|", Table3[[#This Row],[category]], FIND("|", Table3[[#This Row],[category]]) + 1))</f>
        <v>Vacuum,Cleaning&amp;Ironing|Irons,Steamers&amp;Accessories|Irons|DryIrons</v>
      </c>
      <c r="I401" s="6">
        <v>1321</v>
      </c>
      <c r="J401" s="6">
        <v>1545</v>
      </c>
      <c r="K401" s="1">
        <f t="shared" si="36"/>
        <v>14.498381877022654</v>
      </c>
      <c r="L401" s="3">
        <v>0.14000000000000001</v>
      </c>
      <c r="M401" s="1">
        <v>4.3</v>
      </c>
      <c r="N401" s="11">
        <v>15453</v>
      </c>
      <c r="O401" s="7">
        <f>IF(ISNUMBER(Table3[[#This Row],[rating]]), Table3[[#This Row],[rating]], "")</f>
        <v>4.3</v>
      </c>
      <c r="P401" s="7">
        <f>Table3[[#This Row],[average rating]] + (Table3[[#This Row],[rating_count]] / 1000)</f>
        <v>19.753</v>
      </c>
      <c r="Q401" s="7">
        <f>IFERROR(ROUND(VALUE(Table3[[#This Row],[rating]]), 0), "")</f>
        <v>4</v>
      </c>
      <c r="R401" t="s">
        <v>9136</v>
      </c>
      <c r="S401" t="s">
        <v>9137</v>
      </c>
      <c r="T401" t="s">
        <v>9138</v>
      </c>
      <c r="U401" t="s">
        <v>9139</v>
      </c>
      <c r="V401" t="s">
        <v>9140</v>
      </c>
      <c r="W401" t="s">
        <v>9141</v>
      </c>
      <c r="X401" t="s">
        <v>9142</v>
      </c>
      <c r="Y401" t="s">
        <v>9143</v>
      </c>
      <c r="Z401" s="6">
        <f t="shared" si="37"/>
        <v>23874885</v>
      </c>
      <c r="AA401" s="6">
        <f>IFERROR(VALUE(Table3[[#This Row],[potential revenue]]), 0)</f>
        <v>23874885</v>
      </c>
      <c r="AB401" t="str">
        <f t="shared" si="38"/>
        <v>No</v>
      </c>
      <c r="AC401">
        <f t="shared" si="39"/>
        <v>214</v>
      </c>
      <c r="AD401" t="str">
        <f t="shared" si="40"/>
        <v>&gt;₹500</v>
      </c>
      <c r="AE401" t="str">
        <f t="shared" si="41"/>
        <v>11–20%</v>
      </c>
    </row>
    <row r="402" spans="1:31" x14ac:dyDescent="0.35">
      <c r="A402" t="s">
        <v>6442</v>
      </c>
      <c r="B402" t="s">
        <v>10162</v>
      </c>
      <c r="C402" t="str">
        <f>PROPER(Table3[[#This Row],[product_name2]])</f>
        <v>Prettykrafts Laundry Bag / Basket For Dirty Clothes, Folding Round Laundry Bag,Set Of 2, Black Wave</v>
      </c>
      <c r="D402" t="s">
        <v>10163</v>
      </c>
      <c r="E402" t="s">
        <v>6444</v>
      </c>
      <c r="F402" t="str">
        <f>LEFT(Table3[[#This Row],[category]], FIND("|", Table3[[#This Row],[category]]) - 1)</f>
        <v>Computers&amp;Accessories</v>
      </c>
      <c r="G402" t="str">
        <f>MID(Table3[[#This Row],[category]], FIND("|", Table3[[#This Row],[category]]) + 1, FIND("|", Table3[[#This Row],[category]], FIND("|", Table3[[#This Row],[category]]) + 1) - FIND("|", Table3[[#This Row],[category]]) - 1)</f>
        <v>Accessories&amp;Peripherals</v>
      </c>
      <c r="H402" t="str">
        <f>RIGHT(Table3[[#This Row],[category]], LEN(Table3[[#This Row],[category]]) - FIND("|", Table3[[#This Row],[category]], FIND("|", Table3[[#This Row],[category]]) + 1))</f>
        <v>UninterruptedPowerSupplies</v>
      </c>
      <c r="I402" s="6">
        <v>3299</v>
      </c>
      <c r="J402" s="6">
        <v>4100</v>
      </c>
      <c r="K402" s="1">
        <f t="shared" si="36"/>
        <v>19.536585365853661</v>
      </c>
      <c r="L402" s="3">
        <v>0.2</v>
      </c>
      <c r="M402" s="1">
        <v>3.9</v>
      </c>
      <c r="N402" s="11">
        <v>15783</v>
      </c>
      <c r="O402" s="7">
        <f>IF(ISNUMBER(Table3[[#This Row],[rating]]), Table3[[#This Row],[rating]], "")</f>
        <v>3.9</v>
      </c>
      <c r="P402" s="7">
        <f>Table3[[#This Row],[average rating]] + (Table3[[#This Row],[rating_count]] / 1000)</f>
        <v>19.683</v>
      </c>
      <c r="Q402" s="7">
        <f>IFERROR(ROUND(VALUE(Table3[[#This Row],[rating]]), 0), "")</f>
        <v>4</v>
      </c>
      <c r="R402" t="s">
        <v>6445</v>
      </c>
      <c r="S402" t="s">
        <v>6446</v>
      </c>
      <c r="T402" t="s">
        <v>6447</v>
      </c>
      <c r="U402" t="s">
        <v>6448</v>
      </c>
      <c r="V402" t="s">
        <v>6449</v>
      </c>
      <c r="W402" t="s">
        <v>6450</v>
      </c>
      <c r="X402" t="s">
        <v>6451</v>
      </c>
      <c r="Y402" t="s">
        <v>6452</v>
      </c>
      <c r="Z402" s="6">
        <f t="shared" si="37"/>
        <v>64710300</v>
      </c>
      <c r="AA402" s="6">
        <f>IFERROR(VALUE(Table3[[#This Row],[potential revenue]]), 0)</f>
        <v>64710300</v>
      </c>
      <c r="AB402" t="str">
        <f t="shared" si="38"/>
        <v>No</v>
      </c>
      <c r="AC402">
        <f t="shared" si="39"/>
        <v>215</v>
      </c>
      <c r="AD402" t="str">
        <f t="shared" si="40"/>
        <v>&gt;₹500</v>
      </c>
      <c r="AE402" t="str">
        <f t="shared" si="41"/>
        <v>11–20%</v>
      </c>
    </row>
    <row r="403" spans="1:31" x14ac:dyDescent="0.35">
      <c r="A403" t="s">
        <v>9265</v>
      </c>
      <c r="B403" t="s">
        <v>9103</v>
      </c>
      <c r="C403" t="str">
        <f>PROPER(Table3[[#This Row],[product_name2]])</f>
        <v>Prestige Sandwich Maker Pgmfd 01, Black</v>
      </c>
      <c r="D403" t="s">
        <v>9104</v>
      </c>
      <c r="E403" t="s">
        <v>9074</v>
      </c>
      <c r="F403" t="str">
        <f>LEFT(Table3[[#This Row],[category]], FIND("|", Table3[[#This Row],[category]]) - 1)</f>
        <v>Home&amp;Kitchen</v>
      </c>
      <c r="G403" t="str">
        <f>MID(Table3[[#This Row],[category]], FIND("|", Table3[[#This Row],[category]]) + 1, FIND("|", Table3[[#This Row],[category]], FIND("|", Table3[[#This Row],[category]]) + 1) - FIND("|", Table3[[#This Row],[category]]) - 1)</f>
        <v>Kitchen&amp;HomeAppliances</v>
      </c>
      <c r="H403" t="str">
        <f>RIGHT(Table3[[#This Row],[category]], LEN(Table3[[#This Row],[category]]) - FIND("|", Table3[[#This Row],[category]], FIND("|", Table3[[#This Row],[category]]) + 1))</f>
        <v>SmallKitchenAppliances|EggBoilers</v>
      </c>
      <c r="I403" s="6">
        <v>349</v>
      </c>
      <c r="J403" s="6">
        <v>999</v>
      </c>
      <c r="K403" s="1">
        <f t="shared" si="36"/>
        <v>65.06506506506507</v>
      </c>
      <c r="L403" s="3">
        <v>0.65</v>
      </c>
      <c r="M403" s="1">
        <v>4</v>
      </c>
      <c r="N403" s="11">
        <v>15646</v>
      </c>
      <c r="O403" s="7">
        <f>IF(ISNUMBER(Table3[[#This Row],[rating]]), Table3[[#This Row],[rating]], "")</f>
        <v>4</v>
      </c>
      <c r="P403" s="7">
        <f>Table3[[#This Row],[average rating]] + (Table3[[#This Row],[rating_count]] / 1000)</f>
        <v>19.646000000000001</v>
      </c>
      <c r="Q403" s="7">
        <f>IFERROR(ROUND(VALUE(Table3[[#This Row],[rating]]), 0), "")</f>
        <v>4</v>
      </c>
      <c r="R403" t="s">
        <v>9267</v>
      </c>
      <c r="S403" t="s">
        <v>9268</v>
      </c>
      <c r="T403" t="s">
        <v>9269</v>
      </c>
      <c r="U403" t="s">
        <v>9270</v>
      </c>
      <c r="V403" t="s">
        <v>9271</v>
      </c>
      <c r="W403" t="s">
        <v>9272</v>
      </c>
      <c r="X403" t="s">
        <v>9273</v>
      </c>
      <c r="Y403" t="s">
        <v>9274</v>
      </c>
      <c r="Z403" s="6">
        <f t="shared" si="37"/>
        <v>15630354</v>
      </c>
      <c r="AA403" s="6">
        <f>IFERROR(VALUE(Table3[[#This Row],[potential revenue]]), 0)</f>
        <v>15630354</v>
      </c>
      <c r="AB403" t="str">
        <f t="shared" si="38"/>
        <v>No</v>
      </c>
      <c r="AC403">
        <f t="shared" si="39"/>
        <v>216</v>
      </c>
      <c r="AD403" t="str">
        <f t="shared" si="40"/>
        <v>&gt;₹500</v>
      </c>
      <c r="AE403" t="str">
        <f t="shared" si="41"/>
        <v>61–70%</v>
      </c>
    </row>
    <row r="404" spans="1:31" x14ac:dyDescent="0.35">
      <c r="A404" t="s">
        <v>9471</v>
      </c>
      <c r="B404" t="s">
        <v>89</v>
      </c>
      <c r="C404" t="str">
        <f>PROPER(Table3[[#This Row],[product_name2]])</f>
        <v>Mi Usb Type-C Cable Smartphone (Black)</v>
      </c>
      <c r="D404" t="s">
        <v>90</v>
      </c>
      <c r="E404" t="s">
        <v>8628</v>
      </c>
      <c r="F404" t="str">
        <f>LEFT(Table3[[#This Row],[category]], FIND("|", Table3[[#This Row],[category]]) - 1)</f>
        <v>Home&amp;Kitchen</v>
      </c>
      <c r="G404" t="str">
        <f>MID(Table3[[#This Row],[category]], FIND("|", Table3[[#This Row],[category]]) + 1, FIND("|", Table3[[#This Row],[category]], FIND("|", Table3[[#This Row],[category]]) + 1) - FIND("|", Table3[[#This Row],[category]]) - 1)</f>
        <v>Kitchen&amp;HomeAppliances</v>
      </c>
      <c r="H404" t="str">
        <f>RIGHT(Table3[[#This Row],[category]], LEN(Table3[[#This Row],[category]]) - FIND("|", Table3[[#This Row],[category]], FIND("|", Table3[[#This Row],[category]]) + 1))</f>
        <v>SmallKitchenAppliances|DigitalKitchenScales</v>
      </c>
      <c r="I404" s="6">
        <v>1099</v>
      </c>
      <c r="J404" s="6">
        <v>1899</v>
      </c>
      <c r="K404" s="1">
        <f t="shared" si="36"/>
        <v>42.127435492364398</v>
      </c>
      <c r="L404" s="3">
        <v>0.42</v>
      </c>
      <c r="M404" s="1">
        <v>4.3</v>
      </c>
      <c r="N404" s="11">
        <v>15276</v>
      </c>
      <c r="O404" s="7">
        <f>IF(ISNUMBER(Table3[[#This Row],[rating]]), Table3[[#This Row],[rating]], "")</f>
        <v>4.3</v>
      </c>
      <c r="P404" s="7">
        <f>Table3[[#This Row],[average rating]] + (Table3[[#This Row],[rating_count]] / 1000)</f>
        <v>19.576000000000001</v>
      </c>
      <c r="Q404" s="7">
        <f>IFERROR(ROUND(VALUE(Table3[[#This Row],[rating]]), 0), "")</f>
        <v>4</v>
      </c>
      <c r="R404" t="s">
        <v>9473</v>
      </c>
      <c r="S404" t="s">
        <v>9474</v>
      </c>
      <c r="T404" t="s">
        <v>9475</v>
      </c>
      <c r="U404" t="s">
        <v>9476</v>
      </c>
      <c r="V404" t="s">
        <v>9477</v>
      </c>
      <c r="W404" t="s">
        <v>9478</v>
      </c>
      <c r="X404" t="s">
        <v>9479</v>
      </c>
      <c r="Y404" t="s">
        <v>9480</v>
      </c>
      <c r="Z404" s="6">
        <f t="shared" si="37"/>
        <v>29009124</v>
      </c>
      <c r="AA404" s="6">
        <f>IFERROR(VALUE(Table3[[#This Row],[potential revenue]]), 0)</f>
        <v>29009124</v>
      </c>
      <c r="AB404" t="str">
        <f t="shared" si="38"/>
        <v>Yes</v>
      </c>
      <c r="AC404">
        <f t="shared" si="39"/>
        <v>217</v>
      </c>
      <c r="AD404" t="str">
        <f t="shared" si="40"/>
        <v>₹200–₹500</v>
      </c>
      <c r="AE404" t="str">
        <f t="shared" si="41"/>
        <v>41–50%</v>
      </c>
    </row>
    <row r="405" spans="1:31" x14ac:dyDescent="0.35">
      <c r="A405" t="s">
        <v>5758</v>
      </c>
      <c r="B405" t="s">
        <v>1442</v>
      </c>
      <c r="C405" t="str">
        <f>PROPER(Table3[[#This Row],[product_name2]])</f>
        <v>Amazonbasics Digital Optical Coax To Analog Rca Audio Converter Adapter With Fiber Cable</v>
      </c>
      <c r="D405" t="s">
        <v>1443</v>
      </c>
      <c r="E405" t="s">
        <v>5760</v>
      </c>
      <c r="F405" t="str">
        <f>LEFT(Table3[[#This Row],[category]], FIND("|", Table3[[#This Row],[category]]) - 1)</f>
        <v>Electronics</v>
      </c>
      <c r="G405" t="str">
        <f>MID(Table3[[#This Row],[category]], FIND("|", Table3[[#This Row],[category]]) + 1, FIND("|", Table3[[#This Row],[category]], FIND("|", Table3[[#This Row],[category]]) + 1) - FIND("|", Table3[[#This Row],[category]]) - 1)</f>
        <v>Cameras&amp;Photography</v>
      </c>
      <c r="H405" t="str">
        <f>RIGHT(Table3[[#This Row],[category]], LEN(Table3[[#This Row],[category]]) - FIND("|", Table3[[#This Row],[category]], FIND("|", Table3[[#This Row],[category]]) + 1))</f>
        <v>Accessories|Tripods&amp;Monopods|CompleteTripodUnits</v>
      </c>
      <c r="I405" s="6">
        <v>1549</v>
      </c>
      <c r="J405" s="6">
        <v>2495</v>
      </c>
      <c r="K405" s="1">
        <f t="shared" si="36"/>
        <v>37.915831663326657</v>
      </c>
      <c r="L405" s="3">
        <v>0.38</v>
      </c>
      <c r="M405" s="1">
        <v>4.4000000000000004</v>
      </c>
      <c r="N405" s="11">
        <v>15137</v>
      </c>
      <c r="O405" s="7">
        <f>IF(ISNUMBER(Table3[[#This Row],[rating]]), Table3[[#This Row],[rating]], "")</f>
        <v>4.4000000000000004</v>
      </c>
      <c r="P405" s="7">
        <f>Table3[[#This Row],[average rating]] + (Table3[[#This Row],[rating_count]] / 1000)</f>
        <v>19.536999999999999</v>
      </c>
      <c r="Q405" s="7">
        <f>IFERROR(ROUND(VALUE(Table3[[#This Row],[rating]]), 0), "")</f>
        <v>4</v>
      </c>
      <c r="R405" t="s">
        <v>5761</v>
      </c>
      <c r="S405" t="s">
        <v>5762</v>
      </c>
      <c r="T405" t="s">
        <v>5763</v>
      </c>
      <c r="U405" t="s">
        <v>5764</v>
      </c>
      <c r="V405" t="s">
        <v>5765</v>
      </c>
      <c r="W405" t="s">
        <v>5766</v>
      </c>
      <c r="X405" t="s">
        <v>5767</v>
      </c>
      <c r="Y405" t="s">
        <v>5768</v>
      </c>
      <c r="Z405" s="6">
        <f t="shared" si="37"/>
        <v>37766815</v>
      </c>
      <c r="AA405" s="6">
        <f>IFERROR(VALUE(Table3[[#This Row],[potential revenue]]), 0)</f>
        <v>37766815</v>
      </c>
      <c r="AB405" t="str">
        <f t="shared" si="38"/>
        <v>No</v>
      </c>
      <c r="AC405">
        <f t="shared" si="39"/>
        <v>217</v>
      </c>
      <c r="AD405" t="str">
        <f t="shared" si="40"/>
        <v>&gt;₹500</v>
      </c>
      <c r="AE405" t="str">
        <f t="shared" si="41"/>
        <v>31–40%</v>
      </c>
    </row>
    <row r="406" spans="1:31" x14ac:dyDescent="0.35">
      <c r="A406" t="s">
        <v>11848</v>
      </c>
      <c r="B406" t="s">
        <v>5522</v>
      </c>
      <c r="C406" t="str">
        <f>PROPER(Table3[[#This Row],[product_name2]])</f>
        <v>Zebronics Zeb-Comfort Wired Usb Mouse, 3-Button, 1000 Dpi Optical Sensor, Plug &amp; Play, For Windows/Mac, Black</v>
      </c>
      <c r="D406" t="s">
        <v>5523</v>
      </c>
      <c r="E406" t="s">
        <v>10407</v>
      </c>
      <c r="F406" t="str">
        <f>LEFT(Table3[[#This Row],[category]], FIND("|", Table3[[#This Row],[category]]) - 1)</f>
        <v>Home&amp;Kitchen</v>
      </c>
      <c r="G406" t="str">
        <f>MID(Table3[[#This Row],[category]], FIND("|", Table3[[#This Row],[category]]) + 1, FIND("|", Table3[[#This Row],[category]], FIND("|", Table3[[#This Row],[category]]) + 1) - FIND("|", Table3[[#This Row],[category]]) - 1)</f>
        <v>Kitchen&amp;HomeAppliances</v>
      </c>
      <c r="H406" t="str">
        <f>RIGHT(Table3[[#This Row],[category]], LEN(Table3[[#This Row],[category]]) - FIND("|", Table3[[#This Row],[category]], FIND("|", Table3[[#This Row],[category]]) + 1))</f>
        <v>SmallKitchenAppliances|HandMixers</v>
      </c>
      <c r="I406" s="6">
        <v>979</v>
      </c>
      <c r="J406" s="6">
        <v>1395</v>
      </c>
      <c r="K406" s="1">
        <f t="shared" si="36"/>
        <v>29.820788530465954</v>
      </c>
      <c r="L406" s="3">
        <v>0.3</v>
      </c>
      <c r="M406" s="1">
        <v>4.2</v>
      </c>
      <c r="N406" s="11">
        <v>15252</v>
      </c>
      <c r="O406" s="7">
        <f>IF(ISNUMBER(Table3[[#This Row],[rating]]), Table3[[#This Row],[rating]], "")</f>
        <v>4.2</v>
      </c>
      <c r="P406" s="7">
        <f>Table3[[#This Row],[average rating]] + (Table3[[#This Row],[rating_count]] / 1000)</f>
        <v>19.452000000000002</v>
      </c>
      <c r="Q406" s="7">
        <f>IFERROR(ROUND(VALUE(Table3[[#This Row],[rating]]), 0), "")</f>
        <v>4</v>
      </c>
      <c r="R406" t="s">
        <v>11850</v>
      </c>
      <c r="S406" t="s">
        <v>11851</v>
      </c>
      <c r="T406" t="s">
        <v>11852</v>
      </c>
      <c r="U406" t="s">
        <v>11853</v>
      </c>
      <c r="V406" t="s">
        <v>11854</v>
      </c>
      <c r="W406" t="s">
        <v>11855</v>
      </c>
      <c r="X406" t="s">
        <v>11856</v>
      </c>
      <c r="Y406" t="s">
        <v>11857</v>
      </c>
      <c r="Z406" s="6">
        <f t="shared" si="37"/>
        <v>21276540</v>
      </c>
      <c r="AA406" s="6">
        <f>IFERROR(VALUE(Table3[[#This Row],[potential revenue]]), 0)</f>
        <v>21276540</v>
      </c>
      <c r="AB406" t="str">
        <f t="shared" si="38"/>
        <v>No</v>
      </c>
      <c r="AC406">
        <f t="shared" si="39"/>
        <v>216</v>
      </c>
      <c r="AD406" t="str">
        <f t="shared" si="40"/>
        <v>&gt;₹500</v>
      </c>
      <c r="AE406" t="str">
        <f t="shared" si="41"/>
        <v>21–30%</v>
      </c>
    </row>
    <row r="407" spans="1:31" x14ac:dyDescent="0.35">
      <c r="A407" t="s">
        <v>8699</v>
      </c>
      <c r="B407" t="s">
        <v>11275</v>
      </c>
      <c r="C407" t="str">
        <f>PROPER(Table3[[#This Row],[product_name2]])</f>
        <v>Mr. Brand Portable Usb Juicer Electric Usb Juice Maker Mixer Bottle Blender Grinder Mixer,6 Blades Rechargeable Bottle With (Multi Color) (Multi Mixer 6 Bled)</v>
      </c>
      <c r="D407" t="s">
        <v>11276</v>
      </c>
      <c r="E407" t="s">
        <v>8584</v>
      </c>
      <c r="F407" t="str">
        <f>LEFT(Table3[[#This Row],[category]], FIND("|", Table3[[#This Row],[category]]) - 1)</f>
        <v>Home&amp;Kitchen</v>
      </c>
      <c r="G407" t="str">
        <f>MID(Table3[[#This Row],[category]], FIND("|", Table3[[#This Row],[category]]) + 1, FIND("|", Table3[[#This Row],[category]], FIND("|", Table3[[#This Row],[category]]) + 1) - FIND("|", Table3[[#This Row],[category]]) - 1)</f>
        <v>Kitchen&amp;HomeAppliances</v>
      </c>
      <c r="H407" t="str">
        <f>RIGHT(Table3[[#This Row],[category]], LEN(Table3[[#This Row],[category]]) - FIND("|", Table3[[#This Row],[category]], FIND("|", Table3[[#This Row],[category]]) + 1))</f>
        <v>SmallKitchenAppliances|Kettles&amp;HotWaterDispensers|ElectricKettles</v>
      </c>
      <c r="I407" s="6">
        <v>1043</v>
      </c>
      <c r="J407" s="6">
        <v>1345</v>
      </c>
      <c r="K407" s="1">
        <f t="shared" si="36"/>
        <v>22.45353159851301</v>
      </c>
      <c r="L407" s="3">
        <v>0.22</v>
      </c>
      <c r="M407" s="1">
        <v>3.8</v>
      </c>
      <c r="N407" s="11">
        <v>15592</v>
      </c>
      <c r="O407" s="7">
        <f>IF(ISNUMBER(Table3[[#This Row],[rating]]), Table3[[#This Row],[rating]], "")</f>
        <v>3.8</v>
      </c>
      <c r="P407" s="7">
        <f>Table3[[#This Row],[average rating]] + (Table3[[#This Row],[rating_count]] / 1000)</f>
        <v>19.391999999999999</v>
      </c>
      <c r="Q407" s="7">
        <f>IFERROR(ROUND(VALUE(Table3[[#This Row],[rating]]), 0), "")</f>
        <v>4</v>
      </c>
      <c r="R407" t="s">
        <v>8701</v>
      </c>
      <c r="S407" t="s">
        <v>8702</v>
      </c>
      <c r="T407" t="s">
        <v>8703</v>
      </c>
      <c r="U407" t="s">
        <v>8704</v>
      </c>
      <c r="V407" t="s">
        <v>8705</v>
      </c>
      <c r="W407" t="s">
        <v>8706</v>
      </c>
      <c r="X407" t="s">
        <v>8707</v>
      </c>
      <c r="Y407" t="s">
        <v>8708</v>
      </c>
      <c r="Z407" s="6">
        <f t="shared" si="37"/>
        <v>20971240</v>
      </c>
      <c r="AA407" s="6">
        <f>IFERROR(VALUE(Table3[[#This Row],[potential revenue]]), 0)</f>
        <v>20971240</v>
      </c>
      <c r="AB407" t="str">
        <f t="shared" si="38"/>
        <v>No</v>
      </c>
      <c r="AC407">
        <f t="shared" si="39"/>
        <v>217</v>
      </c>
      <c r="AD407" t="str">
        <f t="shared" si="40"/>
        <v>&gt;₹500</v>
      </c>
      <c r="AE407" t="str">
        <f t="shared" si="41"/>
        <v>21–30%</v>
      </c>
    </row>
    <row r="408" spans="1:31" x14ac:dyDescent="0.35">
      <c r="A408" t="s">
        <v>11285</v>
      </c>
      <c r="B408" t="s">
        <v>9306</v>
      </c>
      <c r="C408" t="str">
        <f>PROPER(Table3[[#This Row],[product_name2]])</f>
        <v>Bosch Pro 1000W Mixer Grinder Mgm8842Min - Black</v>
      </c>
      <c r="D408" t="s">
        <v>9307</v>
      </c>
      <c r="E408" t="s">
        <v>9339</v>
      </c>
      <c r="F408" t="str">
        <f>LEFT(Table3[[#This Row],[category]], FIND("|", Table3[[#This Row],[category]]) - 1)</f>
        <v>Home&amp;Kitchen</v>
      </c>
      <c r="G408" t="str">
        <f>MID(Table3[[#This Row],[category]], FIND("|", Table3[[#This Row],[category]]) + 1, FIND("|", Table3[[#This Row],[category]], FIND("|", Table3[[#This Row],[category]]) + 1) - FIND("|", Table3[[#This Row],[category]]) - 1)</f>
        <v>Heating,Cooling&amp;AirQuality</v>
      </c>
      <c r="H408" t="str">
        <f>RIGHT(Table3[[#This Row],[category]], LEN(Table3[[#This Row],[category]]) - FIND("|", Table3[[#This Row],[category]], FIND("|", Table3[[#This Row],[category]]) + 1))</f>
        <v>Fans|CeilingFans</v>
      </c>
      <c r="I408" s="6">
        <v>1804</v>
      </c>
      <c r="J408" s="6">
        <v>2380</v>
      </c>
      <c r="K408" s="1">
        <f t="shared" si="36"/>
        <v>24.201680672268907</v>
      </c>
      <c r="L408" s="3">
        <v>0.24</v>
      </c>
      <c r="M408" s="1">
        <v>4</v>
      </c>
      <c r="N408" s="11">
        <v>15382</v>
      </c>
      <c r="O408" s="7">
        <f>IF(ISNUMBER(Table3[[#This Row],[rating]]), Table3[[#This Row],[rating]], "")</f>
        <v>4</v>
      </c>
      <c r="P408" s="7">
        <f>Table3[[#This Row],[average rating]] + (Table3[[#This Row],[rating_count]] / 1000)</f>
        <v>19.381999999999998</v>
      </c>
      <c r="Q408" s="7">
        <f>IFERROR(ROUND(VALUE(Table3[[#This Row],[rating]]), 0), "")</f>
        <v>4</v>
      </c>
      <c r="R408" t="s">
        <v>11287</v>
      </c>
      <c r="S408" t="s">
        <v>11288</v>
      </c>
      <c r="T408" t="s">
        <v>11289</v>
      </c>
      <c r="U408" t="s">
        <v>11290</v>
      </c>
      <c r="V408" t="s">
        <v>11291</v>
      </c>
      <c r="W408" t="s">
        <v>11292</v>
      </c>
      <c r="X408" t="s">
        <v>11293</v>
      </c>
      <c r="Y408" t="s">
        <v>11294</v>
      </c>
      <c r="Z408" s="6">
        <f t="shared" si="37"/>
        <v>36609160</v>
      </c>
      <c r="AA408" s="6">
        <f>IFERROR(VALUE(Table3[[#This Row],[potential revenue]]), 0)</f>
        <v>36609160</v>
      </c>
      <c r="AB408" t="str">
        <f t="shared" si="38"/>
        <v>No</v>
      </c>
      <c r="AC408">
        <f t="shared" si="39"/>
        <v>217</v>
      </c>
      <c r="AD408" t="str">
        <f t="shared" si="40"/>
        <v>&gt;₹500</v>
      </c>
      <c r="AE408" t="str">
        <f t="shared" si="41"/>
        <v>21–30%</v>
      </c>
    </row>
    <row r="409" spans="1:31" x14ac:dyDescent="0.35">
      <c r="A409" t="s">
        <v>6535</v>
      </c>
      <c r="B409" t="s">
        <v>3285</v>
      </c>
      <c r="C409" t="str">
        <f>PROPER(Table3[[#This Row],[product_name2]])</f>
        <v>Redmi 10A (Sea Blue, 4Gb Ram, 64Gb Storage) | 2 Ghz Octa Core Helio G25 | 5000 Mah Battery | Finger Print Sensor | Upto 5Gb Ram With Ram Booster</v>
      </c>
      <c r="D409" t="s">
        <v>3286</v>
      </c>
      <c r="E409" t="s">
        <v>6537</v>
      </c>
      <c r="F409" t="str">
        <f>LEFT(Table3[[#This Row],[category]], FIND("|", Table3[[#This Row],[category]]) - 1)</f>
        <v>Electronics</v>
      </c>
      <c r="G409" t="str">
        <f>MID(Table3[[#This Row],[category]], FIND("|", Table3[[#This Row],[category]]) + 1, FIND("|", Table3[[#This Row],[category]], FIND("|", Table3[[#This Row],[category]]) + 1) - FIND("|", Table3[[#This Row],[category]]) - 1)</f>
        <v>Headphones,Earbuds&amp;Accessories</v>
      </c>
      <c r="H409" t="str">
        <f>RIGHT(Table3[[#This Row],[category]], LEN(Table3[[#This Row],[category]]) - FIND("|", Table3[[#This Row],[category]], FIND("|", Table3[[#This Row],[category]]) + 1))</f>
        <v>Cases</v>
      </c>
      <c r="I409" s="6">
        <v>119</v>
      </c>
      <c r="J409" s="6">
        <v>499</v>
      </c>
      <c r="K409" s="1">
        <f t="shared" si="36"/>
        <v>76.152304609218433</v>
      </c>
      <c r="L409" s="3">
        <v>0.76</v>
      </c>
      <c r="M409" s="1">
        <v>4.3</v>
      </c>
      <c r="N409" s="11">
        <v>15032</v>
      </c>
      <c r="O409" s="7">
        <f>IF(ISNUMBER(Table3[[#This Row],[rating]]), Table3[[#This Row],[rating]], "")</f>
        <v>4.3</v>
      </c>
      <c r="P409" s="7">
        <f>Table3[[#This Row],[average rating]] + (Table3[[#This Row],[rating_count]] / 1000)</f>
        <v>19.332000000000001</v>
      </c>
      <c r="Q409" s="7">
        <f>IFERROR(ROUND(VALUE(Table3[[#This Row],[rating]]), 0), "")</f>
        <v>4</v>
      </c>
      <c r="R409" t="s">
        <v>6538</v>
      </c>
      <c r="S409" t="s">
        <v>6539</v>
      </c>
      <c r="T409" t="s">
        <v>6540</v>
      </c>
      <c r="U409" t="s">
        <v>6541</v>
      </c>
      <c r="V409" t="s">
        <v>6542</v>
      </c>
      <c r="W409" t="s">
        <v>6543</v>
      </c>
      <c r="X409" t="s">
        <v>6544</v>
      </c>
      <c r="Y409" t="s">
        <v>6545</v>
      </c>
      <c r="Z409" s="6">
        <f t="shared" si="37"/>
        <v>7500968</v>
      </c>
      <c r="AA409" s="6">
        <f>IFERROR(VALUE(Table3[[#This Row],[potential revenue]]), 0)</f>
        <v>7500968</v>
      </c>
      <c r="AB409" t="str">
        <f t="shared" si="38"/>
        <v>No</v>
      </c>
      <c r="AC409">
        <f t="shared" si="39"/>
        <v>217</v>
      </c>
      <c r="AD409" t="str">
        <f t="shared" si="40"/>
        <v>&gt;₹500</v>
      </c>
      <c r="AE409" t="str">
        <f t="shared" si="41"/>
        <v>71–80%</v>
      </c>
    </row>
    <row r="410" spans="1:31" x14ac:dyDescent="0.35">
      <c r="A410" t="s">
        <v>79</v>
      </c>
      <c r="B410" t="s">
        <v>4030</v>
      </c>
      <c r="C410" t="str">
        <f>PROPER(Table3[[#This Row],[product_name2]])</f>
        <v>Tukzer Capacitive Stylus Pen For Touch Screens Devices, Fine Point, Lightweight Metal Body With Magnetism Cover Cap For Smartphones/Tablets/Ipad/Ipad Pro/Iphone (Grey)</v>
      </c>
      <c r="D410" t="s">
        <v>4031</v>
      </c>
      <c r="E410" t="s">
        <v>20</v>
      </c>
      <c r="F410" t="str">
        <f>LEFT(Table3[[#This Row],[category]], FIND("|", Table3[[#This Row],[category]]) - 1)</f>
        <v>Computers&amp;Accessories</v>
      </c>
      <c r="G410" t="str">
        <f>MID(Table3[[#This Row],[category]], FIND("|", Table3[[#This Row],[category]]) + 1, FIND("|", Table3[[#This Row],[category]], FIND("|", Table3[[#This Row],[category]]) + 1) - FIND("|", Table3[[#This Row],[category]]) - 1)</f>
        <v>Accessories&amp;Peripherals</v>
      </c>
      <c r="H410" t="str">
        <f>RIGHT(Table3[[#This Row],[category]], LEN(Table3[[#This Row],[category]]) - FIND("|", Table3[[#This Row],[category]], FIND("|", Table3[[#This Row],[category]]) + 1))</f>
        <v>Cables&amp;Accessories|Cables|USBCables</v>
      </c>
      <c r="I410" s="6">
        <v>176.63</v>
      </c>
      <c r="J410" s="6">
        <v>499</v>
      </c>
      <c r="K410" s="1">
        <f t="shared" si="36"/>
        <v>64.603206412825656</v>
      </c>
      <c r="L410" s="3">
        <v>0.65</v>
      </c>
      <c r="M410" s="1">
        <v>4.0999999999999996</v>
      </c>
      <c r="N410" s="11">
        <v>15189</v>
      </c>
      <c r="O410" s="7">
        <f>IF(ISNUMBER(Table3[[#This Row],[rating]]), Table3[[#This Row],[rating]], "")</f>
        <v>4.0999999999999996</v>
      </c>
      <c r="P410" s="7">
        <f>Table3[[#This Row],[average rating]] + (Table3[[#This Row],[rating_count]] / 1000)</f>
        <v>19.289000000000001</v>
      </c>
      <c r="Q410" s="7">
        <f>IFERROR(ROUND(VALUE(Table3[[#This Row],[rating]]), 0), "")</f>
        <v>4</v>
      </c>
      <c r="R410" t="s">
        <v>81</v>
      </c>
      <c r="S410" t="s">
        <v>82</v>
      </c>
      <c r="T410" t="s">
        <v>83</v>
      </c>
      <c r="U410" t="s">
        <v>84</v>
      </c>
      <c r="V410" t="s">
        <v>85</v>
      </c>
      <c r="W410" t="s">
        <v>86</v>
      </c>
      <c r="X410" t="s">
        <v>3620</v>
      </c>
      <c r="Y410" t="s">
        <v>3621</v>
      </c>
      <c r="Z410" s="6">
        <f t="shared" si="37"/>
        <v>7579311</v>
      </c>
      <c r="AA410" s="6">
        <f>IFERROR(VALUE(Table3[[#This Row],[potential revenue]]), 0)</f>
        <v>7579311</v>
      </c>
      <c r="AB410" t="str">
        <f t="shared" si="38"/>
        <v>Yes</v>
      </c>
      <c r="AC410">
        <f t="shared" si="39"/>
        <v>218</v>
      </c>
      <c r="AD410" t="str">
        <f t="shared" si="40"/>
        <v>&lt;₹200</v>
      </c>
      <c r="AE410" t="str">
        <f t="shared" si="41"/>
        <v>61–70%</v>
      </c>
    </row>
    <row r="411" spans="1:31" x14ac:dyDescent="0.35">
      <c r="A411" t="s">
        <v>79</v>
      </c>
      <c r="B411" t="s">
        <v>6598</v>
      </c>
      <c r="C411" t="str">
        <f>PROPER(Table3[[#This Row],[product_name2]])</f>
        <v>Western Digital Wd 2Tb My Passport Portable Hard Disk Drive, Usb 3.0 With¬† Automatic Backup, 256 Bit Aes Hardware Encryption,Password Protection,Compatible With Windows And Mac, External Hdd-Black</v>
      </c>
      <c r="D411" t="s">
        <v>6599</v>
      </c>
      <c r="E411" t="s">
        <v>20</v>
      </c>
      <c r="F411" t="str">
        <f>LEFT(Table3[[#This Row],[category]], FIND("|", Table3[[#This Row],[category]]) - 1)</f>
        <v>Computers&amp;Accessories</v>
      </c>
      <c r="G411" t="str">
        <f>MID(Table3[[#This Row],[category]], FIND("|", Table3[[#This Row],[category]]) + 1, FIND("|", Table3[[#This Row],[category]], FIND("|", Table3[[#This Row],[category]]) + 1) - FIND("|", Table3[[#This Row],[category]]) - 1)</f>
        <v>Accessories&amp;Peripherals</v>
      </c>
      <c r="H411" t="str">
        <f>RIGHT(Table3[[#This Row],[category]], LEN(Table3[[#This Row],[category]]) - FIND("|", Table3[[#This Row],[category]], FIND("|", Table3[[#This Row],[category]]) + 1))</f>
        <v>Cables&amp;Accessories|Cables|USBCables</v>
      </c>
      <c r="I411" s="6">
        <v>176.63</v>
      </c>
      <c r="J411" s="6">
        <v>499</v>
      </c>
      <c r="K411" s="1">
        <f t="shared" si="36"/>
        <v>64.603206412825656</v>
      </c>
      <c r="L411" s="3">
        <v>0.65</v>
      </c>
      <c r="M411" s="1">
        <v>4.0999999999999996</v>
      </c>
      <c r="N411" s="11">
        <v>15189</v>
      </c>
      <c r="O411" s="7">
        <f>IF(ISNUMBER(Table3[[#This Row],[rating]]), Table3[[#This Row],[rating]], "")</f>
        <v>4.0999999999999996</v>
      </c>
      <c r="P411" s="7">
        <f>Table3[[#This Row],[average rating]] + (Table3[[#This Row],[rating_count]] / 1000)</f>
        <v>19.289000000000001</v>
      </c>
      <c r="Q411" s="7">
        <f>IFERROR(ROUND(VALUE(Table3[[#This Row],[rating]]), 0), "")</f>
        <v>4</v>
      </c>
      <c r="R411" t="s">
        <v>81</v>
      </c>
      <c r="S411" t="s">
        <v>82</v>
      </c>
      <c r="T411" t="s">
        <v>83</v>
      </c>
      <c r="U411" t="s">
        <v>84</v>
      </c>
      <c r="V411" t="s">
        <v>85</v>
      </c>
      <c r="W411" t="s">
        <v>86</v>
      </c>
      <c r="X411" t="s">
        <v>87</v>
      </c>
      <c r="Y411" t="s">
        <v>5426</v>
      </c>
      <c r="Z411" s="6">
        <f t="shared" si="37"/>
        <v>7579311</v>
      </c>
      <c r="AA411" s="6">
        <f>IFERROR(VALUE(Table3[[#This Row],[potential revenue]]), 0)</f>
        <v>7579311</v>
      </c>
      <c r="AB411" t="str">
        <f t="shared" si="38"/>
        <v>Yes</v>
      </c>
      <c r="AC411">
        <f t="shared" si="39"/>
        <v>219</v>
      </c>
      <c r="AD411" t="str">
        <f t="shared" si="40"/>
        <v>&lt;₹200</v>
      </c>
      <c r="AE411" t="str">
        <f t="shared" si="41"/>
        <v>61–70%</v>
      </c>
    </row>
    <row r="412" spans="1:31" x14ac:dyDescent="0.35">
      <c r="A412" t="s">
        <v>79</v>
      </c>
      <c r="B412" t="s">
        <v>5666</v>
      </c>
      <c r="C412" t="str">
        <f>PROPER(Table3[[#This Row],[product_name2]])</f>
        <v>Hp 150 Wireless Usb Mouse With Ergonomic And Ambidextrous Design, 1600 Dpi Optical Tracking, 2.4 Ghz Wireless Connectivity, Dual-Function Scroll Wheel And 12 Month Long Battery Life. 3-Years Warranty.</v>
      </c>
      <c r="D412" t="s">
        <v>5667</v>
      </c>
      <c r="E412" t="s">
        <v>20</v>
      </c>
      <c r="F412" t="str">
        <f>LEFT(Table3[[#This Row],[category]], FIND("|", Table3[[#This Row],[category]]) - 1)</f>
        <v>Computers&amp;Accessories</v>
      </c>
      <c r="G412" t="str">
        <f>MID(Table3[[#This Row],[category]], FIND("|", Table3[[#This Row],[category]]) + 1, FIND("|", Table3[[#This Row],[category]], FIND("|", Table3[[#This Row],[category]]) + 1) - FIND("|", Table3[[#This Row],[category]]) - 1)</f>
        <v>Accessories&amp;Peripherals</v>
      </c>
      <c r="H412" t="str">
        <f>RIGHT(Table3[[#This Row],[category]], LEN(Table3[[#This Row],[category]]) - FIND("|", Table3[[#This Row],[category]], FIND("|", Table3[[#This Row],[category]]) + 1))</f>
        <v>Cables&amp;Accessories|Cables|USBCables</v>
      </c>
      <c r="I412" s="6">
        <v>176.63</v>
      </c>
      <c r="J412" s="6">
        <v>499</v>
      </c>
      <c r="K412" s="1">
        <f t="shared" si="36"/>
        <v>64.603206412825656</v>
      </c>
      <c r="L412" s="3">
        <v>0.65</v>
      </c>
      <c r="M412" s="1">
        <v>4.0999999999999996</v>
      </c>
      <c r="N412" s="11">
        <v>15188</v>
      </c>
      <c r="O412" s="7">
        <f>IF(ISNUMBER(Table3[[#This Row],[rating]]), Table3[[#This Row],[rating]], "")</f>
        <v>4.0999999999999996</v>
      </c>
      <c r="P412" s="7">
        <f>Table3[[#This Row],[average rating]] + (Table3[[#This Row],[rating_count]] / 1000)</f>
        <v>19.288</v>
      </c>
      <c r="Q412" s="7">
        <f>IFERROR(ROUND(VALUE(Table3[[#This Row],[rating]]), 0), "")</f>
        <v>4</v>
      </c>
      <c r="R412" t="s">
        <v>81</v>
      </c>
      <c r="S412" t="s">
        <v>82</v>
      </c>
      <c r="T412" t="s">
        <v>83</v>
      </c>
      <c r="U412" t="s">
        <v>84</v>
      </c>
      <c r="V412" t="s">
        <v>85</v>
      </c>
      <c r="W412" t="s">
        <v>86</v>
      </c>
      <c r="X412" t="s">
        <v>87</v>
      </c>
      <c r="Y412" t="s">
        <v>88</v>
      </c>
      <c r="Z412" s="6">
        <f t="shared" si="37"/>
        <v>7578812</v>
      </c>
      <c r="AA412" s="6">
        <f>IFERROR(VALUE(Table3[[#This Row],[potential revenue]]), 0)</f>
        <v>7578812</v>
      </c>
      <c r="AB412" t="str">
        <f t="shared" si="38"/>
        <v>Yes</v>
      </c>
      <c r="AC412">
        <f t="shared" si="39"/>
        <v>218</v>
      </c>
      <c r="AD412" t="str">
        <f t="shared" si="40"/>
        <v>&lt;₹200</v>
      </c>
      <c r="AE412" t="str">
        <f t="shared" si="41"/>
        <v>61–70%</v>
      </c>
    </row>
    <row r="413" spans="1:31" x14ac:dyDescent="0.35">
      <c r="A413" t="s">
        <v>9899</v>
      </c>
      <c r="B413" t="s">
        <v>7392</v>
      </c>
      <c r="C413" t="str">
        <f>PROPER(Table3[[#This Row],[product_name2]])</f>
        <v>Zebronics, Zeb-Nc3300 Usb Powered Laptop Cooling Pad With Dual Fan, Dual Usb Port And Blue Led Lights</v>
      </c>
      <c r="D413" t="s">
        <v>7393</v>
      </c>
      <c r="E413" t="s">
        <v>8764</v>
      </c>
      <c r="F413" t="str">
        <f>LEFT(Table3[[#This Row],[category]], FIND("|", Table3[[#This Row],[category]]) - 1)</f>
        <v>Home&amp;Kitchen</v>
      </c>
      <c r="G413" t="str">
        <f>MID(Table3[[#This Row],[category]], FIND("|", Table3[[#This Row],[category]]) + 1, FIND("|", Table3[[#This Row],[category]], FIND("|", Table3[[#This Row],[category]]) + 1) - FIND("|", Table3[[#This Row],[category]]) - 1)</f>
        <v>Heating,Cooling&amp;AirQuality</v>
      </c>
      <c r="H413" t="str">
        <f>RIGHT(Table3[[#This Row],[category]], LEN(Table3[[#This Row],[category]]) - FIND("|", Table3[[#This Row],[category]], FIND("|", Table3[[#This Row],[category]]) + 1))</f>
        <v>WaterHeaters&amp;Geysers|InstantWaterHeaters</v>
      </c>
      <c r="I413" s="6">
        <v>2599</v>
      </c>
      <c r="J413" s="6">
        <v>4400</v>
      </c>
      <c r="K413" s="1">
        <f t="shared" si="36"/>
        <v>40.93181818181818</v>
      </c>
      <c r="L413" s="3">
        <v>0.41</v>
      </c>
      <c r="M413" s="1">
        <v>4.0999999999999996</v>
      </c>
      <c r="N413" s="11">
        <v>14947</v>
      </c>
      <c r="O413" s="7">
        <f>IF(ISNUMBER(Table3[[#This Row],[rating]]), Table3[[#This Row],[rating]], "")</f>
        <v>4.0999999999999996</v>
      </c>
      <c r="P413" s="7">
        <f>Table3[[#This Row],[average rating]] + (Table3[[#This Row],[rating_count]] / 1000)</f>
        <v>19.046999999999997</v>
      </c>
      <c r="Q413" s="7">
        <f>IFERROR(ROUND(VALUE(Table3[[#This Row],[rating]]), 0), "")</f>
        <v>4</v>
      </c>
      <c r="R413" t="s">
        <v>9901</v>
      </c>
      <c r="S413" t="s">
        <v>9902</v>
      </c>
      <c r="T413" t="s">
        <v>9903</v>
      </c>
      <c r="U413" t="s">
        <v>9904</v>
      </c>
      <c r="V413" t="s">
        <v>9905</v>
      </c>
      <c r="W413" t="s">
        <v>9906</v>
      </c>
      <c r="X413" t="s">
        <v>9907</v>
      </c>
      <c r="Y413" t="s">
        <v>9908</v>
      </c>
      <c r="Z413" s="6">
        <f t="shared" si="37"/>
        <v>65766800</v>
      </c>
      <c r="AA413" s="6">
        <f>IFERROR(VALUE(Table3[[#This Row],[potential revenue]]), 0)</f>
        <v>65766800</v>
      </c>
      <c r="AB413" t="str">
        <f t="shared" si="38"/>
        <v>Yes</v>
      </c>
      <c r="AC413">
        <f t="shared" si="39"/>
        <v>218</v>
      </c>
      <c r="AD413" t="str">
        <f t="shared" si="40"/>
        <v>&lt;₹200</v>
      </c>
      <c r="AE413" t="str">
        <f t="shared" si="41"/>
        <v>41–50%</v>
      </c>
    </row>
    <row r="414" spans="1:31" x14ac:dyDescent="0.35">
      <c r="A414" t="s">
        <v>10070</v>
      </c>
      <c r="B414" t="s">
        <v>9164</v>
      </c>
      <c r="C414" t="str">
        <f>PROPER(Table3[[#This Row],[product_name2]])</f>
        <v>Bajaj New Shakti Neo 25L Vertical Storage Water Heater (Geyser 25 Litres) 4 Star Bee Rated Heater For Water Heating With Titanium Armour, Swirl Flow Technology, Glasslined Tank(White), 1 Yr Warranty</v>
      </c>
      <c r="D414" t="s">
        <v>9165</v>
      </c>
      <c r="E414" t="s">
        <v>8690</v>
      </c>
      <c r="F414" t="str">
        <f>LEFT(Table3[[#This Row],[category]], FIND("|", Table3[[#This Row],[category]]) - 1)</f>
        <v>Home&amp;Kitchen</v>
      </c>
      <c r="G414" t="str">
        <f>MID(Table3[[#This Row],[category]], FIND("|", Table3[[#This Row],[category]]) + 1, FIND("|", Table3[[#This Row],[category]], FIND("|", Table3[[#This Row],[category]]) + 1) - FIND("|", Table3[[#This Row],[category]]) - 1)</f>
        <v>Kitchen&amp;HomeAppliances</v>
      </c>
      <c r="H414" t="str">
        <f>RIGHT(Table3[[#This Row],[category]], LEN(Table3[[#This Row],[category]]) - FIND("|", Table3[[#This Row],[category]], FIND("|", Table3[[#This Row],[category]]) + 1))</f>
        <v>SmallKitchenAppliances|InductionCooktop</v>
      </c>
      <c r="I414" s="6">
        <v>2698</v>
      </c>
      <c r="J414" s="6">
        <v>3945</v>
      </c>
      <c r="K414" s="1">
        <f t="shared" si="36"/>
        <v>31.609632446134345</v>
      </c>
      <c r="L414" s="3">
        <v>0.32</v>
      </c>
      <c r="M414" s="1">
        <v>4</v>
      </c>
      <c r="N414" s="11">
        <v>15034</v>
      </c>
      <c r="O414" s="7">
        <f>IF(ISNUMBER(Table3[[#This Row],[rating]]), Table3[[#This Row],[rating]], "")</f>
        <v>4</v>
      </c>
      <c r="P414" s="7">
        <f>Table3[[#This Row],[average rating]] + (Table3[[#This Row],[rating_count]] / 1000)</f>
        <v>19.033999999999999</v>
      </c>
      <c r="Q414" s="7">
        <f>IFERROR(ROUND(VALUE(Table3[[#This Row],[rating]]), 0), "")</f>
        <v>4</v>
      </c>
      <c r="R414" t="s">
        <v>10072</v>
      </c>
      <c r="S414" t="s">
        <v>10073</v>
      </c>
      <c r="T414" t="s">
        <v>10074</v>
      </c>
      <c r="U414" t="s">
        <v>10075</v>
      </c>
      <c r="V414" t="s">
        <v>10076</v>
      </c>
      <c r="W414" t="s">
        <v>10077</v>
      </c>
      <c r="X414" t="s">
        <v>10078</v>
      </c>
      <c r="Y414" t="s">
        <v>10079</v>
      </c>
      <c r="Z414" s="6">
        <f t="shared" si="37"/>
        <v>59309130</v>
      </c>
      <c r="AA414" s="6">
        <f>IFERROR(VALUE(Table3[[#This Row],[potential revenue]]), 0)</f>
        <v>59309130</v>
      </c>
      <c r="AB414" t="str">
        <f t="shared" si="38"/>
        <v>No</v>
      </c>
      <c r="AC414">
        <f t="shared" si="39"/>
        <v>217</v>
      </c>
      <c r="AD414" t="str">
        <f t="shared" si="40"/>
        <v>&gt;₹500</v>
      </c>
      <c r="AE414" t="str">
        <f t="shared" si="41"/>
        <v>31–40%</v>
      </c>
    </row>
    <row r="415" spans="1:31" x14ac:dyDescent="0.35">
      <c r="A415" t="s">
        <v>2595</v>
      </c>
      <c r="B415" t="s">
        <v>5934</v>
      </c>
      <c r="C415" t="str">
        <f>PROPER(Table3[[#This Row],[product_name2]])</f>
        <v>Tp-Link Tapo 360¬∞ 2Mp 1080P Full Hd Pan/Tilt Home Security Wi-Fi Smart Camera| Alexa Enabled| 2-Way Audio| Night Vision| Motion Detection| Sound And Light Alarm| Indoor Cctv (Tapo C200) White</v>
      </c>
      <c r="D415" t="s">
        <v>5935</v>
      </c>
      <c r="E415" t="s">
        <v>20</v>
      </c>
      <c r="F415" t="str">
        <f>LEFT(Table3[[#This Row],[category]], FIND("|", Table3[[#This Row],[category]]) - 1)</f>
        <v>Computers&amp;Accessories</v>
      </c>
      <c r="G415" t="str">
        <f>MID(Table3[[#This Row],[category]], FIND("|", Table3[[#This Row],[category]]) + 1, FIND("|", Table3[[#This Row],[category]], FIND("|", Table3[[#This Row],[category]]) + 1) - FIND("|", Table3[[#This Row],[category]]) - 1)</f>
        <v>Accessories&amp;Peripherals</v>
      </c>
      <c r="H415" t="str">
        <f>RIGHT(Table3[[#This Row],[category]], LEN(Table3[[#This Row],[category]]) - FIND("|", Table3[[#This Row],[category]], FIND("|", Table3[[#This Row],[category]]) + 1))</f>
        <v>Cables&amp;Accessories|Cables|USBCables</v>
      </c>
      <c r="I415" s="6">
        <v>349</v>
      </c>
      <c r="J415" s="6">
        <v>899</v>
      </c>
      <c r="K415" s="1">
        <f t="shared" si="36"/>
        <v>61.179087875417125</v>
      </c>
      <c r="L415" s="3">
        <v>0.61</v>
      </c>
      <c r="M415" s="1">
        <v>4.0999999999999996</v>
      </c>
      <c r="N415" s="11">
        <v>14896</v>
      </c>
      <c r="O415" s="7">
        <f>IF(ISNUMBER(Table3[[#This Row],[rating]]), Table3[[#This Row],[rating]], "")</f>
        <v>4.0999999999999996</v>
      </c>
      <c r="P415" s="7">
        <f>Table3[[#This Row],[average rating]] + (Table3[[#This Row],[rating_count]] / 1000)</f>
        <v>18.996000000000002</v>
      </c>
      <c r="Q415" s="7">
        <f>IFERROR(ROUND(VALUE(Table3[[#This Row],[rating]]), 0), "")</f>
        <v>4</v>
      </c>
      <c r="R415" t="s">
        <v>2597</v>
      </c>
      <c r="S415" t="s">
        <v>2598</v>
      </c>
      <c r="T415" t="s">
        <v>2599</v>
      </c>
      <c r="U415" t="s">
        <v>2600</v>
      </c>
      <c r="V415" t="s">
        <v>2601</v>
      </c>
      <c r="W415" t="s">
        <v>2602</v>
      </c>
      <c r="X415" t="s">
        <v>2603</v>
      </c>
      <c r="Y415" t="s">
        <v>2604</v>
      </c>
      <c r="Z415" s="6">
        <f t="shared" si="37"/>
        <v>13391504</v>
      </c>
      <c r="AA415" s="6">
        <f>IFERROR(VALUE(Table3[[#This Row],[potential revenue]]), 0)</f>
        <v>13391504</v>
      </c>
      <c r="AB415" t="str">
        <f t="shared" si="38"/>
        <v>No</v>
      </c>
      <c r="AC415">
        <f t="shared" si="39"/>
        <v>217</v>
      </c>
      <c r="AD415" t="str">
        <f t="shared" si="40"/>
        <v>&gt;₹500</v>
      </c>
      <c r="AE415" t="str">
        <f t="shared" si="41"/>
        <v>61–70%</v>
      </c>
    </row>
    <row r="416" spans="1:31" x14ac:dyDescent="0.35">
      <c r="A416" t="s">
        <v>6169</v>
      </c>
      <c r="B416" t="s">
        <v>10152</v>
      </c>
      <c r="C416" t="str">
        <f>PROPER(Table3[[#This Row],[product_name2]])</f>
        <v>Havells Ambrose 1200Mm Ceiling Fan (Gold Mist Wood)</v>
      </c>
      <c r="D416" t="s">
        <v>10153</v>
      </c>
      <c r="E416" t="s">
        <v>6171</v>
      </c>
      <c r="F416" t="str">
        <f>LEFT(Table3[[#This Row],[category]], FIND("|", Table3[[#This Row],[category]]) - 1)</f>
        <v>Computers&amp;Accessories</v>
      </c>
      <c r="G416" t="str">
        <f>MID(Table3[[#This Row],[category]], FIND("|", Table3[[#This Row],[category]]) + 1, FIND("|", Table3[[#This Row],[category]], FIND("|", Table3[[#This Row],[category]]) + 1) - FIND("|", Table3[[#This Row],[category]]) - 1)</f>
        <v>Accessories&amp;Peripherals</v>
      </c>
      <c r="H416" t="str">
        <f>RIGHT(Table3[[#This Row],[category]], LEN(Table3[[#This Row],[category]]) - FIND("|", Table3[[#This Row],[category]], FIND("|", Table3[[#This Row],[category]]) + 1))</f>
        <v>Audio&amp;VideoAccessories|PCMicrophones</v>
      </c>
      <c r="I416" s="6">
        <v>949</v>
      </c>
      <c r="J416" s="6">
        <v>2000</v>
      </c>
      <c r="K416" s="1">
        <f t="shared" si="36"/>
        <v>52.55</v>
      </c>
      <c r="L416" s="3">
        <v>0.53</v>
      </c>
      <c r="M416" s="1">
        <v>3.9</v>
      </c>
      <c r="N416" s="11">
        <v>14969</v>
      </c>
      <c r="O416" s="7">
        <f>IF(ISNUMBER(Table3[[#This Row],[rating]]), Table3[[#This Row],[rating]], "")</f>
        <v>3.9</v>
      </c>
      <c r="P416" s="7">
        <f>Table3[[#This Row],[average rating]] + (Table3[[#This Row],[rating_count]] / 1000)</f>
        <v>18.869</v>
      </c>
      <c r="Q416" s="7">
        <f>IFERROR(ROUND(VALUE(Table3[[#This Row],[rating]]), 0), "")</f>
        <v>4</v>
      </c>
      <c r="R416" t="s">
        <v>6172</v>
      </c>
      <c r="S416" t="s">
        <v>6173</v>
      </c>
      <c r="T416" t="s">
        <v>6174</v>
      </c>
      <c r="U416" t="s">
        <v>6175</v>
      </c>
      <c r="V416" t="s">
        <v>6176</v>
      </c>
      <c r="W416" t="s">
        <v>6177</v>
      </c>
      <c r="X416" t="s">
        <v>6178</v>
      </c>
      <c r="Y416" t="s">
        <v>6179</v>
      </c>
      <c r="Z416" s="6">
        <f t="shared" si="37"/>
        <v>29938000</v>
      </c>
      <c r="AA416" s="6">
        <f>IFERROR(VALUE(Table3[[#This Row],[potential revenue]]), 0)</f>
        <v>29938000</v>
      </c>
      <c r="AB416" t="str">
        <f t="shared" si="38"/>
        <v>Yes</v>
      </c>
      <c r="AC416">
        <f t="shared" si="39"/>
        <v>217</v>
      </c>
      <c r="AD416" t="str">
        <f t="shared" si="40"/>
        <v>₹200–₹500</v>
      </c>
      <c r="AE416" t="str">
        <f t="shared" si="41"/>
        <v>51–60%</v>
      </c>
    </row>
    <row r="417" spans="1:31" x14ac:dyDescent="0.35">
      <c r="A417" t="s">
        <v>5178</v>
      </c>
      <c r="B417" t="s">
        <v>12514</v>
      </c>
      <c r="C417" t="str">
        <f>PROPER(Table3[[#This Row],[product_name2]])</f>
        <v>Abode Kitchen Essential Measuring Cup &amp; Spoon For Spices | For Cooking And Baking Cake | Multipurpose Tablespoon Cups With Ring Holder | (Black)</v>
      </c>
      <c r="D417" t="s">
        <v>12515</v>
      </c>
      <c r="E417" t="s">
        <v>5126</v>
      </c>
      <c r="F417" t="str">
        <f>LEFT(Table3[[#This Row],[category]], FIND("|", Table3[[#This Row],[category]]) - 1)</f>
        <v>Computers&amp;Accessories</v>
      </c>
      <c r="G417" t="str">
        <f>MID(Table3[[#This Row],[category]], FIND("|", Table3[[#This Row],[category]]) + 1, FIND("|", Table3[[#This Row],[category]], FIND("|", Table3[[#This Row],[category]]) + 1) - FIND("|", Table3[[#This Row],[category]]) - 1)</f>
        <v>Accessories&amp;Peripherals</v>
      </c>
      <c r="H417" t="str">
        <f>RIGHT(Table3[[#This Row],[category]], LEN(Table3[[#This Row],[category]]) - FIND("|", Table3[[#This Row],[category]], FIND("|", Table3[[#This Row],[category]]) + 1))</f>
        <v>Keyboards,Mice&amp;InputDevices|Keyboard&amp;MouseSets</v>
      </c>
      <c r="I417" s="6">
        <v>699</v>
      </c>
      <c r="J417" s="6">
        <v>999</v>
      </c>
      <c r="K417" s="1">
        <f t="shared" si="36"/>
        <v>30.03003003003003</v>
      </c>
      <c r="L417" s="3">
        <v>0.3</v>
      </c>
      <c r="M417" s="1">
        <v>3.5</v>
      </c>
      <c r="N417" s="11">
        <v>15295</v>
      </c>
      <c r="O417" s="7">
        <f>IF(ISNUMBER(Table3[[#This Row],[rating]]), Table3[[#This Row],[rating]], "")</f>
        <v>3.5</v>
      </c>
      <c r="P417" s="7">
        <f>Table3[[#This Row],[average rating]] + (Table3[[#This Row],[rating_count]] / 1000)</f>
        <v>18.795000000000002</v>
      </c>
      <c r="Q417" s="7">
        <f>IFERROR(ROUND(VALUE(Table3[[#This Row],[rating]]), 0), "")</f>
        <v>4</v>
      </c>
      <c r="R417" t="s">
        <v>5180</v>
      </c>
      <c r="S417" t="s">
        <v>5181</v>
      </c>
      <c r="T417" t="s">
        <v>5182</v>
      </c>
      <c r="U417" t="s">
        <v>5183</v>
      </c>
      <c r="V417" t="s">
        <v>5184</v>
      </c>
      <c r="W417" t="s">
        <v>5185</v>
      </c>
      <c r="X417" t="s">
        <v>5186</v>
      </c>
      <c r="Y417" t="s">
        <v>5187</v>
      </c>
      <c r="Z417" s="6">
        <f t="shared" si="37"/>
        <v>15279705</v>
      </c>
      <c r="AA417" s="6">
        <f>IFERROR(VALUE(Table3[[#This Row],[potential revenue]]), 0)</f>
        <v>15279705</v>
      </c>
      <c r="AB417" t="str">
        <f t="shared" si="38"/>
        <v>Yes</v>
      </c>
      <c r="AC417">
        <f t="shared" si="39"/>
        <v>218</v>
      </c>
      <c r="AD417" t="str">
        <f t="shared" si="40"/>
        <v>&gt;₹500</v>
      </c>
      <c r="AE417" t="str">
        <f t="shared" si="41"/>
        <v>31–40%</v>
      </c>
    </row>
    <row r="418" spans="1:31" x14ac:dyDescent="0.35">
      <c r="A418" t="s">
        <v>5320</v>
      </c>
      <c r="B418" t="s">
        <v>11041</v>
      </c>
      <c r="C418" t="str">
        <f>PROPER(Table3[[#This Row],[product_name2]])</f>
        <v>Bajaj Pygmy Mini 110 Mm 10 W High Speed Operation, Usb Charging, Multi-Clip Function Personal Fan</v>
      </c>
      <c r="D418" t="s">
        <v>11042</v>
      </c>
      <c r="E418" t="s">
        <v>3082</v>
      </c>
      <c r="F418" t="str">
        <f>LEFT(Table3[[#This Row],[category]], FIND("|", Table3[[#This Row],[category]]) - 1)</f>
        <v>Electronics</v>
      </c>
      <c r="G418" t="str">
        <f>MID(Table3[[#This Row],[category]], FIND("|", Table3[[#This Row],[category]]) + 1, FIND("|", Table3[[#This Row],[category]], FIND("|", Table3[[#This Row],[category]]) + 1) - FIND("|", Table3[[#This Row],[category]]) - 1)</f>
        <v>Headphones,Earbuds&amp;Accessories</v>
      </c>
      <c r="H418" t="str">
        <f>RIGHT(Table3[[#This Row],[category]], LEN(Table3[[#This Row],[category]]) - FIND("|", Table3[[#This Row],[category]], FIND("|", Table3[[#This Row],[category]]) + 1))</f>
        <v>Headphones|In-Ear</v>
      </c>
      <c r="I418" s="6">
        <v>1199</v>
      </c>
      <c r="J418" s="6">
        <v>4999</v>
      </c>
      <c r="K418" s="1">
        <f t="shared" si="36"/>
        <v>76.015203040608128</v>
      </c>
      <c r="L418" s="3">
        <v>0.76</v>
      </c>
      <c r="M418" s="1">
        <v>3.8</v>
      </c>
      <c r="N418" s="11">
        <v>14961</v>
      </c>
      <c r="O418" s="7">
        <f>IF(ISNUMBER(Table3[[#This Row],[rating]]), Table3[[#This Row],[rating]], "")</f>
        <v>3.8</v>
      </c>
      <c r="P418" s="7">
        <f>Table3[[#This Row],[average rating]] + (Table3[[#This Row],[rating_count]] / 1000)</f>
        <v>18.760999999999999</v>
      </c>
      <c r="Q418" s="7">
        <f>IFERROR(ROUND(VALUE(Table3[[#This Row],[rating]]), 0), "")</f>
        <v>4</v>
      </c>
      <c r="R418" t="s">
        <v>5322</v>
      </c>
      <c r="S418" t="s">
        <v>5323</v>
      </c>
      <c r="T418" t="s">
        <v>5324</v>
      </c>
      <c r="U418" t="s">
        <v>5325</v>
      </c>
      <c r="V418" t="s">
        <v>5326</v>
      </c>
      <c r="W418" t="s">
        <v>5327</v>
      </c>
      <c r="X418" t="s">
        <v>5328</v>
      </c>
      <c r="Y418" t="s">
        <v>5329</v>
      </c>
      <c r="Z418" s="6">
        <f t="shared" si="37"/>
        <v>74790039</v>
      </c>
      <c r="AA418" s="6">
        <f>IFERROR(VALUE(Table3[[#This Row],[potential revenue]]), 0)</f>
        <v>74790039</v>
      </c>
      <c r="AB418" t="str">
        <f t="shared" si="38"/>
        <v>No</v>
      </c>
      <c r="AC418">
        <f t="shared" si="39"/>
        <v>218</v>
      </c>
      <c r="AD418" t="str">
        <f t="shared" si="40"/>
        <v>&gt;₹500</v>
      </c>
      <c r="AE418" t="str">
        <f t="shared" si="41"/>
        <v>71–80%</v>
      </c>
    </row>
    <row r="419" spans="1:31" x14ac:dyDescent="0.35">
      <c r="A419" t="s">
        <v>5299</v>
      </c>
      <c r="B419" t="s">
        <v>12524</v>
      </c>
      <c r="C419" t="str">
        <f>PROPER(Table3[[#This Row],[product_name2]])</f>
        <v>Sujata Supermix, Mixer Grinder, 900 Watts, 3 Jars (White)</v>
      </c>
      <c r="D419" t="s">
        <v>12525</v>
      </c>
      <c r="E419" t="s">
        <v>5301</v>
      </c>
      <c r="F419" t="str">
        <f>LEFT(Table3[[#This Row],[category]], FIND("|", Table3[[#This Row],[category]]) - 1)</f>
        <v>Computers&amp;Accessories</v>
      </c>
      <c r="G419" t="str">
        <f>MID(Table3[[#This Row],[category]], FIND("|", Table3[[#This Row],[category]]) + 1, FIND("|", Table3[[#This Row],[category]], FIND("|", Table3[[#This Row],[category]]) + 1) - FIND("|", Table3[[#This Row],[category]]) - 1)</f>
        <v>Accessories&amp;Peripherals</v>
      </c>
      <c r="H419" t="str">
        <f>RIGHT(Table3[[#This Row],[category]], LEN(Table3[[#This Row],[category]]) - FIND("|", Table3[[#This Row],[category]], FIND("|", Table3[[#This Row],[category]]) + 1))</f>
        <v>Keyboards,Mice&amp;InputDevices|Keyboard&amp;MiceAccessories|DustCovers</v>
      </c>
      <c r="I419" s="6">
        <v>39</v>
      </c>
      <c r="J419" s="6">
        <v>299</v>
      </c>
      <c r="K419" s="1">
        <f t="shared" si="36"/>
        <v>86.956521739130437</v>
      </c>
      <c r="L419" s="3">
        <v>0.87</v>
      </c>
      <c r="M419" s="1">
        <v>3.5</v>
      </c>
      <c r="N419" s="11">
        <v>15233</v>
      </c>
      <c r="O419" s="7">
        <f>IF(ISNUMBER(Table3[[#This Row],[rating]]), Table3[[#This Row],[rating]], "")</f>
        <v>3.5</v>
      </c>
      <c r="P419" s="7">
        <f>Table3[[#This Row],[average rating]] + (Table3[[#This Row],[rating_count]] / 1000)</f>
        <v>18.733000000000001</v>
      </c>
      <c r="Q419" s="7">
        <f>IFERROR(ROUND(VALUE(Table3[[#This Row],[rating]]), 0), "")</f>
        <v>4</v>
      </c>
      <c r="R419" t="s">
        <v>5302</v>
      </c>
      <c r="S419" t="s">
        <v>5303</v>
      </c>
      <c r="T419" t="s">
        <v>5304</v>
      </c>
      <c r="U419" t="s">
        <v>5305</v>
      </c>
      <c r="V419" t="s">
        <v>5306</v>
      </c>
      <c r="W419" t="s">
        <v>5307</v>
      </c>
      <c r="X419" t="s">
        <v>5308</v>
      </c>
      <c r="Y419" t="s">
        <v>5309</v>
      </c>
      <c r="Z419" s="6">
        <f t="shared" si="37"/>
        <v>4554667</v>
      </c>
      <c r="AA419" s="6">
        <f>IFERROR(VALUE(Table3[[#This Row],[potential revenue]]), 0)</f>
        <v>4554667</v>
      </c>
      <c r="AB419" t="str">
        <f t="shared" si="38"/>
        <v>Yes</v>
      </c>
      <c r="AC419">
        <f t="shared" si="39"/>
        <v>218</v>
      </c>
      <c r="AD419" t="str">
        <f t="shared" si="40"/>
        <v>&gt;₹500</v>
      </c>
      <c r="AE419" t="str">
        <f t="shared" si="41"/>
        <v>81–90%</v>
      </c>
    </row>
    <row r="420" spans="1:31" x14ac:dyDescent="0.35">
      <c r="A420" t="s">
        <v>5091</v>
      </c>
      <c r="B420" t="s">
        <v>10021</v>
      </c>
      <c r="C420" t="str">
        <f>PROPER(Table3[[#This Row],[product_name2]])</f>
        <v>Bajaj Dx-2 600W Dry Iron With Advance Soleplate And Anti-Bacterial German Coating Technology, Grey</v>
      </c>
      <c r="D420" t="s">
        <v>10022</v>
      </c>
      <c r="E420" t="s">
        <v>5093</v>
      </c>
      <c r="F420" t="str">
        <f>LEFT(Table3[[#This Row],[category]], FIND("|", Table3[[#This Row],[category]]) - 1)</f>
        <v>Home&amp;Kitchen</v>
      </c>
      <c r="G420" t="str">
        <f>MID(Table3[[#This Row],[category]], FIND("|", Table3[[#This Row],[category]]) + 1, FIND("|", Table3[[#This Row],[category]], FIND("|", Table3[[#This Row],[category]]) + 1) - FIND("|", Table3[[#This Row],[category]]) - 1)</f>
        <v>CraftMaterials</v>
      </c>
      <c r="H420" t="str">
        <f>RIGHT(Table3[[#This Row],[category]], LEN(Table3[[#This Row],[category]]) - FIND("|", Table3[[#This Row],[category]], FIND("|", Table3[[#This Row],[category]]) + 1))</f>
        <v>Scrapbooking|Tape</v>
      </c>
      <c r="I420" s="6">
        <v>130</v>
      </c>
      <c r="J420" s="6">
        <v>165</v>
      </c>
      <c r="K420" s="1">
        <f t="shared" si="36"/>
        <v>21.212121212121211</v>
      </c>
      <c r="L420" s="3">
        <v>0.21</v>
      </c>
      <c r="M420" s="1">
        <v>3.9</v>
      </c>
      <c r="N420" s="11">
        <v>14778</v>
      </c>
      <c r="O420" s="7">
        <f>IF(ISNUMBER(Table3[[#This Row],[rating]]), Table3[[#This Row],[rating]], "")</f>
        <v>3.9</v>
      </c>
      <c r="P420" s="7">
        <f>Table3[[#This Row],[average rating]] + (Table3[[#This Row],[rating_count]] / 1000)</f>
        <v>18.678000000000001</v>
      </c>
      <c r="Q420" s="7">
        <f>IFERROR(ROUND(VALUE(Table3[[#This Row],[rating]]), 0), "")</f>
        <v>4</v>
      </c>
      <c r="R420" t="s">
        <v>5094</v>
      </c>
      <c r="S420" t="s">
        <v>5095</v>
      </c>
      <c r="T420" t="s">
        <v>5096</v>
      </c>
      <c r="U420" t="s">
        <v>5097</v>
      </c>
      <c r="V420" t="s">
        <v>5098</v>
      </c>
      <c r="W420" t="s">
        <v>5099</v>
      </c>
      <c r="X420" t="s">
        <v>5100</v>
      </c>
      <c r="Y420" t="s">
        <v>5101</v>
      </c>
      <c r="Z420" s="6">
        <f t="shared" si="37"/>
        <v>2438370</v>
      </c>
      <c r="AA420" s="6">
        <f>IFERROR(VALUE(Table3[[#This Row],[potential revenue]]), 0)</f>
        <v>2438370</v>
      </c>
      <c r="AB420" t="str">
        <f t="shared" si="38"/>
        <v>Yes</v>
      </c>
      <c r="AC420">
        <f t="shared" si="39"/>
        <v>218</v>
      </c>
      <c r="AD420" t="str">
        <f t="shared" si="40"/>
        <v>&lt;₹200</v>
      </c>
      <c r="AE420" t="str">
        <f t="shared" si="41"/>
        <v>21–30%</v>
      </c>
    </row>
    <row r="421" spans="1:31" x14ac:dyDescent="0.35">
      <c r="A421" t="s">
        <v>4767</v>
      </c>
      <c r="B421" t="s">
        <v>6442</v>
      </c>
      <c r="C421" t="str">
        <f>PROPER(Table3[[#This Row],[product_name2]])</f>
        <v>Apc Back-Ups Bx600C-In 600Va / 360W, 230V, Ups System, An Ideal Power Backup &amp; Protection For Home Office, Desktop Pc &amp; Home Electronics</v>
      </c>
      <c r="D421" t="s">
        <v>6443</v>
      </c>
      <c r="E421" t="s">
        <v>3449</v>
      </c>
      <c r="F421" t="str">
        <f>LEFT(Table3[[#This Row],[category]], FIND("|", Table3[[#This Row],[category]]) - 1)</f>
        <v>Electronics</v>
      </c>
      <c r="G421" t="str">
        <f>MID(Table3[[#This Row],[category]], FIND("|", Table3[[#This Row],[category]]) + 1, FIND("|", Table3[[#This Row],[category]], FIND("|", Table3[[#This Row],[category]]) + 1) - FIND("|", Table3[[#This Row],[category]]) - 1)</f>
        <v>Mobiles&amp;Accessories</v>
      </c>
      <c r="H421" t="str">
        <f>RIGHT(Table3[[#This Row],[category]], LEN(Table3[[#This Row],[category]]) - FIND("|", Table3[[#This Row],[category]], FIND("|", Table3[[#This Row],[category]]) + 1))</f>
        <v>MobileAccessories|Photo&amp;VideoAccessories|SelfieSticks</v>
      </c>
      <c r="I421" s="6">
        <v>599</v>
      </c>
      <c r="J421" s="6">
        <v>1399</v>
      </c>
      <c r="K421" s="1">
        <f t="shared" si="36"/>
        <v>57.183702644746248</v>
      </c>
      <c r="L421" s="3">
        <v>0.56999999999999995</v>
      </c>
      <c r="M421" s="1">
        <v>4.0999999999999996</v>
      </c>
      <c r="N421" s="11">
        <v>14560</v>
      </c>
      <c r="O421" s="7">
        <f>IF(ISNUMBER(Table3[[#This Row],[rating]]), Table3[[#This Row],[rating]], "")</f>
        <v>4.0999999999999996</v>
      </c>
      <c r="P421" s="7">
        <f>Table3[[#This Row],[average rating]] + (Table3[[#This Row],[rating_count]] / 1000)</f>
        <v>18.66</v>
      </c>
      <c r="Q421" s="7">
        <f>IFERROR(ROUND(VALUE(Table3[[#This Row],[rating]]), 0), "")</f>
        <v>4</v>
      </c>
      <c r="R421" t="s">
        <v>4769</v>
      </c>
      <c r="S421" t="s">
        <v>4770</v>
      </c>
      <c r="T421" t="s">
        <v>4771</v>
      </c>
      <c r="U421" t="s">
        <v>4772</v>
      </c>
      <c r="V421" t="s">
        <v>4773</v>
      </c>
      <c r="W421" t="s">
        <v>4774</v>
      </c>
      <c r="X421" t="s">
        <v>4775</v>
      </c>
      <c r="Y421" t="s">
        <v>4776</v>
      </c>
      <c r="Z421" s="6">
        <f t="shared" si="37"/>
        <v>20369440</v>
      </c>
      <c r="AA421" s="6">
        <f>IFERROR(VALUE(Table3[[#This Row],[potential revenue]]), 0)</f>
        <v>20369440</v>
      </c>
      <c r="AB421" t="str">
        <f t="shared" si="38"/>
        <v>No</v>
      </c>
      <c r="AC421">
        <f t="shared" si="39"/>
        <v>218</v>
      </c>
      <c r="AD421" t="str">
        <f t="shared" si="40"/>
        <v>&lt;₹200</v>
      </c>
      <c r="AE421" t="str">
        <f t="shared" si="41"/>
        <v>51–60%</v>
      </c>
    </row>
    <row r="422" spans="1:31" x14ac:dyDescent="0.35">
      <c r="A422" t="s">
        <v>9594</v>
      </c>
      <c r="B422" t="s">
        <v>10374</v>
      </c>
      <c r="C422" t="str">
        <f>PROPER(Table3[[#This Row],[product_name2]])</f>
        <v>Vedini Transparent Empty Refillable Reusable Fine Mist Spray Bottle For Perfume, Travel With Diy Sticker Set ( 100Ml, Pack Of 4)</v>
      </c>
      <c r="D422" t="s">
        <v>10375</v>
      </c>
      <c r="E422" t="s">
        <v>8584</v>
      </c>
      <c r="F422" t="str">
        <f>LEFT(Table3[[#This Row],[category]], FIND("|", Table3[[#This Row],[category]]) - 1)</f>
        <v>Home&amp;Kitchen</v>
      </c>
      <c r="G422" t="str">
        <f>MID(Table3[[#This Row],[category]], FIND("|", Table3[[#This Row],[category]]) + 1, FIND("|", Table3[[#This Row],[category]], FIND("|", Table3[[#This Row],[category]]) + 1) - FIND("|", Table3[[#This Row],[category]]) - 1)</f>
        <v>Kitchen&amp;HomeAppliances</v>
      </c>
      <c r="H422" t="str">
        <f>RIGHT(Table3[[#This Row],[category]], LEN(Table3[[#This Row],[category]]) - FIND("|", Table3[[#This Row],[category]], FIND("|", Table3[[#This Row],[category]]) + 1))</f>
        <v>SmallKitchenAppliances|Kettles&amp;HotWaterDispensers|ElectricKettles</v>
      </c>
      <c r="I422" s="6">
        <v>1499</v>
      </c>
      <c r="J422" s="6">
        <v>1775</v>
      </c>
      <c r="K422" s="1">
        <f t="shared" si="36"/>
        <v>15.549295774647886</v>
      </c>
      <c r="L422" s="3">
        <v>0.16</v>
      </c>
      <c r="M422" s="1">
        <v>3.9</v>
      </c>
      <c r="N422" s="11">
        <v>14667</v>
      </c>
      <c r="O422" s="7">
        <f>IF(ISNUMBER(Table3[[#This Row],[rating]]), Table3[[#This Row],[rating]], "")</f>
        <v>3.9</v>
      </c>
      <c r="P422" s="7">
        <f>Table3[[#This Row],[average rating]] + (Table3[[#This Row],[rating_count]] / 1000)</f>
        <v>18.567</v>
      </c>
      <c r="Q422" s="7">
        <f>IFERROR(ROUND(VALUE(Table3[[#This Row],[rating]]), 0), "")</f>
        <v>4</v>
      </c>
      <c r="R422" t="s">
        <v>9596</v>
      </c>
      <c r="S422" t="s">
        <v>9597</v>
      </c>
      <c r="T422" t="s">
        <v>9598</v>
      </c>
      <c r="U422" t="s">
        <v>9599</v>
      </c>
      <c r="V422" t="s">
        <v>9600</v>
      </c>
      <c r="W422" t="s">
        <v>9601</v>
      </c>
      <c r="X422" t="s">
        <v>9602</v>
      </c>
      <c r="Y422" t="s">
        <v>9603</v>
      </c>
      <c r="Z422" s="6">
        <f t="shared" si="37"/>
        <v>26033925</v>
      </c>
      <c r="AA422" s="6">
        <f>IFERROR(VALUE(Table3[[#This Row],[potential revenue]]), 0)</f>
        <v>26033925</v>
      </c>
      <c r="AB422" t="str">
        <f t="shared" si="38"/>
        <v>Yes</v>
      </c>
      <c r="AC422">
        <f t="shared" si="39"/>
        <v>217</v>
      </c>
      <c r="AD422" t="str">
        <f t="shared" si="40"/>
        <v>&gt;₹500</v>
      </c>
      <c r="AE422" t="str">
        <f t="shared" si="41"/>
        <v>11–20%</v>
      </c>
    </row>
    <row r="423" spans="1:31" x14ac:dyDescent="0.35">
      <c r="A423" t="s">
        <v>8144</v>
      </c>
      <c r="B423" t="s">
        <v>3531</v>
      </c>
      <c r="C423" t="str">
        <f>PROPER(Table3[[#This Row],[product_name2]])</f>
        <v>Oneplus Nord 2T 5G (Jade Fog, 12Gb Ram, 256Gb Storage)</v>
      </c>
      <c r="D423" t="s">
        <v>3532</v>
      </c>
      <c r="E423" t="s">
        <v>7837</v>
      </c>
      <c r="F423" t="str">
        <f>LEFT(Table3[[#This Row],[category]], FIND("|", Table3[[#This Row],[category]]) - 1)</f>
        <v>Computers&amp;Accessories</v>
      </c>
      <c r="G423" t="str">
        <f>MID(Table3[[#This Row],[category]], FIND("|", Table3[[#This Row],[category]]) + 1, FIND("|", Table3[[#This Row],[category]], FIND("|", Table3[[#This Row],[category]]) + 1) - FIND("|", Table3[[#This Row],[category]]) - 1)</f>
        <v>Accessories&amp;Peripherals</v>
      </c>
      <c r="H423" t="str">
        <f>RIGHT(Table3[[#This Row],[category]], LEN(Table3[[#This Row],[category]]) - FIND("|", Table3[[#This Row],[category]], FIND("|", Table3[[#This Row],[category]]) + 1))</f>
        <v>PCGamingPeripherals|Headsets</v>
      </c>
      <c r="I423" s="6">
        <v>1990</v>
      </c>
      <c r="J423" s="6">
        <v>2999</v>
      </c>
      <c r="K423" s="1">
        <f t="shared" si="36"/>
        <v>33.644548182727576</v>
      </c>
      <c r="L423" s="3">
        <v>0.34</v>
      </c>
      <c r="M423" s="1">
        <v>4.3</v>
      </c>
      <c r="N423" s="11">
        <v>14237</v>
      </c>
      <c r="O423" s="7">
        <f>IF(ISNUMBER(Table3[[#This Row],[rating]]), Table3[[#This Row],[rating]], "")</f>
        <v>4.3</v>
      </c>
      <c r="P423" s="7">
        <f>Table3[[#This Row],[average rating]] + (Table3[[#This Row],[rating_count]] / 1000)</f>
        <v>18.536999999999999</v>
      </c>
      <c r="Q423" s="7">
        <f>IFERROR(ROUND(VALUE(Table3[[#This Row],[rating]]), 0), "")</f>
        <v>4</v>
      </c>
      <c r="R423" t="s">
        <v>8146</v>
      </c>
      <c r="S423" t="s">
        <v>8147</v>
      </c>
      <c r="T423" t="s">
        <v>8148</v>
      </c>
      <c r="U423" t="s">
        <v>8149</v>
      </c>
      <c r="V423" t="s">
        <v>8150</v>
      </c>
      <c r="W423" t="s">
        <v>8151</v>
      </c>
      <c r="X423" t="s">
        <v>8152</v>
      </c>
      <c r="Y423" t="s">
        <v>8153</v>
      </c>
      <c r="Z423" s="6">
        <f t="shared" si="37"/>
        <v>42696763</v>
      </c>
      <c r="AA423" s="6">
        <f>IFERROR(VALUE(Table3[[#This Row],[potential revenue]]), 0)</f>
        <v>42696763</v>
      </c>
      <c r="AB423" t="str">
        <f t="shared" si="38"/>
        <v>No</v>
      </c>
      <c r="AC423">
        <f t="shared" si="39"/>
        <v>217</v>
      </c>
      <c r="AD423" t="str">
        <f t="shared" si="40"/>
        <v>&gt;₹500</v>
      </c>
      <c r="AE423" t="str">
        <f t="shared" si="41"/>
        <v>31–40%</v>
      </c>
    </row>
    <row r="424" spans="1:31" x14ac:dyDescent="0.35">
      <c r="A424" t="s">
        <v>9224</v>
      </c>
      <c r="B424" t="s">
        <v>7189</v>
      </c>
      <c r="C424" t="str">
        <f>PROPER(Table3[[#This Row],[product_name2]])</f>
        <v>Boat Airdopes 191G True Wireless Earbuds With Enx‚Ñ¢ Tech Equipped Quad Mics, Beast‚Ñ¢ Mode(Low Latency- 65Ms) For Gaming, 2X6Mm Dual Drivers, 30H Playtime, Ipx5, Iwp‚Ñ¢, Appealing Case Leds(Sport Blue)</v>
      </c>
      <c r="D424" t="s">
        <v>7190</v>
      </c>
      <c r="E424" t="s">
        <v>8817</v>
      </c>
      <c r="F424" t="str">
        <f>LEFT(Table3[[#This Row],[category]], FIND("|", Table3[[#This Row],[category]]) - 1)</f>
        <v>Home&amp;Kitchen</v>
      </c>
      <c r="G424" t="str">
        <f>MID(Table3[[#This Row],[category]], FIND("|", Table3[[#This Row],[category]]) + 1, FIND("|", Table3[[#This Row],[category]], FIND("|", Table3[[#This Row],[category]]) + 1) - FIND("|", Table3[[#This Row],[category]]) - 1)</f>
        <v>Heating,Cooling&amp;AirQuality</v>
      </c>
      <c r="H424" t="str">
        <f>RIGHT(Table3[[#This Row],[category]], LEN(Table3[[#This Row],[category]]) - FIND("|", Table3[[#This Row],[category]], FIND("|", Table3[[#This Row],[category]]) + 1))</f>
        <v>WaterHeaters&amp;Geysers|StorageWaterHeaters</v>
      </c>
      <c r="I424" s="6">
        <v>6199</v>
      </c>
      <c r="J424" s="6">
        <v>10400</v>
      </c>
      <c r="K424" s="1">
        <f t="shared" si="36"/>
        <v>40.394230769230774</v>
      </c>
      <c r="L424" s="3">
        <v>0.4</v>
      </c>
      <c r="M424" s="1">
        <v>4.0999999999999996</v>
      </c>
      <c r="N424" s="11">
        <v>14391</v>
      </c>
      <c r="O424" s="7">
        <f>IF(ISNUMBER(Table3[[#This Row],[rating]]), Table3[[#This Row],[rating]], "")</f>
        <v>4.0999999999999996</v>
      </c>
      <c r="P424" s="7">
        <f>Table3[[#This Row],[average rating]] + (Table3[[#This Row],[rating_count]] / 1000)</f>
        <v>18.491</v>
      </c>
      <c r="Q424" s="7">
        <f>IFERROR(ROUND(VALUE(Table3[[#This Row],[rating]]), 0), "")</f>
        <v>4</v>
      </c>
      <c r="R424" t="s">
        <v>9226</v>
      </c>
      <c r="S424" t="s">
        <v>9227</v>
      </c>
      <c r="T424" t="s">
        <v>9228</v>
      </c>
      <c r="U424" t="s">
        <v>9229</v>
      </c>
      <c r="V424" t="s">
        <v>9230</v>
      </c>
      <c r="W424" t="s">
        <v>9231</v>
      </c>
      <c r="X424" t="s">
        <v>9232</v>
      </c>
      <c r="Y424" t="s">
        <v>9233</v>
      </c>
      <c r="Z424" s="6">
        <f t="shared" si="37"/>
        <v>149666400</v>
      </c>
      <c r="AA424" s="6">
        <f>IFERROR(VALUE(Table3[[#This Row],[potential revenue]]), 0)</f>
        <v>149666400</v>
      </c>
      <c r="AB424" t="str">
        <f t="shared" si="38"/>
        <v>No</v>
      </c>
      <c r="AC424">
        <f t="shared" si="39"/>
        <v>217</v>
      </c>
      <c r="AD424" t="str">
        <f t="shared" si="40"/>
        <v>&gt;₹500</v>
      </c>
      <c r="AE424" t="str">
        <f t="shared" si="41"/>
        <v>41–50%</v>
      </c>
    </row>
    <row r="425" spans="1:31" x14ac:dyDescent="0.35">
      <c r="A425" t="s">
        <v>10011</v>
      </c>
      <c r="B425" t="s">
        <v>5299</v>
      </c>
      <c r="C425" t="str">
        <f>PROPER(Table3[[#This Row],[product_name2]])</f>
        <v>Gizga Essentials Universal Silicone Keyboard Protector Skin For 15.6-Inches Laptop (5 X 6 X 3 Inches)</v>
      </c>
      <c r="D425" t="s">
        <v>5300</v>
      </c>
      <c r="E425" t="s">
        <v>8731</v>
      </c>
      <c r="F425" t="str">
        <f>LEFT(Table3[[#This Row],[category]], FIND("|", Table3[[#This Row],[category]]) - 1)</f>
        <v>Home&amp;Kitchen</v>
      </c>
      <c r="G425" t="str">
        <f>MID(Table3[[#This Row],[category]], FIND("|", Table3[[#This Row],[category]]) + 1, FIND("|", Table3[[#This Row],[category]], FIND("|", Table3[[#This Row],[category]]) + 1) - FIND("|", Table3[[#This Row],[category]]) - 1)</f>
        <v>Kitchen&amp;HomeAppliances</v>
      </c>
      <c r="H425" t="str">
        <f>RIGHT(Table3[[#This Row],[category]], LEN(Table3[[#This Row],[category]]) - FIND("|", Table3[[#This Row],[category]], FIND("|", Table3[[#This Row],[category]]) + 1))</f>
        <v>SmallKitchenAppliances|HandBlenders</v>
      </c>
      <c r="I425" s="6">
        <v>1695</v>
      </c>
      <c r="J425" s="6">
        <v>1695</v>
      </c>
      <c r="K425" s="1">
        <f t="shared" si="36"/>
        <v>0</v>
      </c>
      <c r="L425" s="3">
        <v>0</v>
      </c>
      <c r="M425" s="1">
        <v>4.2</v>
      </c>
      <c r="N425" s="11">
        <v>14290</v>
      </c>
      <c r="O425" s="7">
        <f>IF(ISNUMBER(Table3[[#This Row],[rating]]), Table3[[#This Row],[rating]], "")</f>
        <v>4.2</v>
      </c>
      <c r="P425" s="7">
        <f>Table3[[#This Row],[average rating]] + (Table3[[#This Row],[rating_count]] / 1000)</f>
        <v>18.489999999999998</v>
      </c>
      <c r="Q425" s="7">
        <f>IFERROR(ROUND(VALUE(Table3[[#This Row],[rating]]), 0), "")</f>
        <v>4</v>
      </c>
      <c r="R425" t="s">
        <v>10013</v>
      </c>
      <c r="S425" t="s">
        <v>10014</v>
      </c>
      <c r="T425" t="s">
        <v>10015</v>
      </c>
      <c r="U425" t="s">
        <v>10016</v>
      </c>
      <c r="V425" t="s">
        <v>10017</v>
      </c>
      <c r="W425" t="s">
        <v>10018</v>
      </c>
      <c r="X425" t="s">
        <v>10019</v>
      </c>
      <c r="Y425" t="s">
        <v>10020</v>
      </c>
      <c r="Z425" s="6">
        <f t="shared" si="37"/>
        <v>24221550</v>
      </c>
      <c r="AA425" s="6">
        <f>IFERROR(VALUE(Table3[[#This Row],[potential revenue]]), 0)</f>
        <v>24221550</v>
      </c>
      <c r="AB425" t="str">
        <f t="shared" si="38"/>
        <v>No</v>
      </c>
      <c r="AC425">
        <f t="shared" si="39"/>
        <v>218</v>
      </c>
      <c r="AD425" t="str">
        <f t="shared" si="40"/>
        <v>&gt;₹500</v>
      </c>
      <c r="AE425" t="str">
        <f t="shared" si="41"/>
        <v>0–10%</v>
      </c>
    </row>
    <row r="426" spans="1:31" x14ac:dyDescent="0.35">
      <c r="A426" t="s">
        <v>3289</v>
      </c>
      <c r="B426" t="s">
        <v>2657</v>
      </c>
      <c r="C426" t="str">
        <f>PROPER(Table3[[#This Row],[product_name2]])</f>
        <v>Tizum High Speed Hdmi Cable Aura -Gold Plated-High Speed Data 10.2Gbps, 3D, 4K, Hd 1080P (10 Ft/ 3 M)</v>
      </c>
      <c r="D426" t="s">
        <v>2658</v>
      </c>
      <c r="E426" t="s">
        <v>3291</v>
      </c>
      <c r="F426" t="str">
        <f>LEFT(Table3[[#This Row],[category]], FIND("|", Table3[[#This Row],[category]]) - 1)</f>
        <v>Electronics</v>
      </c>
      <c r="G426" t="str">
        <f>MID(Table3[[#This Row],[category]], FIND("|", Table3[[#This Row],[category]]) + 1, FIND("|", Table3[[#This Row],[category]], FIND("|", Table3[[#This Row],[category]]) + 1) - FIND("|", Table3[[#This Row],[category]]) - 1)</f>
        <v>Mobiles&amp;Accessories</v>
      </c>
      <c r="H426" t="str">
        <f>RIGHT(Table3[[#This Row],[category]], LEN(Table3[[#This Row],[category]]) - FIND("|", Table3[[#This Row],[category]], FIND("|", Table3[[#This Row],[category]]) + 1))</f>
        <v>MobileAccessories|Cables&amp;Adapters|OTGAdapters</v>
      </c>
      <c r="I426" s="6">
        <v>139</v>
      </c>
      <c r="J426" s="6">
        <v>495</v>
      </c>
      <c r="K426" s="1">
        <f t="shared" si="36"/>
        <v>71.919191919191917</v>
      </c>
      <c r="L426" s="3">
        <v>0.72</v>
      </c>
      <c r="M426" s="1">
        <v>4.3</v>
      </c>
      <c r="N426" s="11">
        <v>14185</v>
      </c>
      <c r="O426" s="7">
        <f>IF(ISNUMBER(Table3[[#This Row],[rating]]), Table3[[#This Row],[rating]], "")</f>
        <v>4.3</v>
      </c>
      <c r="P426" s="7">
        <f>Table3[[#This Row],[average rating]] + (Table3[[#This Row],[rating_count]] / 1000)</f>
        <v>18.484999999999999</v>
      </c>
      <c r="Q426" s="7">
        <f>IFERROR(ROUND(VALUE(Table3[[#This Row],[rating]]), 0), "")</f>
        <v>4</v>
      </c>
      <c r="R426" t="s">
        <v>3292</v>
      </c>
      <c r="S426" t="s">
        <v>2051</v>
      </c>
      <c r="T426" t="s">
        <v>2052</v>
      </c>
      <c r="U426" t="s">
        <v>2053</v>
      </c>
      <c r="V426" t="s">
        <v>2054</v>
      </c>
      <c r="W426" t="s">
        <v>3293</v>
      </c>
      <c r="X426" t="s">
        <v>3294</v>
      </c>
      <c r="Y426" t="s">
        <v>3295</v>
      </c>
      <c r="Z426" s="6">
        <f t="shared" si="37"/>
        <v>7021575</v>
      </c>
      <c r="AA426" s="6">
        <f>IFERROR(VALUE(Table3[[#This Row],[potential revenue]]), 0)</f>
        <v>7021575</v>
      </c>
      <c r="AB426" t="str">
        <f t="shared" si="38"/>
        <v>No</v>
      </c>
      <c r="AC426">
        <f t="shared" si="39"/>
        <v>218</v>
      </c>
      <c r="AD426" t="str">
        <f t="shared" si="40"/>
        <v>&gt;₹500</v>
      </c>
      <c r="AE426" t="str">
        <f t="shared" si="41"/>
        <v>71–80%</v>
      </c>
    </row>
    <row r="427" spans="1:31" x14ac:dyDescent="0.35">
      <c r="A427" t="s">
        <v>2048</v>
      </c>
      <c r="B427" t="s">
        <v>2407</v>
      </c>
      <c r="C427" t="str">
        <f>PROPER(Table3[[#This Row],[product_name2]])</f>
        <v>Wayona Type C To Lightning Mfi Certified 20W Fast Charging Nylon Braided Usb C Cable For Iphone 14 Pro, 14 Pro Max, 14, 14 Plus, 13, 13 Pro, 13 Pro Max, 13 Mini, 12, 12 Pro, 11, 11 Pro Max, Iphone 12 Mini (2M, Black)</v>
      </c>
      <c r="D427" t="s">
        <v>2408</v>
      </c>
      <c r="E427" t="s">
        <v>20</v>
      </c>
      <c r="F427" t="str">
        <f>LEFT(Table3[[#This Row],[category]], FIND("|", Table3[[#This Row],[category]]) - 1)</f>
        <v>Computers&amp;Accessories</v>
      </c>
      <c r="G427" t="str">
        <f>MID(Table3[[#This Row],[category]], FIND("|", Table3[[#This Row],[category]]) + 1, FIND("|", Table3[[#This Row],[category]], FIND("|", Table3[[#This Row],[category]]) + 1) - FIND("|", Table3[[#This Row],[category]]) - 1)</f>
        <v>Accessories&amp;Peripherals</v>
      </c>
      <c r="H427" t="str">
        <f>RIGHT(Table3[[#This Row],[category]], LEN(Table3[[#This Row],[category]]) - FIND("|", Table3[[#This Row],[category]], FIND("|", Table3[[#This Row],[category]]) + 1))</f>
        <v>Cables&amp;Accessories|Cables|USBCables</v>
      </c>
      <c r="I427" s="6">
        <v>159</v>
      </c>
      <c r="J427" s="6">
        <v>595</v>
      </c>
      <c r="K427" s="1">
        <f t="shared" si="36"/>
        <v>73.277310924369743</v>
      </c>
      <c r="L427" s="3">
        <v>0.73</v>
      </c>
      <c r="M427" s="1">
        <v>4.3</v>
      </c>
      <c r="N427" s="11">
        <v>14184</v>
      </c>
      <c r="O427" s="7">
        <f>IF(ISNUMBER(Table3[[#This Row],[rating]]), Table3[[#This Row],[rating]], "")</f>
        <v>4.3</v>
      </c>
      <c r="P427" s="7">
        <f>Table3[[#This Row],[average rating]] + (Table3[[#This Row],[rating_count]] / 1000)</f>
        <v>18.483999999999998</v>
      </c>
      <c r="Q427" s="7">
        <f>IFERROR(ROUND(VALUE(Table3[[#This Row],[rating]]), 0), "")</f>
        <v>4</v>
      </c>
      <c r="R427" t="s">
        <v>2050</v>
      </c>
      <c r="S427" t="s">
        <v>2051</v>
      </c>
      <c r="T427" t="s">
        <v>2052</v>
      </c>
      <c r="U427" t="s">
        <v>2053</v>
      </c>
      <c r="V427" t="s">
        <v>2054</v>
      </c>
      <c r="W427" t="s">
        <v>2055</v>
      </c>
      <c r="X427" t="s">
        <v>2056</v>
      </c>
      <c r="Y427" t="s">
        <v>2057</v>
      </c>
      <c r="Z427" s="6">
        <f t="shared" si="37"/>
        <v>8439480</v>
      </c>
      <c r="AA427" s="6">
        <f>IFERROR(VALUE(Table3[[#This Row],[potential revenue]]), 0)</f>
        <v>8439480</v>
      </c>
      <c r="AB427" t="str">
        <f t="shared" si="38"/>
        <v>Yes</v>
      </c>
      <c r="AC427">
        <f t="shared" si="39"/>
        <v>218</v>
      </c>
      <c r="AD427" t="str">
        <f t="shared" si="40"/>
        <v>&lt;₹200</v>
      </c>
      <c r="AE427" t="str">
        <f t="shared" si="41"/>
        <v>71–80%</v>
      </c>
    </row>
    <row r="428" spans="1:31" x14ac:dyDescent="0.35">
      <c r="A428" t="s">
        <v>6557</v>
      </c>
      <c r="B428" t="s">
        <v>6765</v>
      </c>
      <c r="C428" t="str">
        <f>PROPER(Table3[[#This Row],[product_name2]])</f>
        <v>Crucial Bx500 240Gb 3D Nand Sata 6.35 Cm (2.5-Inch) Ssd (Ct240Bx500Ssd1)</v>
      </c>
      <c r="D428" t="s">
        <v>6766</v>
      </c>
      <c r="E428" t="s">
        <v>6559</v>
      </c>
      <c r="F428" t="str">
        <f>LEFT(Table3[[#This Row],[category]], FIND("|", Table3[[#This Row],[category]]) - 1)</f>
        <v>Electronics</v>
      </c>
      <c r="G428" t="str">
        <f>MID(Table3[[#This Row],[category]], FIND("|", Table3[[#This Row],[category]]) + 1, FIND("|", Table3[[#This Row],[category]], FIND("|", Table3[[#This Row],[category]]) + 1) - FIND("|", Table3[[#This Row],[category]]) - 1)</f>
        <v>Mobiles&amp;Accessories</v>
      </c>
      <c r="H428" t="str">
        <f>RIGHT(Table3[[#This Row],[category]], LEN(Table3[[#This Row],[category]]) - FIND("|", Table3[[#This Row],[category]], FIND("|", Table3[[#This Row],[category]]) + 1))</f>
        <v>MobileAccessories|Photo&amp;VideoAccessories|Flashes&amp;SelfieLights|SelfieLights</v>
      </c>
      <c r="I428" s="6">
        <v>1699</v>
      </c>
      <c r="J428" s="6">
        <v>3495</v>
      </c>
      <c r="K428" s="1">
        <f t="shared" si="36"/>
        <v>51.387696709585114</v>
      </c>
      <c r="L428" s="3">
        <v>0.51</v>
      </c>
      <c r="M428" s="1">
        <v>4.0999999999999996</v>
      </c>
      <c r="N428" s="11">
        <v>14371</v>
      </c>
      <c r="O428" s="7">
        <f>IF(ISNUMBER(Table3[[#This Row],[rating]]), Table3[[#This Row],[rating]], "")</f>
        <v>4.0999999999999996</v>
      </c>
      <c r="P428" s="7">
        <f>Table3[[#This Row],[average rating]] + (Table3[[#This Row],[rating_count]] / 1000)</f>
        <v>18.471</v>
      </c>
      <c r="Q428" s="7">
        <f>IFERROR(ROUND(VALUE(Table3[[#This Row],[rating]]), 0), "")</f>
        <v>4</v>
      </c>
      <c r="R428" t="s">
        <v>6560</v>
      </c>
      <c r="S428" t="s">
        <v>6561</v>
      </c>
      <c r="T428" t="s">
        <v>6562</v>
      </c>
      <c r="U428" t="s">
        <v>6563</v>
      </c>
      <c r="V428" t="s">
        <v>6564</v>
      </c>
      <c r="W428" t="s">
        <v>6565</v>
      </c>
      <c r="X428" t="s">
        <v>6566</v>
      </c>
      <c r="Y428" t="s">
        <v>6567</v>
      </c>
      <c r="Z428" s="6">
        <f t="shared" si="37"/>
        <v>50226645</v>
      </c>
      <c r="AA428" s="6">
        <f>IFERROR(VALUE(Table3[[#This Row],[potential revenue]]), 0)</f>
        <v>50226645</v>
      </c>
      <c r="AB428" t="str">
        <f t="shared" si="38"/>
        <v>Yes</v>
      </c>
      <c r="AC428">
        <f t="shared" si="39"/>
        <v>218</v>
      </c>
      <c r="AD428" t="str">
        <f t="shared" si="40"/>
        <v>&lt;₹200</v>
      </c>
      <c r="AE428" t="str">
        <f t="shared" si="41"/>
        <v>51–60%</v>
      </c>
    </row>
    <row r="429" spans="1:31" x14ac:dyDescent="0.35">
      <c r="A429" t="s">
        <v>3359</v>
      </c>
      <c r="B429" t="s">
        <v>10900</v>
      </c>
      <c r="C429" t="str">
        <f>PROPER(Table3[[#This Row],[product_name2]])</f>
        <v>Agaro Ace 1600 Watts, 21.5 Kpa Suction Power, 21 Litres Wet &amp; Dry Stainless Steel Vacuum Cleaner With Blower Function And Washable Dust Bag</v>
      </c>
      <c r="D429" t="s">
        <v>10901</v>
      </c>
      <c r="E429" t="s">
        <v>3361</v>
      </c>
      <c r="F429" t="str">
        <f>LEFT(Table3[[#This Row],[category]], FIND("|", Table3[[#This Row],[category]]) - 1)</f>
        <v>Electronics</v>
      </c>
      <c r="G429" t="str">
        <f>MID(Table3[[#This Row],[category]], FIND("|", Table3[[#This Row],[category]]) + 1, FIND("|", Table3[[#This Row],[category]], FIND("|", Table3[[#This Row],[category]]) + 1) - FIND("|", Table3[[#This Row],[category]]) - 1)</f>
        <v>Mobiles&amp;Accessories</v>
      </c>
      <c r="H429" t="str">
        <f>RIGHT(Table3[[#This Row],[category]], LEN(Table3[[#This Row],[category]]) - FIND("|", Table3[[#This Row],[category]], FIND("|", Table3[[#This Row],[category]]) + 1))</f>
        <v>MobileAccessories|Photo&amp;VideoAccessories|Tripods</v>
      </c>
      <c r="I429" s="6">
        <v>539</v>
      </c>
      <c r="J429" s="6">
        <v>1599</v>
      </c>
      <c r="K429" s="1">
        <f t="shared" si="36"/>
        <v>66.291432145090681</v>
      </c>
      <c r="L429" s="3">
        <v>0.66</v>
      </c>
      <c r="M429" s="1">
        <v>3.8</v>
      </c>
      <c r="N429" s="11">
        <v>14648</v>
      </c>
      <c r="O429" s="7">
        <f>IF(ISNUMBER(Table3[[#This Row],[rating]]), Table3[[#This Row],[rating]], "")</f>
        <v>3.8</v>
      </c>
      <c r="P429" s="7">
        <f>Table3[[#This Row],[average rating]] + (Table3[[#This Row],[rating_count]] / 1000)</f>
        <v>18.448</v>
      </c>
      <c r="Q429" s="7">
        <f>IFERROR(ROUND(VALUE(Table3[[#This Row],[rating]]), 0), "")</f>
        <v>4</v>
      </c>
      <c r="R429" t="s">
        <v>3362</v>
      </c>
      <c r="S429" t="s">
        <v>3363</v>
      </c>
      <c r="T429" t="s">
        <v>3364</v>
      </c>
      <c r="U429" t="s">
        <v>3365</v>
      </c>
      <c r="V429" t="s">
        <v>3366</v>
      </c>
      <c r="W429" t="s">
        <v>3367</v>
      </c>
      <c r="X429" t="s">
        <v>3368</v>
      </c>
      <c r="Y429" t="s">
        <v>3369</v>
      </c>
      <c r="Z429" s="6">
        <f t="shared" si="37"/>
        <v>23422152</v>
      </c>
      <c r="AA429" s="6">
        <f>IFERROR(VALUE(Table3[[#This Row],[potential revenue]]), 0)</f>
        <v>23422152</v>
      </c>
      <c r="AB429" t="str">
        <f t="shared" si="38"/>
        <v>Yes</v>
      </c>
      <c r="AC429">
        <f t="shared" si="39"/>
        <v>217</v>
      </c>
      <c r="AD429" t="str">
        <f t="shared" si="40"/>
        <v>&gt;₹500</v>
      </c>
      <c r="AE429" t="str">
        <f t="shared" si="41"/>
        <v>61–70%</v>
      </c>
    </row>
    <row r="430" spans="1:31" x14ac:dyDescent="0.35">
      <c r="A430" t="s">
        <v>6515</v>
      </c>
      <c r="B430" t="s">
        <v>11153</v>
      </c>
      <c r="C430" t="str">
        <f>PROPER(Table3[[#This Row],[product_name2]])</f>
        <v>Allin Exporters J66 Ultrasonic Humidifier Cool Mist Air Purifier For Dryness, Cold &amp; Cough Large Capacity For Room, Baby, Plants, Bedroom (2.4 L) (1 Year Warranty)</v>
      </c>
      <c r="D430" t="s">
        <v>11154</v>
      </c>
      <c r="E430" t="s">
        <v>3082</v>
      </c>
      <c r="F430" t="str">
        <f>LEFT(Table3[[#This Row],[category]], FIND("|", Table3[[#This Row],[category]]) - 1)</f>
        <v>Electronics</v>
      </c>
      <c r="G430" t="str">
        <f>MID(Table3[[#This Row],[category]], FIND("|", Table3[[#This Row],[category]]) + 1, FIND("|", Table3[[#This Row],[category]], FIND("|", Table3[[#This Row],[category]]) + 1) - FIND("|", Table3[[#This Row],[category]]) - 1)</f>
        <v>Headphones,Earbuds&amp;Accessories</v>
      </c>
      <c r="H430" t="str">
        <f>RIGHT(Table3[[#This Row],[category]], LEN(Table3[[#This Row],[category]]) - FIND("|", Table3[[#This Row],[category]], FIND("|", Table3[[#This Row],[category]]) + 1))</f>
        <v>Headphones|In-Ear</v>
      </c>
      <c r="I430" s="6">
        <v>1299</v>
      </c>
      <c r="J430" s="6">
        <v>2999</v>
      </c>
      <c r="K430" s="1">
        <f t="shared" si="36"/>
        <v>56.685561853951313</v>
      </c>
      <c r="L430" s="3">
        <v>0.56999999999999995</v>
      </c>
      <c r="M430" s="1">
        <v>3.8</v>
      </c>
      <c r="N430" s="11">
        <v>14629</v>
      </c>
      <c r="O430" s="7">
        <f>IF(ISNUMBER(Table3[[#This Row],[rating]]), Table3[[#This Row],[rating]], "")</f>
        <v>3.8</v>
      </c>
      <c r="P430" s="7">
        <f>Table3[[#This Row],[average rating]] + (Table3[[#This Row],[rating_count]] / 1000)</f>
        <v>18.428999999999998</v>
      </c>
      <c r="Q430" s="7">
        <f>IFERROR(ROUND(VALUE(Table3[[#This Row],[rating]]), 0), "")</f>
        <v>4</v>
      </c>
      <c r="R430" t="s">
        <v>6517</v>
      </c>
      <c r="S430" t="s">
        <v>6518</v>
      </c>
      <c r="T430" t="s">
        <v>6519</v>
      </c>
      <c r="U430" t="s">
        <v>6520</v>
      </c>
      <c r="V430" t="s">
        <v>6521</v>
      </c>
      <c r="W430" t="s">
        <v>6522</v>
      </c>
      <c r="X430" t="s">
        <v>6523</v>
      </c>
      <c r="Y430" t="s">
        <v>6524</v>
      </c>
      <c r="Z430" s="6">
        <f t="shared" si="37"/>
        <v>43872371</v>
      </c>
      <c r="AA430" s="6">
        <f>IFERROR(VALUE(Table3[[#This Row],[potential revenue]]), 0)</f>
        <v>43872371</v>
      </c>
      <c r="AB430" t="str">
        <f t="shared" si="38"/>
        <v>Yes</v>
      </c>
      <c r="AC430">
        <f t="shared" si="39"/>
        <v>216</v>
      </c>
      <c r="AD430" t="str">
        <f t="shared" si="40"/>
        <v>&gt;₹500</v>
      </c>
      <c r="AE430" t="str">
        <f t="shared" si="41"/>
        <v>51–60%</v>
      </c>
    </row>
    <row r="431" spans="1:31" x14ac:dyDescent="0.35">
      <c r="A431" t="s">
        <v>3682</v>
      </c>
      <c r="B431" t="s">
        <v>8315</v>
      </c>
      <c r="C431" t="str">
        <f>PROPER(Table3[[#This Row],[product_name2]])</f>
        <v>Pc Square Laptop Tabletop Stand/ Computer Tablet Stand 6 Angles Adjustable Aluminum Ergonomic Foldable Portable Desktop Holder Compatible With Macbook, Hp, Dell, Lenovo &amp; All Other Notebook (Silver)</v>
      </c>
      <c r="D431" t="s">
        <v>8316</v>
      </c>
      <c r="E431" t="s">
        <v>3178</v>
      </c>
      <c r="F431" t="str">
        <f>LEFT(Table3[[#This Row],[category]], FIND("|", Table3[[#This Row],[category]]) - 1)</f>
        <v>Electronics</v>
      </c>
      <c r="G431" t="str">
        <f>MID(Table3[[#This Row],[category]], FIND("|", Table3[[#This Row],[category]]) + 1, FIND("|", Table3[[#This Row],[category]], FIND("|", Table3[[#This Row],[category]]) + 1) - FIND("|", Table3[[#This Row],[category]]) - 1)</f>
        <v>Mobiles&amp;Accessories</v>
      </c>
      <c r="H431" t="str">
        <f>RIGHT(Table3[[#This Row],[category]], LEN(Table3[[#This Row],[category]]) - FIND("|", Table3[[#This Row],[category]], FIND("|", Table3[[#This Row],[category]]) + 1))</f>
        <v>MobileAccessories|Chargers|WallChargers</v>
      </c>
      <c r="I431" s="6">
        <v>249</v>
      </c>
      <c r="J431" s="6">
        <v>649</v>
      </c>
      <c r="K431" s="1">
        <f t="shared" si="36"/>
        <v>61.633281972265017</v>
      </c>
      <c r="L431" s="3">
        <v>0.62</v>
      </c>
      <c r="M431" s="1">
        <v>4</v>
      </c>
      <c r="N431" s="11">
        <v>14404</v>
      </c>
      <c r="O431" s="7">
        <f>IF(ISNUMBER(Table3[[#This Row],[rating]]), Table3[[#This Row],[rating]], "")</f>
        <v>4</v>
      </c>
      <c r="P431" s="7">
        <f>Table3[[#This Row],[average rating]] + (Table3[[#This Row],[rating_count]] / 1000)</f>
        <v>18.404</v>
      </c>
      <c r="Q431" s="7">
        <f>IFERROR(ROUND(VALUE(Table3[[#This Row],[rating]]), 0), "")</f>
        <v>4</v>
      </c>
      <c r="R431" t="s">
        <v>3684</v>
      </c>
      <c r="S431" t="s">
        <v>3685</v>
      </c>
      <c r="T431" t="s">
        <v>3686</v>
      </c>
      <c r="U431" t="s">
        <v>3687</v>
      </c>
      <c r="V431" t="s">
        <v>3688</v>
      </c>
      <c r="W431" t="s">
        <v>3689</v>
      </c>
      <c r="X431" t="s">
        <v>3690</v>
      </c>
      <c r="Y431" t="s">
        <v>3691</v>
      </c>
      <c r="Z431" s="6">
        <f t="shared" si="37"/>
        <v>9348196</v>
      </c>
      <c r="AA431" s="6">
        <f>IFERROR(VALUE(Table3[[#This Row],[potential revenue]]), 0)</f>
        <v>9348196</v>
      </c>
      <c r="AB431" t="str">
        <f t="shared" si="38"/>
        <v>Yes</v>
      </c>
      <c r="AC431">
        <f t="shared" si="39"/>
        <v>215</v>
      </c>
      <c r="AD431" t="str">
        <f t="shared" si="40"/>
        <v>&gt;₹500</v>
      </c>
      <c r="AE431" t="str">
        <f t="shared" si="41"/>
        <v>61–70%</v>
      </c>
    </row>
    <row r="432" spans="1:31" x14ac:dyDescent="0.35">
      <c r="A432" t="s">
        <v>4625</v>
      </c>
      <c r="B432" t="s">
        <v>8496</v>
      </c>
      <c r="C432" t="str">
        <f>PROPER(Table3[[#This Row],[product_name2]])</f>
        <v>Hp V222W 64Gb Usb 2.0 Pen Drive (Silver)</v>
      </c>
      <c r="D432" t="s">
        <v>8497</v>
      </c>
      <c r="E432" t="s">
        <v>3178</v>
      </c>
      <c r="F432" t="str">
        <f>LEFT(Table3[[#This Row],[category]], FIND("|", Table3[[#This Row],[category]]) - 1)</f>
        <v>Electronics</v>
      </c>
      <c r="G432" t="str">
        <f>MID(Table3[[#This Row],[category]], FIND("|", Table3[[#This Row],[category]]) + 1, FIND("|", Table3[[#This Row],[category]], FIND("|", Table3[[#This Row],[category]]) + 1) - FIND("|", Table3[[#This Row],[category]]) - 1)</f>
        <v>Mobiles&amp;Accessories</v>
      </c>
      <c r="H432" t="str">
        <f>RIGHT(Table3[[#This Row],[category]], LEN(Table3[[#This Row],[category]]) - FIND("|", Table3[[#This Row],[category]], FIND("|", Table3[[#This Row],[category]]) + 1))</f>
        <v>MobileAccessories|Chargers|WallChargers</v>
      </c>
      <c r="I432" s="6">
        <v>699</v>
      </c>
      <c r="J432" s="6">
        <v>1199</v>
      </c>
      <c r="K432" s="1">
        <f t="shared" si="36"/>
        <v>41.701417848206837</v>
      </c>
      <c r="L432" s="3">
        <v>0.42</v>
      </c>
      <c r="M432" s="1">
        <v>4</v>
      </c>
      <c r="N432" s="11">
        <v>14404</v>
      </c>
      <c r="O432" s="7">
        <f>IF(ISNUMBER(Table3[[#This Row],[rating]]), Table3[[#This Row],[rating]], "")</f>
        <v>4</v>
      </c>
      <c r="P432" s="7">
        <f>Table3[[#This Row],[average rating]] + (Table3[[#This Row],[rating_count]] / 1000)</f>
        <v>18.404</v>
      </c>
      <c r="Q432" s="7">
        <f>IFERROR(ROUND(VALUE(Table3[[#This Row],[rating]]), 0), "")</f>
        <v>4</v>
      </c>
      <c r="R432" t="s">
        <v>4627</v>
      </c>
      <c r="S432" t="s">
        <v>3685</v>
      </c>
      <c r="T432" t="s">
        <v>3686</v>
      </c>
      <c r="U432" t="s">
        <v>3687</v>
      </c>
      <c r="V432" t="s">
        <v>3688</v>
      </c>
      <c r="W432" t="s">
        <v>3689</v>
      </c>
      <c r="X432" t="s">
        <v>4628</v>
      </c>
      <c r="Y432" t="s">
        <v>4629</v>
      </c>
      <c r="Z432" s="6">
        <f t="shared" si="37"/>
        <v>17270396</v>
      </c>
      <c r="AA432" s="6">
        <f>IFERROR(VALUE(Table3[[#This Row],[potential revenue]]), 0)</f>
        <v>17270396</v>
      </c>
      <c r="AB432" t="str">
        <f t="shared" si="38"/>
        <v>Yes</v>
      </c>
      <c r="AC432">
        <f t="shared" si="39"/>
        <v>215</v>
      </c>
      <c r="AD432" t="str">
        <f t="shared" si="40"/>
        <v>₹200–₹500</v>
      </c>
      <c r="AE432" t="str">
        <f t="shared" si="41"/>
        <v>41–50%</v>
      </c>
    </row>
    <row r="433" spans="1:31" x14ac:dyDescent="0.35">
      <c r="A433" t="s">
        <v>4625</v>
      </c>
      <c r="B433" t="s">
        <v>8897</v>
      </c>
      <c r="C433" t="str">
        <f>PROPER(Table3[[#This Row],[product_name2]])</f>
        <v>Inalsa Electric Kettle 1.5 Litre With Stainless Steel Body - Absa|Auto Shut Off &amp; Boil Dry Protection Safety Features| Cordless Base &amp; Cord Winder|Hot Water Kettle |Water Heater Jug</v>
      </c>
      <c r="D433" t="s">
        <v>8898</v>
      </c>
      <c r="E433" t="s">
        <v>3178</v>
      </c>
      <c r="F433" t="str">
        <f>LEFT(Table3[[#This Row],[category]], FIND("|", Table3[[#This Row],[category]]) - 1)</f>
        <v>Electronics</v>
      </c>
      <c r="G433" t="str">
        <f>MID(Table3[[#This Row],[category]], FIND("|", Table3[[#This Row],[category]]) + 1, FIND("|", Table3[[#This Row],[category]], FIND("|", Table3[[#This Row],[category]]) + 1) - FIND("|", Table3[[#This Row],[category]]) - 1)</f>
        <v>Mobiles&amp;Accessories</v>
      </c>
      <c r="H433" t="str">
        <f>RIGHT(Table3[[#This Row],[category]], LEN(Table3[[#This Row],[category]]) - FIND("|", Table3[[#This Row],[category]], FIND("|", Table3[[#This Row],[category]]) + 1))</f>
        <v>MobileAccessories|Chargers|WallChargers</v>
      </c>
      <c r="I433" s="6">
        <v>699</v>
      </c>
      <c r="J433" s="6">
        <v>1199</v>
      </c>
      <c r="K433" s="1">
        <f t="shared" si="36"/>
        <v>41.701417848206837</v>
      </c>
      <c r="L433" s="3">
        <v>0.42</v>
      </c>
      <c r="M433" s="1">
        <v>4</v>
      </c>
      <c r="N433" s="11">
        <v>14403</v>
      </c>
      <c r="O433" s="7">
        <f>IF(ISNUMBER(Table3[[#This Row],[rating]]), Table3[[#This Row],[rating]], "")</f>
        <v>4</v>
      </c>
      <c r="P433" s="7">
        <f>Table3[[#This Row],[average rating]] + (Table3[[#This Row],[rating_count]] / 1000)</f>
        <v>18.402999999999999</v>
      </c>
      <c r="Q433" s="7">
        <f>IFERROR(ROUND(VALUE(Table3[[#This Row],[rating]]), 0), "")</f>
        <v>4</v>
      </c>
      <c r="R433" t="s">
        <v>4627</v>
      </c>
      <c r="S433" t="s">
        <v>3685</v>
      </c>
      <c r="T433" t="s">
        <v>3686</v>
      </c>
      <c r="U433" t="s">
        <v>3687</v>
      </c>
      <c r="V433" t="s">
        <v>3688</v>
      </c>
      <c r="W433" t="s">
        <v>3689</v>
      </c>
      <c r="X433" t="s">
        <v>8068</v>
      </c>
      <c r="Y433" t="s">
        <v>8069</v>
      </c>
      <c r="Z433" s="6">
        <f t="shared" si="37"/>
        <v>17269197</v>
      </c>
      <c r="AA433" s="6">
        <f>IFERROR(VALUE(Table3[[#This Row],[potential revenue]]), 0)</f>
        <v>17269197</v>
      </c>
      <c r="AB433" t="str">
        <f t="shared" si="38"/>
        <v>No</v>
      </c>
      <c r="AC433">
        <f t="shared" si="39"/>
        <v>215</v>
      </c>
      <c r="AD433" t="str">
        <f t="shared" si="40"/>
        <v>&gt;₹500</v>
      </c>
      <c r="AE433" t="str">
        <f t="shared" si="41"/>
        <v>41–50%</v>
      </c>
    </row>
    <row r="434" spans="1:31" x14ac:dyDescent="0.35">
      <c r="A434" t="s">
        <v>9011</v>
      </c>
      <c r="B434" t="s">
        <v>9032</v>
      </c>
      <c r="C434" t="str">
        <f>PROPER(Table3[[#This Row],[product_name2]])</f>
        <v>Pigeon By Stovekraft Abs Plastic Acer Plus Induction Cooktop 1800 Watts With Feather Touch Control - Black</v>
      </c>
      <c r="D434" t="s">
        <v>9033</v>
      </c>
      <c r="E434" t="s">
        <v>9013</v>
      </c>
      <c r="F434" t="str">
        <f>LEFT(Table3[[#This Row],[category]], FIND("|", Table3[[#This Row],[category]]) - 1)</f>
        <v>Home&amp;Kitchen</v>
      </c>
      <c r="G434" t="str">
        <f>MID(Table3[[#This Row],[category]], FIND("|", Table3[[#This Row],[category]]) + 1, FIND("|", Table3[[#This Row],[category]], FIND("|", Table3[[#This Row],[category]]) + 1) - FIND("|", Table3[[#This Row],[category]]) - 1)</f>
        <v>Kitchen&amp;HomeAppliances</v>
      </c>
      <c r="H434" t="str">
        <f>RIGHT(Table3[[#This Row],[category]], LEN(Table3[[#This Row],[category]]) - FIND("|", Table3[[#This Row],[category]], FIND("|", Table3[[#This Row],[category]]) + 1))</f>
        <v>Vacuum,Cleaning&amp;Ironing|Vacuums&amp;FloorCare|Vacuums|HandheldVacuums</v>
      </c>
      <c r="I434" s="6">
        <v>1665</v>
      </c>
      <c r="J434" s="6">
        <v>2099</v>
      </c>
      <c r="K434" s="1">
        <f t="shared" si="36"/>
        <v>20.676512625059551</v>
      </c>
      <c r="L434" s="3">
        <v>0.21</v>
      </c>
      <c r="M434" s="1">
        <v>4</v>
      </c>
      <c r="N434" s="11">
        <v>14368</v>
      </c>
      <c r="O434" s="7">
        <f>IF(ISNUMBER(Table3[[#This Row],[rating]]), Table3[[#This Row],[rating]], "")</f>
        <v>4</v>
      </c>
      <c r="P434" s="7">
        <f>Table3[[#This Row],[average rating]] + (Table3[[#This Row],[rating_count]] / 1000)</f>
        <v>18.368000000000002</v>
      </c>
      <c r="Q434" s="7">
        <f>IFERROR(ROUND(VALUE(Table3[[#This Row],[rating]]), 0), "")</f>
        <v>4</v>
      </c>
      <c r="R434" t="s">
        <v>9014</v>
      </c>
      <c r="S434" t="s">
        <v>9015</v>
      </c>
      <c r="T434" t="s">
        <v>9016</v>
      </c>
      <c r="U434" t="s">
        <v>9017</v>
      </c>
      <c r="V434" t="s">
        <v>9018</v>
      </c>
      <c r="W434" t="s">
        <v>9019</v>
      </c>
      <c r="X434" t="s">
        <v>9020</v>
      </c>
      <c r="Y434" t="s">
        <v>9021</v>
      </c>
      <c r="Z434" s="6">
        <f t="shared" si="37"/>
        <v>30158432</v>
      </c>
      <c r="AA434" s="6">
        <f>IFERROR(VALUE(Table3[[#This Row],[potential revenue]]), 0)</f>
        <v>30158432</v>
      </c>
      <c r="AB434" t="str">
        <f t="shared" si="38"/>
        <v>No</v>
      </c>
      <c r="AC434">
        <f t="shared" si="39"/>
        <v>215</v>
      </c>
      <c r="AD434" t="str">
        <f t="shared" si="40"/>
        <v>&gt;₹500</v>
      </c>
      <c r="AE434" t="str">
        <f t="shared" si="41"/>
        <v>21–30%</v>
      </c>
    </row>
    <row r="435" spans="1:31" x14ac:dyDescent="0.35">
      <c r="A435" t="s">
        <v>12564</v>
      </c>
      <c r="B435" t="s">
        <v>5591</v>
      </c>
      <c r="C435" t="str">
        <f>PROPER(Table3[[#This Row],[product_name2]])</f>
        <v>Tizum Mouse Pad/ Computer Mouse Mat With Anti-Slip Rubber Base | Smooth Mouse Control | Spill-Resistant Surface For Laptop, Notebook, Macbook, Gaming, Laser/ Optical Mouse, 9.4‚Äùx 7.9‚Äù, Multicolored</v>
      </c>
      <c r="D435" t="s">
        <v>5592</v>
      </c>
      <c r="E435" t="s">
        <v>8731</v>
      </c>
      <c r="F435" t="str">
        <f>LEFT(Table3[[#This Row],[category]], FIND("|", Table3[[#This Row],[category]]) - 1)</f>
        <v>Home&amp;Kitchen</v>
      </c>
      <c r="G435" t="str">
        <f>MID(Table3[[#This Row],[category]], FIND("|", Table3[[#This Row],[category]]) + 1, FIND("|", Table3[[#This Row],[category]], FIND("|", Table3[[#This Row],[category]]) + 1) - FIND("|", Table3[[#This Row],[category]]) - 1)</f>
        <v>Kitchen&amp;HomeAppliances</v>
      </c>
      <c r="H435" t="str">
        <f>RIGHT(Table3[[#This Row],[category]], LEN(Table3[[#This Row],[category]]) - FIND("|", Table3[[#This Row],[category]], FIND("|", Table3[[#This Row],[category]]) + 1))</f>
        <v>SmallKitchenAppliances|HandBlenders</v>
      </c>
      <c r="I435" s="6">
        <v>1745</v>
      </c>
      <c r="J435" s="6">
        <v>2400</v>
      </c>
      <c r="K435" s="1">
        <f t="shared" si="36"/>
        <v>27.291666666666664</v>
      </c>
      <c r="L435" s="3">
        <v>0.27</v>
      </c>
      <c r="M435" s="1">
        <v>4.2</v>
      </c>
      <c r="N435" s="11">
        <v>14160</v>
      </c>
      <c r="O435" s="7">
        <f>IF(ISNUMBER(Table3[[#This Row],[rating]]), Table3[[#This Row],[rating]], "")</f>
        <v>4.2</v>
      </c>
      <c r="P435" s="7">
        <f>Table3[[#This Row],[average rating]] + (Table3[[#This Row],[rating_count]] / 1000)</f>
        <v>18.36</v>
      </c>
      <c r="Q435" s="7">
        <f>IFERROR(ROUND(VALUE(Table3[[#This Row],[rating]]), 0), "")</f>
        <v>4</v>
      </c>
      <c r="R435" t="s">
        <v>12566</v>
      </c>
      <c r="S435" t="s">
        <v>12567</v>
      </c>
      <c r="T435" t="s">
        <v>12568</v>
      </c>
      <c r="U435" t="s">
        <v>12569</v>
      </c>
      <c r="V435" t="s">
        <v>12570</v>
      </c>
      <c r="W435" t="s">
        <v>12571</v>
      </c>
      <c r="X435" t="s">
        <v>12572</v>
      </c>
      <c r="Y435" t="s">
        <v>12573</v>
      </c>
      <c r="Z435" s="6">
        <f t="shared" si="37"/>
        <v>33984000</v>
      </c>
      <c r="AA435" s="6">
        <f>IFERROR(VALUE(Table3[[#This Row],[potential revenue]]), 0)</f>
        <v>33984000</v>
      </c>
      <c r="AB435" t="str">
        <f t="shared" si="38"/>
        <v>No</v>
      </c>
      <c r="AC435">
        <f t="shared" si="39"/>
        <v>215</v>
      </c>
      <c r="AD435" t="str">
        <f t="shared" si="40"/>
        <v>&gt;₹500</v>
      </c>
      <c r="AE435" t="str">
        <f t="shared" si="41"/>
        <v>21–30%</v>
      </c>
    </row>
    <row r="436" spans="1:31" x14ac:dyDescent="0.35">
      <c r="A436" t="s">
        <v>3121</v>
      </c>
      <c r="B436" t="s">
        <v>8537</v>
      </c>
      <c r="C436" t="str">
        <f>PROPER(Table3[[#This Row],[product_name2]])</f>
        <v>Boat Bassheads 900 On-Ear Wired Headphones With Mic (White)</v>
      </c>
      <c r="D436" t="s">
        <v>8538</v>
      </c>
      <c r="E436" t="s">
        <v>3123</v>
      </c>
      <c r="F436" t="str">
        <f>LEFT(Table3[[#This Row],[category]], FIND("|", Table3[[#This Row],[category]]) - 1)</f>
        <v>Electronics</v>
      </c>
      <c r="G436" t="str">
        <f>MID(Table3[[#This Row],[category]], FIND("|", Table3[[#This Row],[category]]) + 1, FIND("|", Table3[[#This Row],[category]], FIND("|", Table3[[#This Row],[category]]) + 1) - FIND("|", Table3[[#This Row],[category]]) - 1)</f>
        <v>Mobiles&amp;Accessories</v>
      </c>
      <c r="H436" t="str">
        <f>RIGHT(Table3[[#This Row],[category]], LEN(Table3[[#This Row],[category]]) - FIND("|", Table3[[#This Row],[category]], FIND("|", Table3[[#This Row],[category]]) + 1))</f>
        <v>MobileAccessories|Chargers|AutomobileChargers</v>
      </c>
      <c r="I436" s="6">
        <v>349</v>
      </c>
      <c r="J436" s="6">
        <v>1299</v>
      </c>
      <c r="K436" s="1">
        <f t="shared" si="36"/>
        <v>73.133179368745189</v>
      </c>
      <c r="L436" s="3">
        <v>0.73</v>
      </c>
      <c r="M436" s="1">
        <v>4</v>
      </c>
      <c r="N436" s="11">
        <v>14283</v>
      </c>
      <c r="O436" s="7">
        <f>IF(ISNUMBER(Table3[[#This Row],[rating]]), Table3[[#This Row],[rating]], "")</f>
        <v>4</v>
      </c>
      <c r="P436" s="7">
        <f>Table3[[#This Row],[average rating]] + (Table3[[#This Row],[rating_count]] / 1000)</f>
        <v>18.283000000000001</v>
      </c>
      <c r="Q436" s="7">
        <f>IFERROR(ROUND(VALUE(Table3[[#This Row],[rating]]), 0), "")</f>
        <v>4</v>
      </c>
      <c r="R436" t="s">
        <v>3124</v>
      </c>
      <c r="S436" t="s">
        <v>3125</v>
      </c>
      <c r="T436" t="s">
        <v>3126</v>
      </c>
      <c r="U436" t="s">
        <v>3127</v>
      </c>
      <c r="V436" t="s">
        <v>3128</v>
      </c>
      <c r="W436" t="s">
        <v>3129</v>
      </c>
      <c r="X436" t="s">
        <v>4982</v>
      </c>
      <c r="Y436" t="s">
        <v>4983</v>
      </c>
      <c r="Z436" s="6">
        <f t="shared" si="37"/>
        <v>18553617</v>
      </c>
      <c r="AA436" s="6">
        <f>IFERROR(VALUE(Table3[[#This Row],[potential revenue]]), 0)</f>
        <v>18553617</v>
      </c>
      <c r="AB436" t="str">
        <f t="shared" si="38"/>
        <v>No</v>
      </c>
      <c r="AC436">
        <f t="shared" si="39"/>
        <v>215</v>
      </c>
      <c r="AD436" t="str">
        <f t="shared" si="40"/>
        <v>&gt;₹500</v>
      </c>
      <c r="AE436" t="str">
        <f t="shared" si="41"/>
        <v>71–80%</v>
      </c>
    </row>
    <row r="437" spans="1:31" x14ac:dyDescent="0.35">
      <c r="A437" t="s">
        <v>3121</v>
      </c>
      <c r="B437" t="s">
        <v>8196</v>
      </c>
      <c r="C437" t="str">
        <f>PROPER(Table3[[#This Row],[product_name2]])</f>
        <v>E-Cosmos 5V 1.2W Portable Flexible Usb Led Light (Colours May Vary, Small, Ec-Pof1)</v>
      </c>
      <c r="D437" t="s">
        <v>8197</v>
      </c>
      <c r="E437" t="s">
        <v>3123</v>
      </c>
      <c r="F437" t="str">
        <f>LEFT(Table3[[#This Row],[category]], FIND("|", Table3[[#This Row],[category]]) - 1)</f>
        <v>Electronics</v>
      </c>
      <c r="G437" t="str">
        <f>MID(Table3[[#This Row],[category]], FIND("|", Table3[[#This Row],[category]]) + 1, FIND("|", Table3[[#This Row],[category]], FIND("|", Table3[[#This Row],[category]]) + 1) - FIND("|", Table3[[#This Row],[category]]) - 1)</f>
        <v>Mobiles&amp;Accessories</v>
      </c>
      <c r="H437" t="str">
        <f>RIGHT(Table3[[#This Row],[category]], LEN(Table3[[#This Row],[category]]) - FIND("|", Table3[[#This Row],[category]], FIND("|", Table3[[#This Row],[category]]) + 1))</f>
        <v>MobileAccessories|Chargers|AutomobileChargers</v>
      </c>
      <c r="I437" s="6">
        <v>349</v>
      </c>
      <c r="J437" s="6">
        <v>1299</v>
      </c>
      <c r="K437" s="1">
        <f t="shared" si="36"/>
        <v>73.133179368745189</v>
      </c>
      <c r="L437" s="3">
        <v>0.73</v>
      </c>
      <c r="M437" s="1">
        <v>4</v>
      </c>
      <c r="N437" s="11">
        <v>14282</v>
      </c>
      <c r="O437" s="7">
        <f>IF(ISNUMBER(Table3[[#This Row],[rating]]), Table3[[#This Row],[rating]], "")</f>
        <v>4</v>
      </c>
      <c r="P437" s="7">
        <f>Table3[[#This Row],[average rating]] + (Table3[[#This Row],[rating_count]] / 1000)</f>
        <v>18.282</v>
      </c>
      <c r="Q437" s="7">
        <f>IFERROR(ROUND(VALUE(Table3[[#This Row],[rating]]), 0), "")</f>
        <v>4</v>
      </c>
      <c r="R437" t="s">
        <v>3124</v>
      </c>
      <c r="S437" t="s">
        <v>3125</v>
      </c>
      <c r="T437" t="s">
        <v>3126</v>
      </c>
      <c r="U437" t="s">
        <v>3127</v>
      </c>
      <c r="V437" t="s">
        <v>3128</v>
      </c>
      <c r="W437" t="s">
        <v>3129</v>
      </c>
      <c r="X437" t="s">
        <v>3130</v>
      </c>
      <c r="Y437" t="s">
        <v>3131</v>
      </c>
      <c r="Z437" s="6">
        <f t="shared" si="37"/>
        <v>18552318</v>
      </c>
      <c r="AA437" s="6">
        <f>IFERROR(VALUE(Table3[[#This Row],[potential revenue]]), 0)</f>
        <v>18552318</v>
      </c>
      <c r="AB437" t="str">
        <f t="shared" si="38"/>
        <v>Yes</v>
      </c>
      <c r="AC437">
        <f t="shared" si="39"/>
        <v>216</v>
      </c>
      <c r="AD437" t="str">
        <f t="shared" si="40"/>
        <v>₹200–₹500</v>
      </c>
      <c r="AE437" t="str">
        <f t="shared" si="41"/>
        <v>71–80%</v>
      </c>
    </row>
    <row r="438" spans="1:31" x14ac:dyDescent="0.35">
      <c r="A438" t="s">
        <v>8093</v>
      </c>
      <c r="B438" t="s">
        <v>3521</v>
      </c>
      <c r="C438" t="str">
        <f>PROPER(Table3[[#This Row],[product_name2]])</f>
        <v>Samsung Galaxy Buds Live Bluetooth Truly Wireless In Ear Earbuds With Mic, Upto 21 Hours Playtime, Mystic Black</v>
      </c>
      <c r="D438" t="s">
        <v>3522</v>
      </c>
      <c r="E438" t="s">
        <v>5146</v>
      </c>
      <c r="F438" t="str">
        <f>LEFT(Table3[[#This Row],[category]], FIND("|", Table3[[#This Row],[category]]) - 1)</f>
        <v>Computers&amp;Accessories</v>
      </c>
      <c r="G438" t="str">
        <f>MID(Table3[[#This Row],[category]], FIND("|", Table3[[#This Row],[category]]) + 1, FIND("|", Table3[[#This Row],[category]], FIND("|", Table3[[#This Row],[category]]) + 1) - FIND("|", Table3[[#This Row],[category]]) - 1)</f>
        <v>ExternalDevices&amp;DataStorage</v>
      </c>
      <c r="H438" t="str">
        <f>RIGHT(Table3[[#This Row],[category]], LEN(Table3[[#This Row],[category]]) - FIND("|", Table3[[#This Row],[category]], FIND("|", Table3[[#This Row],[category]]) + 1))</f>
        <v>ExternalHardDisks</v>
      </c>
      <c r="I438" s="6">
        <v>657</v>
      </c>
      <c r="J438" s="6">
        <v>999</v>
      </c>
      <c r="K438" s="1">
        <f t="shared" si="36"/>
        <v>34.234234234234236</v>
      </c>
      <c r="L438" s="3">
        <v>0.34</v>
      </c>
      <c r="M438" s="1">
        <v>4.3</v>
      </c>
      <c r="N438" s="11">
        <v>13944</v>
      </c>
      <c r="O438" s="7">
        <f>IF(ISNUMBER(Table3[[#This Row],[rating]]), Table3[[#This Row],[rating]], "")</f>
        <v>4.3</v>
      </c>
      <c r="P438" s="7">
        <f>Table3[[#This Row],[average rating]] + (Table3[[#This Row],[rating_count]] / 1000)</f>
        <v>18.244</v>
      </c>
      <c r="Q438" s="7">
        <f>IFERROR(ROUND(VALUE(Table3[[#This Row],[rating]]), 0), "")</f>
        <v>4</v>
      </c>
      <c r="R438" t="s">
        <v>8095</v>
      </c>
      <c r="S438" t="s">
        <v>8096</v>
      </c>
      <c r="T438" t="s">
        <v>8097</v>
      </c>
      <c r="U438" t="s">
        <v>8098</v>
      </c>
      <c r="V438" t="s">
        <v>8099</v>
      </c>
      <c r="W438" t="s">
        <v>8100</v>
      </c>
      <c r="X438" t="s">
        <v>8101</v>
      </c>
      <c r="Y438" t="s">
        <v>8102</v>
      </c>
      <c r="Z438" s="6">
        <f t="shared" si="37"/>
        <v>13930056</v>
      </c>
      <c r="AA438" s="6">
        <f>IFERROR(VALUE(Table3[[#This Row],[potential revenue]]), 0)</f>
        <v>13930056</v>
      </c>
      <c r="AB438" t="str">
        <f t="shared" si="38"/>
        <v>Yes</v>
      </c>
      <c r="AC438">
        <f t="shared" si="39"/>
        <v>217</v>
      </c>
      <c r="AD438" t="str">
        <f t="shared" si="40"/>
        <v>₹200–₹500</v>
      </c>
      <c r="AE438" t="str">
        <f t="shared" si="41"/>
        <v>31–40%</v>
      </c>
    </row>
    <row r="439" spans="1:31" x14ac:dyDescent="0.35">
      <c r="A439" t="s">
        <v>8719</v>
      </c>
      <c r="B439" t="s">
        <v>392</v>
      </c>
      <c r="C439" t="str">
        <f>PROPER(Table3[[#This Row],[product_name2]])</f>
        <v>Duracell Type C To Type C 5A (100W) Braided Sync &amp; Fast Charging Cable, 3.9 Feet (1.2M). Usb C To C Cable, Supports Pd &amp; Qc 3.0 Charging, 5 Gbps Data Transmission ‚Äì Black</v>
      </c>
      <c r="D439" t="s">
        <v>393</v>
      </c>
      <c r="E439" t="s">
        <v>8606</v>
      </c>
      <c r="F439" t="str">
        <f>LEFT(Table3[[#This Row],[category]], FIND("|", Table3[[#This Row],[category]]) - 1)</f>
        <v>Home&amp;Kitchen</v>
      </c>
      <c r="G439" t="str">
        <f>MID(Table3[[#This Row],[category]], FIND("|", Table3[[#This Row],[category]]) + 1, FIND("|", Table3[[#This Row],[category]], FIND("|", Table3[[#This Row],[category]]) + 1) - FIND("|", Table3[[#This Row],[category]]) - 1)</f>
        <v>Heating,Cooling&amp;AirQuality</v>
      </c>
      <c r="H439" t="str">
        <f>RIGHT(Table3[[#This Row],[category]], LEN(Table3[[#This Row],[category]]) - FIND("|", Table3[[#This Row],[category]], FIND("|", Table3[[#This Row],[category]]) + 1))</f>
        <v>RoomHeaters|FanHeaters</v>
      </c>
      <c r="I439" s="6">
        <v>1464</v>
      </c>
      <c r="J439" s="6">
        <v>1650</v>
      </c>
      <c r="K439" s="1">
        <f t="shared" si="36"/>
        <v>11.272727272727273</v>
      </c>
      <c r="L439" s="3">
        <v>0.11</v>
      </c>
      <c r="M439" s="1">
        <v>4.0999999999999996</v>
      </c>
      <c r="N439" s="11">
        <v>14120</v>
      </c>
      <c r="O439" s="7">
        <f>IF(ISNUMBER(Table3[[#This Row],[rating]]), Table3[[#This Row],[rating]], "")</f>
        <v>4.0999999999999996</v>
      </c>
      <c r="P439" s="7">
        <f>Table3[[#This Row],[average rating]] + (Table3[[#This Row],[rating_count]] / 1000)</f>
        <v>18.22</v>
      </c>
      <c r="Q439" s="7">
        <f>IFERROR(ROUND(VALUE(Table3[[#This Row],[rating]]), 0), "")</f>
        <v>4</v>
      </c>
      <c r="R439" t="s">
        <v>8721</v>
      </c>
      <c r="S439" t="s">
        <v>8722</v>
      </c>
      <c r="T439" t="s">
        <v>8723</v>
      </c>
      <c r="U439" t="s">
        <v>8724</v>
      </c>
      <c r="V439" t="s">
        <v>8725</v>
      </c>
      <c r="W439" t="s">
        <v>8726</v>
      </c>
      <c r="X439" t="s">
        <v>8727</v>
      </c>
      <c r="Y439" t="s">
        <v>8728</v>
      </c>
      <c r="Z439" s="6">
        <f t="shared" si="37"/>
        <v>23298000</v>
      </c>
      <c r="AA439" s="6">
        <f>IFERROR(VALUE(Table3[[#This Row],[potential revenue]]), 0)</f>
        <v>23298000</v>
      </c>
      <c r="AB439" t="str">
        <f t="shared" si="38"/>
        <v>No</v>
      </c>
      <c r="AC439">
        <f t="shared" si="39"/>
        <v>216</v>
      </c>
      <c r="AD439" t="str">
        <f t="shared" si="40"/>
        <v>&gt;₹500</v>
      </c>
      <c r="AE439" t="str">
        <f t="shared" si="41"/>
        <v>11–20%</v>
      </c>
    </row>
    <row r="440" spans="1:31" x14ac:dyDescent="0.35">
      <c r="A440" t="s">
        <v>4424</v>
      </c>
      <c r="B440" t="s">
        <v>9929</v>
      </c>
      <c r="C440" t="str">
        <f>PROPER(Table3[[#This Row],[product_name2]])</f>
        <v>Portable Lint Remover Pet Fur Remover Clothes Fuzz Remover Pet Hairball Quick Epilator Shaver Removing Dust Pet Hair From Clothing Furniture Perfect For Clothing,Furniture,Couch,Carpet (Standard)</v>
      </c>
      <c r="D440" t="s">
        <v>9930</v>
      </c>
      <c r="E440" t="s">
        <v>3061</v>
      </c>
      <c r="F440" t="str">
        <f>LEFT(Table3[[#This Row],[category]], FIND("|", Table3[[#This Row],[category]]) - 1)</f>
        <v>Electronics</v>
      </c>
      <c r="G440" t="str">
        <f>MID(Table3[[#This Row],[category]], FIND("|", Table3[[#This Row],[category]]) + 1, FIND("|", Table3[[#This Row],[category]], FIND("|", Table3[[#This Row],[category]]) + 1) - FIND("|", Table3[[#This Row],[category]]) - 1)</f>
        <v>Mobiles&amp;Accessories</v>
      </c>
      <c r="H440" t="str">
        <f>RIGHT(Table3[[#This Row],[category]], LEN(Table3[[#This Row],[category]]) - FIND("|", Table3[[#This Row],[category]], FIND("|", Table3[[#This Row],[category]]) + 1))</f>
        <v>Smartphones&amp;BasicMobiles|BasicMobiles</v>
      </c>
      <c r="I440" s="6">
        <v>2599</v>
      </c>
      <c r="J440" s="6">
        <v>2999</v>
      </c>
      <c r="K440" s="1">
        <f t="shared" si="36"/>
        <v>13.337779259753251</v>
      </c>
      <c r="L440" s="3">
        <v>0.13</v>
      </c>
      <c r="M440" s="1">
        <v>3.9</v>
      </c>
      <c r="N440" s="11">
        <v>14266</v>
      </c>
      <c r="O440" s="7">
        <f>IF(ISNUMBER(Table3[[#This Row],[rating]]), Table3[[#This Row],[rating]], "")</f>
        <v>3.9</v>
      </c>
      <c r="P440" s="7">
        <f>Table3[[#This Row],[average rating]] + (Table3[[#This Row],[rating_count]] / 1000)</f>
        <v>18.166</v>
      </c>
      <c r="Q440" s="7">
        <f>IFERROR(ROUND(VALUE(Table3[[#This Row],[rating]]), 0), "")</f>
        <v>4</v>
      </c>
      <c r="R440" t="s">
        <v>4426</v>
      </c>
      <c r="S440" t="s">
        <v>4427</v>
      </c>
      <c r="T440" t="s">
        <v>4428</v>
      </c>
      <c r="U440" t="s">
        <v>4429</v>
      </c>
      <c r="V440" t="s">
        <v>4430</v>
      </c>
      <c r="W440" t="s">
        <v>4431</v>
      </c>
      <c r="X440" t="s">
        <v>4432</v>
      </c>
      <c r="Y440" t="s">
        <v>4433</v>
      </c>
      <c r="Z440" s="6">
        <f t="shared" si="37"/>
        <v>42783734</v>
      </c>
      <c r="AA440" s="6">
        <f>IFERROR(VALUE(Table3[[#This Row],[potential revenue]]), 0)</f>
        <v>42783734</v>
      </c>
      <c r="AB440" t="str">
        <f t="shared" si="38"/>
        <v>No</v>
      </c>
      <c r="AC440">
        <f t="shared" si="39"/>
        <v>215</v>
      </c>
      <c r="AD440" t="str">
        <f t="shared" si="40"/>
        <v>&gt;₹500</v>
      </c>
      <c r="AE440" t="str">
        <f t="shared" si="41"/>
        <v>11–20%</v>
      </c>
    </row>
    <row r="441" spans="1:31" x14ac:dyDescent="0.35">
      <c r="A441" t="s">
        <v>2962</v>
      </c>
      <c r="B441" t="s">
        <v>4379</v>
      </c>
      <c r="C441" t="str">
        <f>PROPER(Table3[[#This Row],[product_name2]])</f>
        <v>En Ligne Adjustable Cell Phone Stand, Foldable Portable Phone Stand Phone Holder For Desk, Desktop Tablet Stand Compatible With Mobile Phone/Ipad/Tablet (Black)</v>
      </c>
      <c r="D441" t="s">
        <v>4380</v>
      </c>
      <c r="E441" t="s">
        <v>2964</v>
      </c>
      <c r="F441" t="str">
        <f>LEFT(Table3[[#This Row],[category]], FIND("|", Table3[[#This Row],[category]]) - 1)</f>
        <v>Electronics</v>
      </c>
      <c r="G441" t="str">
        <f>MID(Table3[[#This Row],[category]], FIND("|", Table3[[#This Row],[category]]) + 1, FIND("|", Table3[[#This Row],[category]], FIND("|", Table3[[#This Row],[category]]) + 1) - FIND("|", Table3[[#This Row],[category]]) - 1)</f>
        <v>WearableTechnology</v>
      </c>
      <c r="H441" t="str">
        <f>RIGHT(Table3[[#This Row],[category]], LEN(Table3[[#This Row],[category]]) - FIND("|", Table3[[#This Row],[category]], FIND("|", Table3[[#This Row],[category]]) + 1))</f>
        <v>SmartWatches</v>
      </c>
      <c r="I441" s="6">
        <v>1799</v>
      </c>
      <c r="J441" s="6">
        <v>19999</v>
      </c>
      <c r="K441" s="1">
        <f t="shared" si="36"/>
        <v>91.004550227511373</v>
      </c>
      <c r="L441" s="3">
        <v>0.91</v>
      </c>
      <c r="M441" s="1">
        <v>4.2</v>
      </c>
      <c r="N441" s="11">
        <v>13937</v>
      </c>
      <c r="O441" s="7">
        <f>IF(ISNUMBER(Table3[[#This Row],[rating]]), Table3[[#This Row],[rating]], "")</f>
        <v>4.2</v>
      </c>
      <c r="P441" s="7">
        <f>Table3[[#This Row],[average rating]] + (Table3[[#This Row],[rating_count]] / 1000)</f>
        <v>18.137</v>
      </c>
      <c r="Q441" s="7">
        <f>IFERROR(ROUND(VALUE(Table3[[#This Row],[rating]]), 0), "")</f>
        <v>4</v>
      </c>
      <c r="R441" t="s">
        <v>2965</v>
      </c>
      <c r="S441" t="s">
        <v>2966</v>
      </c>
      <c r="T441" t="s">
        <v>2967</v>
      </c>
      <c r="U441" t="s">
        <v>2968</v>
      </c>
      <c r="V441" t="s">
        <v>2969</v>
      </c>
      <c r="W441" t="s">
        <v>2970</v>
      </c>
      <c r="X441" t="s">
        <v>2971</v>
      </c>
      <c r="Y441" t="s">
        <v>2972</v>
      </c>
      <c r="Z441" s="6">
        <f t="shared" si="37"/>
        <v>278726063</v>
      </c>
      <c r="AA441" s="6">
        <f>IFERROR(VALUE(Table3[[#This Row],[potential revenue]]), 0)</f>
        <v>278726063</v>
      </c>
      <c r="AB441" t="str">
        <f t="shared" si="38"/>
        <v>No</v>
      </c>
      <c r="AC441">
        <f t="shared" si="39"/>
        <v>216</v>
      </c>
      <c r="AD441" t="str">
        <f t="shared" si="40"/>
        <v>&gt;₹500</v>
      </c>
      <c r="AE441" t="str">
        <f t="shared" si="41"/>
        <v>91–100%</v>
      </c>
    </row>
    <row r="442" spans="1:31" x14ac:dyDescent="0.35">
      <c r="A442" t="s">
        <v>3232</v>
      </c>
      <c r="B442" t="s">
        <v>4414</v>
      </c>
      <c r="C442" t="str">
        <f>PROPER(Table3[[#This Row],[product_name2]])</f>
        <v>Oneplus 10T 5G (Moonstone Black, 8Gb Ram, 128Gb Storage)</v>
      </c>
      <c r="D442" t="s">
        <v>4415</v>
      </c>
      <c r="E442" t="s">
        <v>2964</v>
      </c>
      <c r="F442" t="str">
        <f>LEFT(Table3[[#This Row],[category]], FIND("|", Table3[[#This Row],[category]]) - 1)</f>
        <v>Electronics</v>
      </c>
      <c r="G442" t="str">
        <f>MID(Table3[[#This Row],[category]], FIND("|", Table3[[#This Row],[category]]) + 1, FIND("|", Table3[[#This Row],[category]], FIND("|", Table3[[#This Row],[category]]) + 1) - FIND("|", Table3[[#This Row],[category]]) - 1)</f>
        <v>WearableTechnology</v>
      </c>
      <c r="H442" t="str">
        <f>RIGHT(Table3[[#This Row],[category]], LEN(Table3[[#This Row],[category]]) - FIND("|", Table3[[#This Row],[category]], FIND("|", Table3[[#This Row],[category]]) + 1))</f>
        <v>SmartWatches</v>
      </c>
      <c r="I442" s="6">
        <v>1799</v>
      </c>
      <c r="J442" s="6">
        <v>19999</v>
      </c>
      <c r="K442" s="1">
        <f t="shared" si="36"/>
        <v>91.004550227511373</v>
      </c>
      <c r="L442" s="3">
        <v>0.91</v>
      </c>
      <c r="M442" s="1">
        <v>4.2</v>
      </c>
      <c r="N442" s="11">
        <v>13937</v>
      </c>
      <c r="O442" s="7">
        <f>IF(ISNUMBER(Table3[[#This Row],[rating]]), Table3[[#This Row],[rating]], "")</f>
        <v>4.2</v>
      </c>
      <c r="P442" s="7">
        <f>Table3[[#This Row],[average rating]] + (Table3[[#This Row],[rating_count]] / 1000)</f>
        <v>18.137</v>
      </c>
      <c r="Q442" s="7">
        <f>IFERROR(ROUND(VALUE(Table3[[#This Row],[rating]]), 0), "")</f>
        <v>4</v>
      </c>
      <c r="R442" t="s">
        <v>3233</v>
      </c>
      <c r="S442" t="s">
        <v>2966</v>
      </c>
      <c r="T442" t="s">
        <v>2967</v>
      </c>
      <c r="U442" t="s">
        <v>2968</v>
      </c>
      <c r="V442" t="s">
        <v>2969</v>
      </c>
      <c r="W442" t="s">
        <v>2970</v>
      </c>
      <c r="X442" t="s">
        <v>3234</v>
      </c>
      <c r="Y442" t="s">
        <v>3235</v>
      </c>
      <c r="Z442" s="6">
        <f t="shared" si="37"/>
        <v>278726063</v>
      </c>
      <c r="AA442" s="6">
        <f>IFERROR(VALUE(Table3[[#This Row],[potential revenue]]), 0)</f>
        <v>278726063</v>
      </c>
      <c r="AB442" t="str">
        <f t="shared" si="38"/>
        <v>Yes</v>
      </c>
      <c r="AC442">
        <f t="shared" si="39"/>
        <v>216</v>
      </c>
      <c r="AD442" t="str">
        <f t="shared" si="40"/>
        <v>&gt;₹500</v>
      </c>
      <c r="AE442" t="str">
        <f t="shared" si="41"/>
        <v>91–100%</v>
      </c>
    </row>
    <row r="443" spans="1:31" x14ac:dyDescent="0.35">
      <c r="A443" t="s">
        <v>3261</v>
      </c>
      <c r="B443" t="s">
        <v>4434</v>
      </c>
      <c r="C443" t="str">
        <f>PROPER(Table3[[#This Row],[product_name2]])</f>
        <v>Noise Colorfit Ultra Se Smart Watch With 1.75"(4.3Cm) Hd Display, Aluminium Alloy Body, 60 Sports Modes, Spo2, Lightweight, Stock Market Info, Calls &amp; Sms Reply (Vintage Brown)</v>
      </c>
      <c r="D443" t="s">
        <v>4435</v>
      </c>
      <c r="E443" t="s">
        <v>2964</v>
      </c>
      <c r="F443" t="str">
        <f>LEFT(Table3[[#This Row],[category]], FIND("|", Table3[[#This Row],[category]]) - 1)</f>
        <v>Electronics</v>
      </c>
      <c r="G443" t="str">
        <f>MID(Table3[[#This Row],[category]], FIND("|", Table3[[#This Row],[category]]) + 1, FIND("|", Table3[[#This Row],[category]], FIND("|", Table3[[#This Row],[category]]) + 1) - FIND("|", Table3[[#This Row],[category]]) - 1)</f>
        <v>WearableTechnology</v>
      </c>
      <c r="H443" t="str">
        <f>RIGHT(Table3[[#This Row],[category]], LEN(Table3[[#This Row],[category]]) - FIND("|", Table3[[#This Row],[category]], FIND("|", Table3[[#This Row],[category]]) + 1))</f>
        <v>SmartWatches</v>
      </c>
      <c r="I443" s="6">
        <v>1799</v>
      </c>
      <c r="J443" s="6">
        <v>19999</v>
      </c>
      <c r="K443" s="1">
        <f t="shared" si="36"/>
        <v>91.004550227511373</v>
      </c>
      <c r="L443" s="3">
        <v>0.91</v>
      </c>
      <c r="M443" s="1">
        <v>4.2</v>
      </c>
      <c r="N443" s="11">
        <v>13937</v>
      </c>
      <c r="O443" s="7">
        <f>IF(ISNUMBER(Table3[[#This Row],[rating]]), Table3[[#This Row],[rating]], "")</f>
        <v>4.2</v>
      </c>
      <c r="P443" s="7">
        <f>Table3[[#This Row],[average rating]] + (Table3[[#This Row],[rating_count]] / 1000)</f>
        <v>18.137</v>
      </c>
      <c r="Q443" s="7">
        <f>IFERROR(ROUND(VALUE(Table3[[#This Row],[rating]]), 0), "")</f>
        <v>4</v>
      </c>
      <c r="R443" t="s">
        <v>3233</v>
      </c>
      <c r="S443" t="s">
        <v>2966</v>
      </c>
      <c r="T443" t="s">
        <v>2967</v>
      </c>
      <c r="U443" t="s">
        <v>2968</v>
      </c>
      <c r="V443" t="s">
        <v>2969</v>
      </c>
      <c r="W443" t="s">
        <v>2970</v>
      </c>
      <c r="X443" t="s">
        <v>3262</v>
      </c>
      <c r="Y443" t="s">
        <v>3263</v>
      </c>
      <c r="Z443" s="6">
        <f t="shared" si="37"/>
        <v>278726063</v>
      </c>
      <c r="AA443" s="6">
        <f>IFERROR(VALUE(Table3[[#This Row],[potential revenue]]), 0)</f>
        <v>278726063</v>
      </c>
      <c r="AB443" t="str">
        <f t="shared" si="38"/>
        <v>Yes</v>
      </c>
      <c r="AC443">
        <f t="shared" si="39"/>
        <v>216</v>
      </c>
      <c r="AD443" t="str">
        <f t="shared" si="40"/>
        <v>&gt;₹500</v>
      </c>
      <c r="AE443" t="str">
        <f t="shared" si="41"/>
        <v>91–100%</v>
      </c>
    </row>
    <row r="444" spans="1:31" x14ac:dyDescent="0.35">
      <c r="A444" t="s">
        <v>3281</v>
      </c>
      <c r="B444" t="s">
        <v>4455</v>
      </c>
      <c r="C444" t="str">
        <f>PROPER(Table3[[#This Row],[product_name2]])</f>
        <v>Sandisk Ultra Microsd Uhs-I Card 64Gb, 120Mb/S R</v>
      </c>
      <c r="D444" t="s">
        <v>4456</v>
      </c>
      <c r="E444" t="s">
        <v>2964</v>
      </c>
      <c r="F444" t="str">
        <f>LEFT(Table3[[#This Row],[category]], FIND("|", Table3[[#This Row],[category]]) - 1)</f>
        <v>Electronics</v>
      </c>
      <c r="G444" t="str">
        <f>MID(Table3[[#This Row],[category]], FIND("|", Table3[[#This Row],[category]]) + 1, FIND("|", Table3[[#This Row],[category]], FIND("|", Table3[[#This Row],[category]]) + 1) - FIND("|", Table3[[#This Row],[category]]) - 1)</f>
        <v>WearableTechnology</v>
      </c>
      <c r="H444" t="str">
        <f>RIGHT(Table3[[#This Row],[category]], LEN(Table3[[#This Row],[category]]) - FIND("|", Table3[[#This Row],[category]], FIND("|", Table3[[#This Row],[category]]) + 1))</f>
        <v>SmartWatches</v>
      </c>
      <c r="I444" s="6">
        <v>1799</v>
      </c>
      <c r="J444" s="6">
        <v>19999</v>
      </c>
      <c r="K444" s="1">
        <f t="shared" si="36"/>
        <v>91.004550227511373</v>
      </c>
      <c r="L444" s="3">
        <v>0.91</v>
      </c>
      <c r="M444" s="1">
        <v>4.2</v>
      </c>
      <c r="N444" s="11">
        <v>13937</v>
      </c>
      <c r="O444" s="7">
        <f>IF(ISNUMBER(Table3[[#This Row],[rating]]), Table3[[#This Row],[rating]], "")</f>
        <v>4.2</v>
      </c>
      <c r="P444" s="7">
        <f>Table3[[#This Row],[average rating]] + (Table3[[#This Row],[rating_count]] / 1000)</f>
        <v>18.137</v>
      </c>
      <c r="Q444" s="7">
        <f>IFERROR(ROUND(VALUE(Table3[[#This Row],[rating]]), 0), "")</f>
        <v>4</v>
      </c>
      <c r="R444" t="s">
        <v>3282</v>
      </c>
      <c r="S444" t="s">
        <v>2966</v>
      </c>
      <c r="T444" t="s">
        <v>2967</v>
      </c>
      <c r="U444" t="s">
        <v>2968</v>
      </c>
      <c r="V444" t="s">
        <v>2969</v>
      </c>
      <c r="W444" t="s">
        <v>2970</v>
      </c>
      <c r="X444" t="s">
        <v>3283</v>
      </c>
      <c r="Y444" t="s">
        <v>3284</v>
      </c>
      <c r="Z444" s="6">
        <f t="shared" si="37"/>
        <v>278726063</v>
      </c>
      <c r="AA444" s="6">
        <f>IFERROR(VALUE(Table3[[#This Row],[potential revenue]]), 0)</f>
        <v>278726063</v>
      </c>
      <c r="AB444" t="str">
        <f t="shared" si="38"/>
        <v>Yes</v>
      </c>
      <c r="AC444">
        <f t="shared" si="39"/>
        <v>216</v>
      </c>
      <c r="AD444" t="str">
        <f t="shared" si="40"/>
        <v>&gt;₹500</v>
      </c>
      <c r="AE444" t="str">
        <f t="shared" si="41"/>
        <v>91–100%</v>
      </c>
    </row>
    <row r="445" spans="1:31" x14ac:dyDescent="0.35">
      <c r="A445" t="s">
        <v>3332</v>
      </c>
      <c r="B445" t="s">
        <v>4459</v>
      </c>
      <c r="C445" t="str">
        <f>PROPER(Table3[[#This Row],[product_name2]])</f>
        <v>Iphone Original 20W C Type Fast Pd Charger Compatible With I-Phone13/13 Mini/13Pro/13 Pro Max I-Phone 12/12 Pro/12Mini/12 Pro Max, I-Phone11/11 Pro/11 Pro Max 2020 (Only Adapter)</v>
      </c>
      <c r="D445" t="s">
        <v>4460</v>
      </c>
      <c r="E445" t="s">
        <v>2964</v>
      </c>
      <c r="F445" t="str">
        <f>LEFT(Table3[[#This Row],[category]], FIND("|", Table3[[#This Row],[category]]) - 1)</f>
        <v>Electronics</v>
      </c>
      <c r="G445" t="str">
        <f>MID(Table3[[#This Row],[category]], FIND("|", Table3[[#This Row],[category]]) + 1, FIND("|", Table3[[#This Row],[category]], FIND("|", Table3[[#This Row],[category]]) + 1) - FIND("|", Table3[[#This Row],[category]]) - 1)</f>
        <v>WearableTechnology</v>
      </c>
      <c r="H445" t="str">
        <f>RIGHT(Table3[[#This Row],[category]], LEN(Table3[[#This Row],[category]]) - FIND("|", Table3[[#This Row],[category]], FIND("|", Table3[[#This Row],[category]]) + 1))</f>
        <v>SmartWatches</v>
      </c>
      <c r="I445" s="6">
        <v>1799</v>
      </c>
      <c r="J445" s="6">
        <v>19999</v>
      </c>
      <c r="K445" s="1">
        <f t="shared" si="36"/>
        <v>91.004550227511373</v>
      </c>
      <c r="L445" s="3">
        <v>0.91</v>
      </c>
      <c r="M445" s="1">
        <v>4.2</v>
      </c>
      <c r="N445" s="11">
        <v>13937</v>
      </c>
      <c r="O445" s="7">
        <f>IF(ISNUMBER(Table3[[#This Row],[rating]]), Table3[[#This Row],[rating]], "")</f>
        <v>4.2</v>
      </c>
      <c r="P445" s="7">
        <f>Table3[[#This Row],[average rating]] + (Table3[[#This Row],[rating_count]] / 1000)</f>
        <v>18.137</v>
      </c>
      <c r="Q445" s="7">
        <f>IFERROR(ROUND(VALUE(Table3[[#This Row],[rating]]), 0), "")</f>
        <v>4</v>
      </c>
      <c r="R445" t="s">
        <v>2965</v>
      </c>
      <c r="S445" t="s">
        <v>2966</v>
      </c>
      <c r="T445" t="s">
        <v>2967</v>
      </c>
      <c r="U445" t="s">
        <v>2968</v>
      </c>
      <c r="V445" t="s">
        <v>2969</v>
      </c>
      <c r="W445" t="s">
        <v>2970</v>
      </c>
      <c r="X445" t="s">
        <v>3333</v>
      </c>
      <c r="Y445" t="s">
        <v>3334</v>
      </c>
      <c r="Z445" s="6">
        <f t="shared" si="37"/>
        <v>278726063</v>
      </c>
      <c r="AA445" s="6">
        <f>IFERROR(VALUE(Table3[[#This Row],[potential revenue]]), 0)</f>
        <v>278726063</v>
      </c>
      <c r="AB445" t="str">
        <f t="shared" si="38"/>
        <v>Yes</v>
      </c>
      <c r="AC445">
        <f t="shared" si="39"/>
        <v>216</v>
      </c>
      <c r="AD445" t="str">
        <f t="shared" si="40"/>
        <v>&gt;₹500</v>
      </c>
      <c r="AE445" t="str">
        <f t="shared" si="41"/>
        <v>91–100%</v>
      </c>
    </row>
    <row r="446" spans="1:31" x14ac:dyDescent="0.35">
      <c r="A446" t="s">
        <v>5393</v>
      </c>
      <c r="B446" t="s">
        <v>503</v>
      </c>
      <c r="C446" t="str">
        <f>PROPER(Table3[[#This Row],[product_name2]])</f>
        <v>Amazonbasics New Release Nylon Usb-A To Lightning Cable Cord, Fast Charging Mfi Certified Charger For Apple Iphone, Ipad (6-Ft, Rose Gold)</v>
      </c>
      <c r="D446" t="s">
        <v>504</v>
      </c>
      <c r="E446" t="s">
        <v>5395</v>
      </c>
      <c r="F446" t="str">
        <f>LEFT(Table3[[#This Row],[category]], FIND("|", Table3[[#This Row],[category]]) - 1)</f>
        <v>Computers&amp;Accessories</v>
      </c>
      <c r="G446" t="str">
        <f>MID(Table3[[#This Row],[category]], FIND("|", Table3[[#This Row],[category]]) + 1, FIND("|", Table3[[#This Row],[category]], FIND("|", Table3[[#This Row],[category]]) + 1) - FIND("|", Table3[[#This Row],[category]]) - 1)</f>
        <v>Accessories&amp;Peripherals</v>
      </c>
      <c r="H446" t="str">
        <f>RIGHT(Table3[[#This Row],[category]], LEN(Table3[[#This Row],[category]]) - FIND("|", Table3[[#This Row],[category]], FIND("|", Table3[[#This Row],[category]]) + 1))</f>
        <v>HardDiskBags</v>
      </c>
      <c r="I446" s="6">
        <v>199</v>
      </c>
      <c r="J446" s="6">
        <v>599</v>
      </c>
      <c r="K446" s="1">
        <f t="shared" si="36"/>
        <v>66.777963272120203</v>
      </c>
      <c r="L446" s="3">
        <v>0.67</v>
      </c>
      <c r="M446" s="1">
        <v>4.5</v>
      </c>
      <c r="N446" s="11">
        <v>13568</v>
      </c>
      <c r="O446" s="7">
        <f>IF(ISNUMBER(Table3[[#This Row],[rating]]), Table3[[#This Row],[rating]], "")</f>
        <v>4.5</v>
      </c>
      <c r="P446" s="7">
        <f>Table3[[#This Row],[average rating]] + (Table3[[#This Row],[rating_count]] / 1000)</f>
        <v>18.067999999999998</v>
      </c>
      <c r="Q446" s="7">
        <f>IFERROR(ROUND(VALUE(Table3[[#This Row],[rating]]), 0), "")</f>
        <v>5</v>
      </c>
      <c r="R446" t="s">
        <v>5396</v>
      </c>
      <c r="S446" t="s">
        <v>5397</v>
      </c>
      <c r="T446" t="s">
        <v>5398</v>
      </c>
      <c r="U446" t="s">
        <v>5399</v>
      </c>
      <c r="V446" t="s">
        <v>5400</v>
      </c>
      <c r="W446" t="s">
        <v>5401</v>
      </c>
      <c r="X446" t="s">
        <v>5402</v>
      </c>
      <c r="Y446" t="s">
        <v>5403</v>
      </c>
      <c r="Z446" s="6">
        <f t="shared" si="37"/>
        <v>8127232</v>
      </c>
      <c r="AA446" s="6">
        <f>IFERROR(VALUE(Table3[[#This Row],[potential revenue]]), 0)</f>
        <v>8127232</v>
      </c>
      <c r="AB446" t="str">
        <f t="shared" si="38"/>
        <v>Yes</v>
      </c>
      <c r="AC446">
        <f t="shared" si="39"/>
        <v>215</v>
      </c>
      <c r="AD446" t="str">
        <f t="shared" si="40"/>
        <v>&gt;₹500</v>
      </c>
      <c r="AE446" t="str">
        <f t="shared" si="41"/>
        <v>61–70%</v>
      </c>
    </row>
    <row r="447" spans="1:31" x14ac:dyDescent="0.35">
      <c r="A447" t="s">
        <v>8804</v>
      </c>
      <c r="B447" t="s">
        <v>9011</v>
      </c>
      <c r="C447" t="str">
        <f>PROPER(Table3[[#This Row],[product_name2]])</f>
        <v>Agaro Regal 800 Watts Handheld Vacuum Cleaner, Lightweight &amp; Durable Body, Small/Mini Size ( Black)</v>
      </c>
      <c r="D447" t="s">
        <v>9012</v>
      </c>
      <c r="E447" t="s">
        <v>8806</v>
      </c>
      <c r="F447" t="str">
        <f>LEFT(Table3[[#This Row],[category]], FIND("|", Table3[[#This Row],[category]]) - 1)</f>
        <v>Home&amp;Kitchen</v>
      </c>
      <c r="G447" t="str">
        <f>MID(Table3[[#This Row],[category]], FIND("|", Table3[[#This Row],[category]]) + 1, FIND("|", Table3[[#This Row],[category]], FIND("|", Table3[[#This Row],[category]]) + 1) - FIND("|", Table3[[#This Row],[category]]) - 1)</f>
        <v>Kitchen&amp;HomeAppliances</v>
      </c>
      <c r="H447" t="str">
        <f>RIGHT(Table3[[#This Row],[category]], LEN(Table3[[#This Row],[category]]) - FIND("|", Table3[[#This Row],[category]], FIND("|", Table3[[#This Row],[category]]) + 1))</f>
        <v>SmallKitchenAppliances|Kettles&amp;HotWaterDispensers|Kettle&amp;ToasterSets</v>
      </c>
      <c r="I447" s="6">
        <v>1199</v>
      </c>
      <c r="J447" s="6">
        <v>2000</v>
      </c>
      <c r="K447" s="1">
        <f t="shared" si="36"/>
        <v>40.050000000000004</v>
      </c>
      <c r="L447" s="3">
        <v>0.4</v>
      </c>
      <c r="M447" s="1">
        <v>4</v>
      </c>
      <c r="N447" s="11">
        <v>14030</v>
      </c>
      <c r="O447" s="7">
        <f>IF(ISNUMBER(Table3[[#This Row],[rating]]), Table3[[#This Row],[rating]], "")</f>
        <v>4</v>
      </c>
      <c r="P447" s="7">
        <f>Table3[[#This Row],[average rating]] + (Table3[[#This Row],[rating_count]] / 1000)</f>
        <v>18.03</v>
      </c>
      <c r="Q447" s="7">
        <f>IFERROR(ROUND(VALUE(Table3[[#This Row],[rating]]), 0), "")</f>
        <v>4</v>
      </c>
      <c r="R447" t="s">
        <v>8807</v>
      </c>
      <c r="S447" t="s">
        <v>8808</v>
      </c>
      <c r="T447" t="s">
        <v>8809</v>
      </c>
      <c r="U447" t="s">
        <v>8810</v>
      </c>
      <c r="V447" t="s">
        <v>8811</v>
      </c>
      <c r="W447" t="s">
        <v>8812</v>
      </c>
      <c r="X447" t="s">
        <v>8813</v>
      </c>
      <c r="Y447" t="s">
        <v>8814</v>
      </c>
      <c r="Z447" s="6">
        <f t="shared" si="37"/>
        <v>28060000</v>
      </c>
      <c r="AA447" s="6">
        <f>IFERROR(VALUE(Table3[[#This Row],[potential revenue]]), 0)</f>
        <v>28060000</v>
      </c>
      <c r="AB447" t="str">
        <f t="shared" si="38"/>
        <v>Yes</v>
      </c>
      <c r="AC447">
        <f t="shared" si="39"/>
        <v>214</v>
      </c>
      <c r="AD447" t="str">
        <f t="shared" si="40"/>
        <v>&lt;₹200</v>
      </c>
      <c r="AE447" t="str">
        <f t="shared" si="41"/>
        <v>41–50%</v>
      </c>
    </row>
    <row r="448" spans="1:31" x14ac:dyDescent="0.35">
      <c r="A448" t="s">
        <v>362</v>
      </c>
      <c r="B448" t="s">
        <v>970</v>
      </c>
      <c r="C448" t="str">
        <f>PROPER(Table3[[#This Row],[product_name2]])</f>
        <v>Wayona Type C To Type C Long Fast Charging Cable Type C Charger Cord Compatible With Samsung S22 S20 S20 Fe 2022 S22 Ultra S21 Ultra A70 A51 A53 A33 A73 M51 M31 M33 M53 (Grey, 2M, 65W, 6Ft)</v>
      </c>
      <c r="D448" t="s">
        <v>971</v>
      </c>
      <c r="E448" t="s">
        <v>20</v>
      </c>
      <c r="F448" t="str">
        <f>LEFT(Table3[[#This Row],[category]], FIND("|", Table3[[#This Row],[category]]) - 1)</f>
        <v>Computers&amp;Accessories</v>
      </c>
      <c r="G448" t="str">
        <f>MID(Table3[[#This Row],[category]], FIND("|", Table3[[#This Row],[category]]) + 1, FIND("|", Table3[[#This Row],[category]], FIND("|", Table3[[#This Row],[category]]) + 1) - FIND("|", Table3[[#This Row],[category]]) - 1)</f>
        <v>Accessories&amp;Peripherals</v>
      </c>
      <c r="H448" t="str">
        <f>RIGHT(Table3[[#This Row],[category]], LEN(Table3[[#This Row],[category]]) - FIND("|", Table3[[#This Row],[category]], FIND("|", Table3[[#This Row],[category]]) + 1))</f>
        <v>Cables&amp;Accessories|Cables|USBCables</v>
      </c>
      <c r="I448" s="6">
        <v>899</v>
      </c>
      <c r="J448" s="6">
        <v>1900</v>
      </c>
      <c r="K448" s="1">
        <f t="shared" si="36"/>
        <v>52.684210526315788</v>
      </c>
      <c r="L448" s="3">
        <v>0.53</v>
      </c>
      <c r="M448" s="1">
        <v>4.4000000000000004</v>
      </c>
      <c r="N448" s="11">
        <v>13552</v>
      </c>
      <c r="O448" s="7">
        <f>IF(ISNUMBER(Table3[[#This Row],[rating]]), Table3[[#This Row],[rating]], "")</f>
        <v>4.4000000000000004</v>
      </c>
      <c r="P448" s="7">
        <f>Table3[[#This Row],[average rating]] + (Table3[[#This Row],[rating_count]] / 1000)</f>
        <v>17.951999999999998</v>
      </c>
      <c r="Q448" s="7">
        <f>IFERROR(ROUND(VALUE(Table3[[#This Row],[rating]]), 0), "")</f>
        <v>4</v>
      </c>
      <c r="R448" t="s">
        <v>364</v>
      </c>
      <c r="S448" t="s">
        <v>365</v>
      </c>
      <c r="T448" t="s">
        <v>366</v>
      </c>
      <c r="U448" t="s">
        <v>367</v>
      </c>
      <c r="V448" t="s">
        <v>368</v>
      </c>
      <c r="W448" t="s">
        <v>369</v>
      </c>
      <c r="X448" t="s">
        <v>370</v>
      </c>
      <c r="Y448" t="s">
        <v>371</v>
      </c>
      <c r="Z448" s="6">
        <f t="shared" si="37"/>
        <v>25748800</v>
      </c>
      <c r="AA448" s="6">
        <f>IFERROR(VALUE(Table3[[#This Row],[potential revenue]]), 0)</f>
        <v>25748800</v>
      </c>
      <c r="AB448" t="str">
        <f t="shared" si="38"/>
        <v>No</v>
      </c>
      <c r="AC448">
        <f t="shared" si="39"/>
        <v>213</v>
      </c>
      <c r="AD448" t="str">
        <f t="shared" si="40"/>
        <v>&gt;₹500</v>
      </c>
      <c r="AE448" t="str">
        <f t="shared" si="41"/>
        <v>51–60%</v>
      </c>
    </row>
    <row r="449" spans="1:31" x14ac:dyDescent="0.35">
      <c r="A449" t="s">
        <v>1637</v>
      </c>
      <c r="B449" t="s">
        <v>1050</v>
      </c>
      <c r="C449" t="str">
        <f>PROPER(Table3[[#This Row],[product_name2]])</f>
        <v>Portronics Konnect L Por-1403 Fast Charging 3A Type-C Cable 1.2 Meter With Charge &amp; Sync Function For All Type-C Devices (White)</v>
      </c>
      <c r="D449" t="s">
        <v>1051</v>
      </c>
      <c r="E449" t="s">
        <v>20</v>
      </c>
      <c r="F449" t="str">
        <f>LEFT(Table3[[#This Row],[category]], FIND("|", Table3[[#This Row],[category]]) - 1)</f>
        <v>Computers&amp;Accessories</v>
      </c>
      <c r="G449" t="str">
        <f>MID(Table3[[#This Row],[category]], FIND("|", Table3[[#This Row],[category]]) + 1, FIND("|", Table3[[#This Row],[category]], FIND("|", Table3[[#This Row],[category]]) + 1) - FIND("|", Table3[[#This Row],[category]]) - 1)</f>
        <v>Accessories&amp;Peripherals</v>
      </c>
      <c r="H449" t="str">
        <f>RIGHT(Table3[[#This Row],[category]], LEN(Table3[[#This Row],[category]]) - FIND("|", Table3[[#This Row],[category]], FIND("|", Table3[[#This Row],[category]]) + 1))</f>
        <v>Cables&amp;Accessories|Cables|USBCables</v>
      </c>
      <c r="I449" s="6">
        <v>949</v>
      </c>
      <c r="J449" s="6">
        <v>1999</v>
      </c>
      <c r="K449" s="1">
        <f t="shared" si="36"/>
        <v>52.526263131565784</v>
      </c>
      <c r="L449" s="3">
        <v>0.53</v>
      </c>
      <c r="M449" s="1">
        <v>4.4000000000000004</v>
      </c>
      <c r="N449" s="11">
        <v>13552</v>
      </c>
      <c r="O449" s="7">
        <f>IF(ISNUMBER(Table3[[#This Row],[rating]]), Table3[[#This Row],[rating]], "")</f>
        <v>4.4000000000000004</v>
      </c>
      <c r="P449" s="7">
        <f>Table3[[#This Row],[average rating]] + (Table3[[#This Row],[rating_count]] / 1000)</f>
        <v>17.951999999999998</v>
      </c>
      <c r="Q449" s="7">
        <f>IFERROR(ROUND(VALUE(Table3[[#This Row],[rating]]), 0), "")</f>
        <v>4</v>
      </c>
      <c r="R449" t="s">
        <v>1639</v>
      </c>
      <c r="S449" t="s">
        <v>365</v>
      </c>
      <c r="T449" t="s">
        <v>366</v>
      </c>
      <c r="U449" t="s">
        <v>367</v>
      </c>
      <c r="V449" t="s">
        <v>368</v>
      </c>
      <c r="W449" t="s">
        <v>369</v>
      </c>
      <c r="X449" t="s">
        <v>1640</v>
      </c>
      <c r="Y449" t="s">
        <v>1641</v>
      </c>
      <c r="Z449" s="6">
        <f t="shared" si="37"/>
        <v>27090448</v>
      </c>
      <c r="AA449" s="6">
        <f>IFERROR(VALUE(Table3[[#This Row],[potential revenue]]), 0)</f>
        <v>27090448</v>
      </c>
      <c r="AB449" t="str">
        <f t="shared" si="38"/>
        <v>Yes</v>
      </c>
      <c r="AC449">
        <f t="shared" si="39"/>
        <v>212</v>
      </c>
      <c r="AD449" t="str">
        <f t="shared" si="40"/>
        <v>&gt;₹500</v>
      </c>
      <c r="AE449" t="str">
        <f t="shared" si="41"/>
        <v>51–60%</v>
      </c>
    </row>
    <row r="450" spans="1:31" x14ac:dyDescent="0.35">
      <c r="A450" t="s">
        <v>1662</v>
      </c>
      <c r="B450" t="s">
        <v>1060</v>
      </c>
      <c r="C450" t="str">
        <f>PROPER(Table3[[#This Row],[product_name2]])</f>
        <v>Electvision Remote Control Compatible With Amazon Fire Tv Stick (Pairing Manual Will Be Back Side Remote Control)(P)</v>
      </c>
      <c r="D450" t="s">
        <v>1061</v>
      </c>
      <c r="E450" t="s">
        <v>20</v>
      </c>
      <c r="F450" t="str">
        <f>LEFT(Table3[[#This Row],[category]], FIND("|", Table3[[#This Row],[category]]) - 1)</f>
        <v>Computers&amp;Accessories</v>
      </c>
      <c r="G450" t="str">
        <f>MID(Table3[[#This Row],[category]], FIND("|", Table3[[#This Row],[category]]) + 1, FIND("|", Table3[[#This Row],[category]], FIND("|", Table3[[#This Row],[category]]) + 1) - FIND("|", Table3[[#This Row],[category]]) - 1)</f>
        <v>Accessories&amp;Peripherals</v>
      </c>
      <c r="H450" t="str">
        <f>RIGHT(Table3[[#This Row],[category]], LEN(Table3[[#This Row],[category]]) - FIND("|", Table3[[#This Row],[category]], FIND("|", Table3[[#This Row],[category]]) + 1))</f>
        <v>Cables&amp;Accessories|Cables|USBCables</v>
      </c>
      <c r="I450" s="6">
        <v>949</v>
      </c>
      <c r="J450" s="6">
        <v>1999</v>
      </c>
      <c r="K450" s="1">
        <f t="shared" ref="K450:K513" si="42">(J450-I450)/J450*100</f>
        <v>52.526263131565784</v>
      </c>
      <c r="L450" s="3">
        <v>0.53</v>
      </c>
      <c r="M450" s="1">
        <v>4.4000000000000004</v>
      </c>
      <c r="N450" s="11">
        <v>13552</v>
      </c>
      <c r="O450" s="7">
        <f>IF(ISNUMBER(Table3[[#This Row],[rating]]), Table3[[#This Row],[rating]], "")</f>
        <v>4.4000000000000004</v>
      </c>
      <c r="P450" s="7">
        <f>Table3[[#This Row],[average rating]] + (Table3[[#This Row],[rating_count]] / 1000)</f>
        <v>17.951999999999998</v>
      </c>
      <c r="Q450" s="7">
        <f>IFERROR(ROUND(VALUE(Table3[[#This Row],[rating]]), 0), "")</f>
        <v>4</v>
      </c>
      <c r="R450" t="s">
        <v>1664</v>
      </c>
      <c r="S450" t="s">
        <v>365</v>
      </c>
      <c r="T450" t="s">
        <v>366</v>
      </c>
      <c r="U450" t="s">
        <v>367</v>
      </c>
      <c r="V450" t="s">
        <v>368</v>
      </c>
      <c r="W450" t="s">
        <v>369</v>
      </c>
      <c r="X450" t="s">
        <v>1665</v>
      </c>
      <c r="Y450" t="s">
        <v>1666</v>
      </c>
      <c r="Z450" s="6">
        <f t="shared" ref="Z450:Z513" si="43">(J450*N450)</f>
        <v>27090448</v>
      </c>
      <c r="AA450" s="6">
        <f>IFERROR(VALUE(Table3[[#This Row],[potential revenue]]), 0)</f>
        <v>27090448</v>
      </c>
      <c r="AB450" t="str">
        <f t="shared" ref="AB450:AB513" si="44">IF(K449 &gt;= 50, "Yes", "No")</f>
        <v>Yes</v>
      </c>
      <c r="AC450">
        <f t="shared" ref="AC450:AC513" si="45">COUNTIF(E449:AB948, "Yes")</f>
        <v>213</v>
      </c>
      <c r="AD450" t="str">
        <f t="shared" ref="AD450:AD513" si="46">IF(I449 &lt; 200, "&lt;₹200", IF(I449 &lt;= 500, "₹200–₹500", "&gt;₹500"))</f>
        <v>&gt;₹500</v>
      </c>
      <c r="AE450" t="str">
        <f t="shared" ref="AE450:AE513" si="47">IF(K450&lt;=10, "0–10%",
 IF(K450&lt;=20, "11–20%",
 IF(K450&lt;=30, "21–30%",
 IF(K450&lt;=40, "31–40%",
 IF(K450&lt;=50, "41–50%",
 IF(K450&lt;=60, "51–60%",
 IF(K450&lt;=70, "61–70%",
 IF(K450&lt;=80, "71–80%",
 IF(K450&lt;=90, "81–90%", "91–100%")))))))))</f>
        <v>51–60%</v>
      </c>
    </row>
    <row r="451" spans="1:31" x14ac:dyDescent="0.35">
      <c r="A451" t="s">
        <v>362</v>
      </c>
      <c r="B451" t="s">
        <v>1286</v>
      </c>
      <c r="C451" t="str">
        <f>PROPER(Table3[[#This Row],[product_name2]])</f>
        <v>Lripl Mi Remote Control With Netflix &amp; Prime Video Button Compatible For Mi 4X Led Android Smart Tv 4A Remote Control (32"/43") With Voice Command (Pairing Required)</v>
      </c>
      <c r="D451" t="s">
        <v>1287</v>
      </c>
      <c r="E451" t="s">
        <v>20</v>
      </c>
      <c r="F451" t="str">
        <f>LEFT(Table3[[#This Row],[category]], FIND("|", Table3[[#This Row],[category]]) - 1)</f>
        <v>Computers&amp;Accessories</v>
      </c>
      <c r="G451" t="str">
        <f>MID(Table3[[#This Row],[category]], FIND("|", Table3[[#This Row],[category]]) + 1, FIND("|", Table3[[#This Row],[category]], FIND("|", Table3[[#This Row],[category]]) + 1) - FIND("|", Table3[[#This Row],[category]]) - 1)</f>
        <v>Accessories&amp;Peripherals</v>
      </c>
      <c r="H451" t="str">
        <f>RIGHT(Table3[[#This Row],[category]], LEN(Table3[[#This Row],[category]]) - FIND("|", Table3[[#This Row],[category]], FIND("|", Table3[[#This Row],[category]]) + 1))</f>
        <v>Cables&amp;Accessories|Cables|USBCables</v>
      </c>
      <c r="I451" s="6">
        <v>899</v>
      </c>
      <c r="J451" s="6">
        <v>1900</v>
      </c>
      <c r="K451" s="1">
        <f t="shared" si="42"/>
        <v>52.684210526315788</v>
      </c>
      <c r="L451" s="3">
        <v>0.53</v>
      </c>
      <c r="M451" s="1">
        <v>4.4000000000000004</v>
      </c>
      <c r="N451" s="11">
        <v>13552</v>
      </c>
      <c r="O451" s="7">
        <f>IF(ISNUMBER(Table3[[#This Row],[rating]]), Table3[[#This Row],[rating]], "")</f>
        <v>4.4000000000000004</v>
      </c>
      <c r="P451" s="7">
        <f>Table3[[#This Row],[average rating]] + (Table3[[#This Row],[rating_count]] / 1000)</f>
        <v>17.951999999999998</v>
      </c>
      <c r="Q451" s="7">
        <f>IFERROR(ROUND(VALUE(Table3[[#This Row],[rating]]), 0), "")</f>
        <v>4</v>
      </c>
      <c r="R451" t="s">
        <v>364</v>
      </c>
      <c r="S451" t="s">
        <v>365</v>
      </c>
      <c r="T451" t="s">
        <v>366</v>
      </c>
      <c r="U451" t="s">
        <v>367</v>
      </c>
      <c r="V451" t="s">
        <v>368</v>
      </c>
      <c r="W451" t="s">
        <v>369</v>
      </c>
      <c r="X451" t="s">
        <v>4292</v>
      </c>
      <c r="Y451" t="s">
        <v>4293</v>
      </c>
      <c r="Z451" s="6">
        <f t="shared" si="43"/>
        <v>25748800</v>
      </c>
      <c r="AA451" s="6">
        <f>IFERROR(VALUE(Table3[[#This Row],[potential revenue]]), 0)</f>
        <v>25748800</v>
      </c>
      <c r="AB451" t="str">
        <f t="shared" si="44"/>
        <v>Yes</v>
      </c>
      <c r="AC451">
        <f t="shared" si="45"/>
        <v>212</v>
      </c>
      <c r="AD451" t="str">
        <f t="shared" si="46"/>
        <v>&gt;₹500</v>
      </c>
      <c r="AE451" t="str">
        <f t="shared" si="47"/>
        <v>51–60%</v>
      </c>
    </row>
    <row r="452" spans="1:31" x14ac:dyDescent="0.35">
      <c r="A452" t="s">
        <v>362</v>
      </c>
      <c r="B452" t="s">
        <v>1607</v>
      </c>
      <c r="C452" t="str">
        <f>PROPER(Table3[[#This Row],[product_name2]])</f>
        <v>Sony Tv - Remote Compatible For Sony Led Remote Control Works With Sony Led Tv By Trend Trail Speed Tech &amp; Remote Hi Remote &amp; Reo India Only</v>
      </c>
      <c r="D452" t="s">
        <v>1608</v>
      </c>
      <c r="E452" t="s">
        <v>20</v>
      </c>
      <c r="F452" t="str">
        <f>LEFT(Table3[[#This Row],[category]], FIND("|", Table3[[#This Row],[category]]) - 1)</f>
        <v>Computers&amp;Accessories</v>
      </c>
      <c r="G452" t="str">
        <f>MID(Table3[[#This Row],[category]], FIND("|", Table3[[#This Row],[category]]) + 1, FIND("|", Table3[[#This Row],[category]], FIND("|", Table3[[#This Row],[category]]) + 1) - FIND("|", Table3[[#This Row],[category]]) - 1)</f>
        <v>Accessories&amp;Peripherals</v>
      </c>
      <c r="H452" t="str">
        <f>RIGHT(Table3[[#This Row],[category]], LEN(Table3[[#This Row],[category]]) - FIND("|", Table3[[#This Row],[category]], FIND("|", Table3[[#This Row],[category]]) + 1))</f>
        <v>Cables&amp;Accessories|Cables|USBCables</v>
      </c>
      <c r="I452" s="6">
        <v>899</v>
      </c>
      <c r="J452" s="6">
        <v>1900</v>
      </c>
      <c r="K452" s="1">
        <f t="shared" si="42"/>
        <v>52.684210526315788</v>
      </c>
      <c r="L452" s="3">
        <v>0.53</v>
      </c>
      <c r="M452" s="1">
        <v>4.4000000000000004</v>
      </c>
      <c r="N452" s="11">
        <v>13552</v>
      </c>
      <c r="O452" s="7">
        <f>IF(ISNUMBER(Table3[[#This Row],[rating]]), Table3[[#This Row],[rating]], "")</f>
        <v>4.4000000000000004</v>
      </c>
      <c r="P452" s="7">
        <f>Table3[[#This Row],[average rating]] + (Table3[[#This Row],[rating_count]] / 1000)</f>
        <v>17.951999999999998</v>
      </c>
      <c r="Q452" s="7">
        <f>IFERROR(ROUND(VALUE(Table3[[#This Row],[rating]]), 0), "")</f>
        <v>4</v>
      </c>
      <c r="R452" t="s">
        <v>364</v>
      </c>
      <c r="S452" t="s">
        <v>365</v>
      </c>
      <c r="T452" t="s">
        <v>366</v>
      </c>
      <c r="U452" t="s">
        <v>367</v>
      </c>
      <c r="V452" t="s">
        <v>368</v>
      </c>
      <c r="W452" t="s">
        <v>369</v>
      </c>
      <c r="X452" t="s">
        <v>7026</v>
      </c>
      <c r="Y452" t="s">
        <v>7027</v>
      </c>
      <c r="Z452" s="6">
        <f t="shared" si="43"/>
        <v>25748800</v>
      </c>
      <c r="AA452" s="6">
        <f>IFERROR(VALUE(Table3[[#This Row],[potential revenue]]), 0)</f>
        <v>25748800</v>
      </c>
      <c r="AB452" t="str">
        <f t="shared" si="44"/>
        <v>Yes</v>
      </c>
      <c r="AC452">
        <f t="shared" si="45"/>
        <v>212</v>
      </c>
      <c r="AD452" t="str">
        <f t="shared" si="46"/>
        <v>&gt;₹500</v>
      </c>
      <c r="AE452" t="str">
        <f t="shared" si="47"/>
        <v>51–60%</v>
      </c>
    </row>
    <row r="453" spans="1:31" x14ac:dyDescent="0.35">
      <c r="A453" t="s">
        <v>7352</v>
      </c>
      <c r="B453" t="s">
        <v>1617</v>
      </c>
      <c r="C453" t="str">
        <f>PROPER(Table3[[#This Row],[product_name2]])</f>
        <v>Storite Usb 3.0 Cable A To Micro B High Speed Upto 5 Gbps Data Transfer Cable For Portable External Hard Drive - (20Cm), Black</v>
      </c>
      <c r="D453" t="s">
        <v>1618</v>
      </c>
      <c r="E453" t="s">
        <v>4879</v>
      </c>
      <c r="F453" t="str">
        <f>LEFT(Table3[[#This Row],[category]], FIND("|", Table3[[#This Row],[category]]) - 1)</f>
        <v>Computers&amp;Accessories</v>
      </c>
      <c r="G453" t="str">
        <f>MID(Table3[[#This Row],[category]], FIND("|", Table3[[#This Row],[category]]) + 1, FIND("|", Table3[[#This Row],[category]], FIND("|", Table3[[#This Row],[category]]) + 1) - FIND("|", Table3[[#This Row],[category]]) - 1)</f>
        <v>Accessories&amp;Peripherals</v>
      </c>
      <c r="H453" t="str">
        <f>RIGHT(Table3[[#This Row],[category]], LEN(Table3[[#This Row],[category]]) - FIND("|", Table3[[#This Row],[category]], FIND("|", Table3[[#This Row],[category]]) + 1))</f>
        <v>Keyboards,Mice&amp;InputDevices|GraphicTablets</v>
      </c>
      <c r="I453" s="6">
        <v>3303</v>
      </c>
      <c r="J453" s="6">
        <v>4699</v>
      </c>
      <c r="K453" s="1">
        <f t="shared" si="42"/>
        <v>29.708448606086403</v>
      </c>
      <c r="L453" s="3">
        <v>0.3</v>
      </c>
      <c r="M453" s="1">
        <v>4.4000000000000004</v>
      </c>
      <c r="N453" s="11">
        <v>13544</v>
      </c>
      <c r="O453" s="7">
        <f>IF(ISNUMBER(Table3[[#This Row],[rating]]), Table3[[#This Row],[rating]], "")</f>
        <v>4.4000000000000004</v>
      </c>
      <c r="P453" s="7">
        <f>Table3[[#This Row],[average rating]] + (Table3[[#This Row],[rating_count]] / 1000)</f>
        <v>17.944000000000003</v>
      </c>
      <c r="Q453" s="7">
        <f>IFERROR(ROUND(VALUE(Table3[[#This Row],[rating]]), 0), "")</f>
        <v>4</v>
      </c>
      <c r="R453" t="s">
        <v>7354</v>
      </c>
      <c r="S453" t="s">
        <v>7355</v>
      </c>
      <c r="T453" t="s">
        <v>7356</v>
      </c>
      <c r="U453" t="s">
        <v>7357</v>
      </c>
      <c r="V453" t="s">
        <v>7358</v>
      </c>
      <c r="W453" t="s">
        <v>7359</v>
      </c>
      <c r="X453" t="s">
        <v>7360</v>
      </c>
      <c r="Y453" t="s">
        <v>7361</v>
      </c>
      <c r="Z453" s="6">
        <f t="shared" si="43"/>
        <v>63643256</v>
      </c>
      <c r="AA453" s="6">
        <f>IFERROR(VALUE(Table3[[#This Row],[potential revenue]]), 0)</f>
        <v>63643256</v>
      </c>
      <c r="AB453" t="str">
        <f t="shared" si="44"/>
        <v>Yes</v>
      </c>
      <c r="AC453">
        <f t="shared" si="45"/>
        <v>212</v>
      </c>
      <c r="AD453" t="str">
        <f t="shared" si="46"/>
        <v>&gt;₹500</v>
      </c>
      <c r="AE453" t="str">
        <f t="shared" si="47"/>
        <v>21–30%</v>
      </c>
    </row>
    <row r="454" spans="1:31" x14ac:dyDescent="0.35">
      <c r="A454" t="s">
        <v>7006</v>
      </c>
      <c r="B454" t="s">
        <v>10193</v>
      </c>
      <c r="C454" t="str">
        <f>PROPER(Table3[[#This Row],[product_name2]])</f>
        <v>Bajaj Frore 1200 Mm Ceiling Fan (Brown)</v>
      </c>
      <c r="D454" t="s">
        <v>10194</v>
      </c>
      <c r="E454" t="s">
        <v>5678</v>
      </c>
      <c r="F454" t="str">
        <f>LEFT(Table3[[#This Row],[category]], FIND("|", Table3[[#This Row],[category]]) - 1)</f>
        <v>Electronics</v>
      </c>
      <c r="G454" t="str">
        <f>MID(Table3[[#This Row],[category]], FIND("|", Table3[[#This Row],[category]]) + 1, FIND("|", Table3[[#This Row],[category]], FIND("|", Table3[[#This Row],[category]]) + 1) - FIND("|", Table3[[#This Row],[category]]) - 1)</f>
        <v>GeneralPurposeBatteries&amp;BatteryChargers</v>
      </c>
      <c r="H454" t="str">
        <f>RIGHT(Table3[[#This Row],[category]], LEN(Table3[[#This Row],[category]]) - FIND("|", Table3[[#This Row],[category]], FIND("|", Table3[[#This Row],[category]]) + 1))</f>
        <v>RechargeableBatteries</v>
      </c>
      <c r="I454" s="6">
        <v>250</v>
      </c>
      <c r="J454" s="6">
        <v>250</v>
      </c>
      <c r="K454" s="1">
        <f t="shared" si="42"/>
        <v>0</v>
      </c>
      <c r="L454" s="3">
        <v>0</v>
      </c>
      <c r="M454" s="1">
        <v>3.9</v>
      </c>
      <c r="N454" s="11">
        <v>13971</v>
      </c>
      <c r="O454" s="7">
        <f>IF(ISNUMBER(Table3[[#This Row],[rating]]), Table3[[#This Row],[rating]], "")</f>
        <v>3.9</v>
      </c>
      <c r="P454" s="7">
        <f>Table3[[#This Row],[average rating]] + (Table3[[#This Row],[rating_count]] / 1000)</f>
        <v>17.870999999999999</v>
      </c>
      <c r="Q454" s="7">
        <f>IFERROR(ROUND(VALUE(Table3[[#This Row],[rating]]), 0), "")</f>
        <v>4</v>
      </c>
      <c r="R454" t="s">
        <v>7008</v>
      </c>
      <c r="S454" t="s">
        <v>7009</v>
      </c>
      <c r="T454" t="s">
        <v>7010</v>
      </c>
      <c r="U454" t="s">
        <v>7011</v>
      </c>
      <c r="V454" t="s">
        <v>7012</v>
      </c>
      <c r="W454" t="s">
        <v>7013</v>
      </c>
      <c r="X454" t="s">
        <v>7014</v>
      </c>
      <c r="Y454" t="s">
        <v>7015</v>
      </c>
      <c r="Z454" s="6">
        <f t="shared" si="43"/>
        <v>3492750</v>
      </c>
      <c r="AA454" s="6">
        <f>IFERROR(VALUE(Table3[[#This Row],[potential revenue]]), 0)</f>
        <v>3492750</v>
      </c>
      <c r="AB454" t="str">
        <f t="shared" si="44"/>
        <v>No</v>
      </c>
      <c r="AC454">
        <f t="shared" si="45"/>
        <v>212</v>
      </c>
      <c r="AD454" t="str">
        <f t="shared" si="46"/>
        <v>&gt;₹500</v>
      </c>
      <c r="AE454" t="str">
        <f t="shared" si="47"/>
        <v>0–10%</v>
      </c>
    </row>
    <row r="455" spans="1:31" x14ac:dyDescent="0.35">
      <c r="A455" t="s">
        <v>9255</v>
      </c>
      <c r="B455" t="s">
        <v>11335</v>
      </c>
      <c r="C455" t="str">
        <f>PROPER(Table3[[#This Row],[product_name2]])</f>
        <v>!!Haneul!!1000 Watt/2000-Watt Room Heater!! Fan Heater!!Pure White!!Hn-2500!!Made In India!!Thermoset!!</v>
      </c>
      <c r="D455" t="s">
        <v>11336</v>
      </c>
      <c r="E455" t="s">
        <v>8753</v>
      </c>
      <c r="F455" t="str">
        <f>LEFT(Table3[[#This Row],[category]], FIND("|", Table3[[#This Row],[category]]) - 1)</f>
        <v>Home&amp;Kitchen</v>
      </c>
      <c r="G455" t="str">
        <f>MID(Table3[[#This Row],[category]], FIND("|", Table3[[#This Row],[category]]) + 1, FIND("|", Table3[[#This Row],[category]], FIND("|", Table3[[#This Row],[category]]) + 1) - FIND("|", Table3[[#This Row],[category]]) - 1)</f>
        <v>Kitchen&amp;HomeAppliances</v>
      </c>
      <c r="H455" t="str">
        <f>RIGHT(Table3[[#This Row],[category]], LEN(Table3[[#This Row],[category]]) - FIND("|", Table3[[#This Row],[category]], FIND("|", Table3[[#This Row],[category]]) + 1))</f>
        <v>SmallKitchenAppliances|MixerGrinders</v>
      </c>
      <c r="I455" s="6">
        <v>3249</v>
      </c>
      <c r="J455" s="6">
        <v>6295</v>
      </c>
      <c r="K455" s="1">
        <f t="shared" si="42"/>
        <v>48.387609213661634</v>
      </c>
      <c r="L455" s="3">
        <v>0.48</v>
      </c>
      <c r="M455" s="1">
        <v>3.8</v>
      </c>
      <c r="N455" s="11">
        <v>14062</v>
      </c>
      <c r="O455" s="7">
        <f>IF(ISNUMBER(Table3[[#This Row],[rating]]), Table3[[#This Row],[rating]], "")</f>
        <v>3.8</v>
      </c>
      <c r="P455" s="7">
        <f>Table3[[#This Row],[average rating]] + (Table3[[#This Row],[rating_count]] / 1000)</f>
        <v>17.861999999999998</v>
      </c>
      <c r="Q455" s="7">
        <f>IFERROR(ROUND(VALUE(Table3[[#This Row],[rating]]), 0), "")</f>
        <v>4</v>
      </c>
      <c r="R455" t="s">
        <v>9257</v>
      </c>
      <c r="S455" t="s">
        <v>9258</v>
      </c>
      <c r="T455" t="s">
        <v>9259</v>
      </c>
      <c r="U455" t="s">
        <v>9260</v>
      </c>
      <c r="V455" t="s">
        <v>9261</v>
      </c>
      <c r="W455" t="s">
        <v>9262</v>
      </c>
      <c r="X455" t="s">
        <v>9263</v>
      </c>
      <c r="Y455" t="s">
        <v>9264</v>
      </c>
      <c r="Z455" s="6">
        <f t="shared" si="43"/>
        <v>88520290</v>
      </c>
      <c r="AA455" s="6">
        <f>IFERROR(VALUE(Table3[[#This Row],[potential revenue]]), 0)</f>
        <v>88520290</v>
      </c>
      <c r="AB455" t="str">
        <f t="shared" si="44"/>
        <v>No</v>
      </c>
      <c r="AC455">
        <f t="shared" si="45"/>
        <v>211</v>
      </c>
      <c r="AD455" t="str">
        <f t="shared" si="46"/>
        <v>₹200–₹500</v>
      </c>
      <c r="AE455" t="str">
        <f t="shared" si="47"/>
        <v>41–50%</v>
      </c>
    </row>
    <row r="456" spans="1:31" x14ac:dyDescent="0.35">
      <c r="A456" t="s">
        <v>5748</v>
      </c>
      <c r="B456" t="s">
        <v>8637</v>
      </c>
      <c r="C456" t="str">
        <f>PROPER(Table3[[#This Row],[product_name2]])</f>
        <v>Glun Multipurpose Portable Electronic Digital Weighing Scale Weight Machine (10 Kg - With Back Light)</v>
      </c>
      <c r="D456" t="s">
        <v>8638</v>
      </c>
      <c r="E456" t="s">
        <v>4446</v>
      </c>
      <c r="F456" t="str">
        <f>LEFT(Table3[[#This Row],[category]], FIND("|", Table3[[#This Row],[category]]) - 1)</f>
        <v>Electronics</v>
      </c>
      <c r="G456" t="str">
        <f>MID(Table3[[#This Row],[category]], FIND("|", Table3[[#This Row],[category]]) + 1, FIND("|", Table3[[#This Row],[category]], FIND("|", Table3[[#This Row],[category]]) + 1) - FIND("|", Table3[[#This Row],[category]]) - 1)</f>
        <v>Headphones,Earbuds&amp;Accessories</v>
      </c>
      <c r="H456" t="str">
        <f>RIGHT(Table3[[#This Row],[category]], LEN(Table3[[#This Row],[category]]) - FIND("|", Table3[[#This Row],[category]], FIND("|", Table3[[#This Row],[category]]) + 1))</f>
        <v>Headphones|On-Ear</v>
      </c>
      <c r="I456" s="6">
        <v>745</v>
      </c>
      <c r="J456" s="6">
        <v>795</v>
      </c>
      <c r="K456" s="1">
        <f t="shared" si="42"/>
        <v>6.2893081761006293</v>
      </c>
      <c r="L456" s="3">
        <v>0.06</v>
      </c>
      <c r="M456" s="1">
        <v>4</v>
      </c>
      <c r="N456" s="11">
        <v>13797</v>
      </c>
      <c r="O456" s="7">
        <f>IF(ISNUMBER(Table3[[#This Row],[rating]]), Table3[[#This Row],[rating]], "")</f>
        <v>4</v>
      </c>
      <c r="P456" s="7">
        <f>Table3[[#This Row],[average rating]] + (Table3[[#This Row],[rating_count]] / 1000)</f>
        <v>17.797000000000001</v>
      </c>
      <c r="Q456" s="7">
        <f>IFERROR(ROUND(VALUE(Table3[[#This Row],[rating]]), 0), "")</f>
        <v>4</v>
      </c>
      <c r="R456" t="s">
        <v>5750</v>
      </c>
      <c r="S456" t="s">
        <v>5751</v>
      </c>
      <c r="T456" t="s">
        <v>5752</v>
      </c>
      <c r="U456" t="s">
        <v>5753</v>
      </c>
      <c r="V456" t="s">
        <v>5754</v>
      </c>
      <c r="W456" t="s">
        <v>5755</v>
      </c>
      <c r="X456" t="s">
        <v>5756</v>
      </c>
      <c r="Y456" t="s">
        <v>5757</v>
      </c>
      <c r="Z456" s="6">
        <f t="shared" si="43"/>
        <v>10968615</v>
      </c>
      <c r="AA456" s="6">
        <f>IFERROR(VALUE(Table3[[#This Row],[potential revenue]]), 0)</f>
        <v>10968615</v>
      </c>
      <c r="AB456" t="str">
        <f t="shared" si="44"/>
        <v>No</v>
      </c>
      <c r="AC456">
        <f t="shared" si="45"/>
        <v>212</v>
      </c>
      <c r="AD456" t="str">
        <f t="shared" si="46"/>
        <v>&gt;₹500</v>
      </c>
      <c r="AE456" t="str">
        <f t="shared" si="47"/>
        <v>0–10%</v>
      </c>
    </row>
    <row r="457" spans="1:31" x14ac:dyDescent="0.35">
      <c r="A457" t="s">
        <v>115</v>
      </c>
      <c r="B457" t="s">
        <v>2018</v>
      </c>
      <c r="C457" t="str">
        <f>PROPER(Table3[[#This Row],[product_name2]])</f>
        <v>Sonivision Sa-D10 Sa-D100 Sa-D40 Home Theater Systems Remote Compatible With Sony Rm-Anu156</v>
      </c>
      <c r="D457" t="s">
        <v>2019</v>
      </c>
      <c r="E457" t="s">
        <v>20</v>
      </c>
      <c r="F457" t="str">
        <f>LEFT(Table3[[#This Row],[category]], FIND("|", Table3[[#This Row],[category]]) - 1)</f>
        <v>Computers&amp;Accessories</v>
      </c>
      <c r="G457" t="str">
        <f>MID(Table3[[#This Row],[category]], FIND("|", Table3[[#This Row],[category]]) + 1, FIND("|", Table3[[#This Row],[category]], FIND("|", Table3[[#This Row],[category]]) + 1) - FIND("|", Table3[[#This Row],[category]]) - 1)</f>
        <v>Accessories&amp;Peripherals</v>
      </c>
      <c r="H457" t="str">
        <f>RIGHT(Table3[[#This Row],[category]], LEN(Table3[[#This Row],[category]]) - FIND("|", Table3[[#This Row],[category]], FIND("|", Table3[[#This Row],[category]]) + 1))</f>
        <v>Cables&amp;Accessories|Cables|USBCables</v>
      </c>
      <c r="I457" s="6">
        <v>154</v>
      </c>
      <c r="J457" s="6">
        <v>339</v>
      </c>
      <c r="K457" s="1">
        <f t="shared" si="42"/>
        <v>54.572271386430685</v>
      </c>
      <c r="L457" s="3">
        <v>0.55000000000000004</v>
      </c>
      <c r="M457" s="1">
        <v>4.3</v>
      </c>
      <c r="N457" s="11">
        <v>13391</v>
      </c>
      <c r="O457" s="7">
        <f>IF(ISNUMBER(Table3[[#This Row],[rating]]), Table3[[#This Row],[rating]], "")</f>
        <v>4.3</v>
      </c>
      <c r="P457" s="7">
        <f>Table3[[#This Row],[average rating]] + (Table3[[#This Row],[rating_count]] / 1000)</f>
        <v>17.690999999999999</v>
      </c>
      <c r="Q457" s="7">
        <f>IFERROR(ROUND(VALUE(Table3[[#This Row],[rating]]), 0), "")</f>
        <v>4</v>
      </c>
      <c r="R457" t="s">
        <v>117</v>
      </c>
      <c r="S457" t="s">
        <v>118</v>
      </c>
      <c r="T457" t="s">
        <v>119</v>
      </c>
      <c r="U457" t="s">
        <v>120</v>
      </c>
      <c r="V457" t="s">
        <v>121</v>
      </c>
      <c r="W457" t="s">
        <v>122</v>
      </c>
      <c r="X457" t="s">
        <v>123</v>
      </c>
      <c r="Y457" t="s">
        <v>124</v>
      </c>
      <c r="Z457" s="6">
        <f t="shared" si="43"/>
        <v>4539549</v>
      </c>
      <c r="AA457" s="6">
        <f>IFERROR(VALUE(Table3[[#This Row],[potential revenue]]), 0)</f>
        <v>4539549</v>
      </c>
      <c r="AB457" t="str">
        <f t="shared" si="44"/>
        <v>No</v>
      </c>
      <c r="AC457">
        <f t="shared" si="45"/>
        <v>212</v>
      </c>
      <c r="AD457" t="str">
        <f t="shared" si="46"/>
        <v>&gt;₹500</v>
      </c>
      <c r="AE457" t="str">
        <f t="shared" si="47"/>
        <v>51–60%</v>
      </c>
    </row>
    <row r="458" spans="1:31" x14ac:dyDescent="0.35">
      <c r="A458" t="s">
        <v>115</v>
      </c>
      <c r="B458" t="s">
        <v>2731</v>
      </c>
      <c r="C458" t="str">
        <f>PROPER(Table3[[#This Row],[product_name2]])</f>
        <v>Synqe Usb Type C Fast Charging Cable 2M Charger Cord Data Cable Compatible With Samsung Galaxy M51,Galaxy M31S, S10E S10 S9 S20 Plus, Note10 9 8,M40 A50 A70, Redmi Note 9, Moto G7, Poco F1 (2M, Grey)</v>
      </c>
      <c r="D458" t="s">
        <v>2732</v>
      </c>
      <c r="E458" t="s">
        <v>20</v>
      </c>
      <c r="F458" t="str">
        <f>LEFT(Table3[[#This Row],[category]], FIND("|", Table3[[#This Row],[category]]) - 1)</f>
        <v>Computers&amp;Accessories</v>
      </c>
      <c r="G458" t="str">
        <f>MID(Table3[[#This Row],[category]], FIND("|", Table3[[#This Row],[category]]) + 1, FIND("|", Table3[[#This Row],[category]], FIND("|", Table3[[#This Row],[category]]) + 1) - FIND("|", Table3[[#This Row],[category]]) - 1)</f>
        <v>Accessories&amp;Peripherals</v>
      </c>
      <c r="H458" t="str">
        <f>RIGHT(Table3[[#This Row],[category]], LEN(Table3[[#This Row],[category]]) - FIND("|", Table3[[#This Row],[category]], FIND("|", Table3[[#This Row],[category]]) + 1))</f>
        <v>Cables&amp;Accessories|Cables|USBCables</v>
      </c>
      <c r="I458" s="6">
        <v>154</v>
      </c>
      <c r="J458" s="6">
        <v>339</v>
      </c>
      <c r="K458" s="1">
        <f t="shared" si="42"/>
        <v>54.572271386430685</v>
      </c>
      <c r="L458" s="3">
        <v>0.55000000000000004</v>
      </c>
      <c r="M458" s="1">
        <v>4.3</v>
      </c>
      <c r="N458" s="11">
        <v>13391</v>
      </c>
      <c r="O458" s="7">
        <f>IF(ISNUMBER(Table3[[#This Row],[rating]]), Table3[[#This Row],[rating]], "")</f>
        <v>4.3</v>
      </c>
      <c r="P458" s="7">
        <f>Table3[[#This Row],[average rating]] + (Table3[[#This Row],[rating_count]] / 1000)</f>
        <v>17.690999999999999</v>
      </c>
      <c r="Q458" s="7">
        <f>IFERROR(ROUND(VALUE(Table3[[#This Row],[rating]]), 0), "")</f>
        <v>4</v>
      </c>
      <c r="R458" t="s">
        <v>1052</v>
      </c>
      <c r="S458" t="s">
        <v>118</v>
      </c>
      <c r="T458" t="s">
        <v>119</v>
      </c>
      <c r="U458" t="s">
        <v>120</v>
      </c>
      <c r="V458" t="s">
        <v>121</v>
      </c>
      <c r="W458" t="s">
        <v>122</v>
      </c>
      <c r="X458" t="s">
        <v>123</v>
      </c>
      <c r="Y458" t="s">
        <v>3676</v>
      </c>
      <c r="Z458" s="6">
        <f t="shared" si="43"/>
        <v>4539549</v>
      </c>
      <c r="AA458" s="6">
        <f>IFERROR(VALUE(Table3[[#This Row],[potential revenue]]), 0)</f>
        <v>4539549</v>
      </c>
      <c r="AB458" t="str">
        <f t="shared" si="44"/>
        <v>Yes</v>
      </c>
      <c r="AC458">
        <f t="shared" si="45"/>
        <v>213</v>
      </c>
      <c r="AD458" t="str">
        <f t="shared" si="46"/>
        <v>&lt;₹200</v>
      </c>
      <c r="AE458" t="str">
        <f t="shared" si="47"/>
        <v>51–60%</v>
      </c>
    </row>
    <row r="459" spans="1:31" x14ac:dyDescent="0.35">
      <c r="A459" t="s">
        <v>115</v>
      </c>
      <c r="B459" t="s">
        <v>3070</v>
      </c>
      <c r="C459" t="str">
        <f>PROPER(Table3[[#This Row],[product_name2]])</f>
        <v>Boat Wave Lite Smartwatch With 1.69" Hd Display, Sleek Metal Body, Hr &amp; Spo2 Level Monitor, 140+ Watch Faces, Activity Tracker, Multiple Sports Modes, Ip68 &amp; 7 Days Battery Life(Active Black)</v>
      </c>
      <c r="D459" t="s">
        <v>3071</v>
      </c>
      <c r="E459" t="s">
        <v>20</v>
      </c>
      <c r="F459" t="str">
        <f>LEFT(Table3[[#This Row],[category]], FIND("|", Table3[[#This Row],[category]]) - 1)</f>
        <v>Computers&amp;Accessories</v>
      </c>
      <c r="G459" t="str">
        <f>MID(Table3[[#This Row],[category]], FIND("|", Table3[[#This Row],[category]]) + 1, FIND("|", Table3[[#This Row],[category]], FIND("|", Table3[[#This Row],[category]]) + 1) - FIND("|", Table3[[#This Row],[category]]) - 1)</f>
        <v>Accessories&amp;Peripherals</v>
      </c>
      <c r="H459" t="str">
        <f>RIGHT(Table3[[#This Row],[category]], LEN(Table3[[#This Row],[category]]) - FIND("|", Table3[[#This Row],[category]], FIND("|", Table3[[#This Row],[category]]) + 1))</f>
        <v>Cables&amp;Accessories|Cables|USBCables</v>
      </c>
      <c r="I459" s="6">
        <v>154</v>
      </c>
      <c r="J459" s="6">
        <v>339</v>
      </c>
      <c r="K459" s="1">
        <f t="shared" si="42"/>
        <v>54.572271386430685</v>
      </c>
      <c r="L459" s="3">
        <v>0.55000000000000004</v>
      </c>
      <c r="M459" s="1">
        <v>4.3</v>
      </c>
      <c r="N459" s="11">
        <v>13391</v>
      </c>
      <c r="O459" s="7">
        <f>IF(ISNUMBER(Table3[[#This Row],[rating]]), Table3[[#This Row],[rating]], "")</f>
        <v>4.3</v>
      </c>
      <c r="P459" s="7">
        <f>Table3[[#This Row],[average rating]] + (Table3[[#This Row],[rating_count]] / 1000)</f>
        <v>17.690999999999999</v>
      </c>
      <c r="Q459" s="7">
        <f>IFERROR(ROUND(VALUE(Table3[[#This Row],[rating]]), 0), "")</f>
        <v>4</v>
      </c>
      <c r="R459" t="s">
        <v>117</v>
      </c>
      <c r="S459" t="s">
        <v>118</v>
      </c>
      <c r="T459" t="s">
        <v>119</v>
      </c>
      <c r="U459" t="s">
        <v>120</v>
      </c>
      <c r="V459" t="s">
        <v>121</v>
      </c>
      <c r="W459" t="s">
        <v>122</v>
      </c>
      <c r="X459" t="s">
        <v>5556</v>
      </c>
      <c r="Y459" t="s">
        <v>5557</v>
      </c>
      <c r="Z459" s="6">
        <f t="shared" si="43"/>
        <v>4539549</v>
      </c>
      <c r="AA459" s="6">
        <f>IFERROR(VALUE(Table3[[#This Row],[potential revenue]]), 0)</f>
        <v>4539549</v>
      </c>
      <c r="AB459" t="str">
        <f t="shared" si="44"/>
        <v>Yes</v>
      </c>
      <c r="AC459">
        <f t="shared" si="45"/>
        <v>213</v>
      </c>
      <c r="AD459" t="str">
        <f t="shared" si="46"/>
        <v>&lt;₹200</v>
      </c>
      <c r="AE459" t="str">
        <f t="shared" si="47"/>
        <v>51–60%</v>
      </c>
    </row>
    <row r="460" spans="1:31" x14ac:dyDescent="0.35">
      <c r="A460" t="s">
        <v>10819</v>
      </c>
      <c r="B460" t="s">
        <v>3730</v>
      </c>
      <c r="C460" t="str">
        <f>PROPER(Table3[[#This Row],[product_name2]])</f>
        <v>Redmi Note 11 Pro + 5G (Stealth Black, 8Gb Ram, 256Gb Storage) | 67W Turbo Charge | 120Hz Super Amoled Display | Additional Exchange Offers | Charger Included</v>
      </c>
      <c r="D460" t="s">
        <v>3731</v>
      </c>
      <c r="E460" t="s">
        <v>10315</v>
      </c>
      <c r="F460" t="str">
        <f>LEFT(Table3[[#This Row],[category]], FIND("|", Table3[[#This Row],[category]]) - 1)</f>
        <v>Home&amp;Kitchen</v>
      </c>
      <c r="G460" t="str">
        <f>MID(Table3[[#This Row],[category]], FIND("|", Table3[[#This Row],[category]]) + 1, FIND("|", Table3[[#This Row],[category]], FIND("|", Table3[[#This Row],[category]]) + 1) - FIND("|", Table3[[#This Row],[category]]) - 1)</f>
        <v>Kitchen&amp;HomeAppliances</v>
      </c>
      <c r="H460" t="str">
        <f>RIGHT(Table3[[#This Row],[category]], LEN(Table3[[#This Row],[category]]) - FIND("|", Table3[[#This Row],[category]], FIND("|", Table3[[#This Row],[category]]) + 1))</f>
        <v>SewingMachines&amp;Accessories|Sewing&amp;EmbroideryMachines</v>
      </c>
      <c r="I460" s="6">
        <v>9799</v>
      </c>
      <c r="J460" s="6">
        <v>12150</v>
      </c>
      <c r="K460" s="1">
        <f t="shared" si="42"/>
        <v>19.349794238683128</v>
      </c>
      <c r="L460" s="3">
        <v>0.19</v>
      </c>
      <c r="M460" s="1">
        <v>4.3</v>
      </c>
      <c r="N460" s="11">
        <v>13251</v>
      </c>
      <c r="O460" s="7">
        <f>IF(ISNUMBER(Table3[[#This Row],[rating]]), Table3[[#This Row],[rating]], "")</f>
        <v>4.3</v>
      </c>
      <c r="P460" s="7">
        <f>Table3[[#This Row],[average rating]] + (Table3[[#This Row],[rating_count]] / 1000)</f>
        <v>17.550999999999998</v>
      </c>
      <c r="Q460" s="7">
        <f>IFERROR(ROUND(VALUE(Table3[[#This Row],[rating]]), 0), "")</f>
        <v>4</v>
      </c>
      <c r="R460" t="s">
        <v>10821</v>
      </c>
      <c r="S460" t="s">
        <v>10822</v>
      </c>
      <c r="T460" t="s">
        <v>10823</v>
      </c>
      <c r="U460" t="s">
        <v>10824</v>
      </c>
      <c r="V460" t="s">
        <v>10825</v>
      </c>
      <c r="W460" t="s">
        <v>10826</v>
      </c>
      <c r="X460" t="s">
        <v>10827</v>
      </c>
      <c r="Y460" t="s">
        <v>10828</v>
      </c>
      <c r="Z460" s="6">
        <f t="shared" si="43"/>
        <v>160999650</v>
      </c>
      <c r="AA460" s="6">
        <f>IFERROR(VALUE(Table3[[#This Row],[potential revenue]]), 0)</f>
        <v>160999650</v>
      </c>
      <c r="AB460" t="str">
        <f t="shared" si="44"/>
        <v>Yes</v>
      </c>
      <c r="AC460">
        <f t="shared" si="45"/>
        <v>212</v>
      </c>
      <c r="AD460" t="str">
        <f t="shared" si="46"/>
        <v>&lt;₹200</v>
      </c>
      <c r="AE460" t="str">
        <f t="shared" si="47"/>
        <v>11–20%</v>
      </c>
    </row>
    <row r="461" spans="1:31" x14ac:dyDescent="0.35">
      <c r="A461" t="s">
        <v>9687</v>
      </c>
      <c r="B461" t="s">
        <v>69</v>
      </c>
      <c r="C461" t="str">
        <f>PROPER(Table3[[#This Row],[product_name2]])</f>
        <v>Ptron Solero Tb301 3A Type-C Data And Fast Charging Cable, Made In India, 480Mbps Data Sync, Strong And Durable 1.5-Meter Nylon Braided Usb Cable For Type-C Devices For Charging Adapter (Black)</v>
      </c>
      <c r="D461" t="s">
        <v>70</v>
      </c>
      <c r="E461" t="s">
        <v>9689</v>
      </c>
      <c r="F461" t="str">
        <f>LEFT(Table3[[#This Row],[category]], FIND("|", Table3[[#This Row],[category]]) - 1)</f>
        <v>Home&amp;Kitchen</v>
      </c>
      <c r="G461" t="str">
        <f>MID(Table3[[#This Row],[category]], FIND("|", Table3[[#This Row],[category]]) + 1, FIND("|", Table3[[#This Row],[category]], FIND("|", Table3[[#This Row],[category]]) + 1) - FIND("|", Table3[[#This Row],[category]]) - 1)</f>
        <v>Kitchen&amp;HomeAppliances</v>
      </c>
      <c r="H461" t="str">
        <f>RIGHT(Table3[[#This Row],[category]], LEN(Table3[[#This Row],[category]]) - FIND("|", Table3[[#This Row],[category]], FIND("|", Table3[[#This Row],[category]]) + 1))</f>
        <v>WaterPurifiers&amp;Accessories|WaterCartridges</v>
      </c>
      <c r="I461" s="6">
        <v>1130</v>
      </c>
      <c r="J461" s="6">
        <v>1130</v>
      </c>
      <c r="K461" s="1">
        <f t="shared" si="42"/>
        <v>0</v>
      </c>
      <c r="L461" s="3">
        <v>0</v>
      </c>
      <c r="M461" s="1">
        <v>4.2</v>
      </c>
      <c r="N461" s="11">
        <v>13250</v>
      </c>
      <c r="O461" s="7">
        <f>IF(ISNUMBER(Table3[[#This Row],[rating]]), Table3[[#This Row],[rating]], "")</f>
        <v>4.2</v>
      </c>
      <c r="P461" s="7">
        <f>Table3[[#This Row],[average rating]] + (Table3[[#This Row],[rating_count]] / 1000)</f>
        <v>17.45</v>
      </c>
      <c r="Q461" s="7">
        <f>IFERROR(ROUND(VALUE(Table3[[#This Row],[rating]]), 0), "")</f>
        <v>4</v>
      </c>
      <c r="R461" t="s">
        <v>9690</v>
      </c>
      <c r="S461" t="s">
        <v>9691</v>
      </c>
      <c r="T461" t="s">
        <v>9692</v>
      </c>
      <c r="U461" t="s">
        <v>9693</v>
      </c>
      <c r="V461" t="s">
        <v>9694</v>
      </c>
      <c r="W461" t="s">
        <v>9695</v>
      </c>
      <c r="X461" t="s">
        <v>9696</v>
      </c>
      <c r="Y461" t="s">
        <v>9697</v>
      </c>
      <c r="Z461" s="6">
        <f t="shared" si="43"/>
        <v>14972500</v>
      </c>
      <c r="AA461" s="6">
        <f>IFERROR(VALUE(Table3[[#This Row],[potential revenue]]), 0)</f>
        <v>14972500</v>
      </c>
      <c r="AB461" t="str">
        <f t="shared" si="44"/>
        <v>No</v>
      </c>
      <c r="AC461">
        <f t="shared" si="45"/>
        <v>211</v>
      </c>
      <c r="AD461" t="str">
        <f t="shared" si="46"/>
        <v>&gt;₹500</v>
      </c>
      <c r="AE461" t="str">
        <f t="shared" si="47"/>
        <v>0–10%</v>
      </c>
    </row>
    <row r="462" spans="1:31" x14ac:dyDescent="0.35">
      <c r="A462" t="s">
        <v>3349</v>
      </c>
      <c r="B462" t="s">
        <v>4469</v>
      </c>
      <c r="C462" t="str">
        <f>PROPER(Table3[[#This Row],[product_name2]])</f>
        <v>Liramark Webcam Cover Slide, Ultra Thin Laptop Camera Cover Slide Blocker For Computer Macbook Pro Imac Pc Tablet (Pack Of 3)</v>
      </c>
      <c r="D462" t="s">
        <v>4470</v>
      </c>
      <c r="E462" t="s">
        <v>3006</v>
      </c>
      <c r="F462" t="str">
        <f>LEFT(Table3[[#This Row],[category]], FIND("|", Table3[[#This Row],[category]]) - 1)</f>
        <v>Electronics</v>
      </c>
      <c r="G462" t="str">
        <f>MID(Table3[[#This Row],[category]], FIND("|", Table3[[#This Row],[category]]) + 1, FIND("|", Table3[[#This Row],[category]], FIND("|", Table3[[#This Row],[category]]) + 1) - FIND("|", Table3[[#This Row],[category]]) - 1)</f>
        <v>Mobiles&amp;Accessories</v>
      </c>
      <c r="H462" t="str">
        <f>RIGHT(Table3[[#This Row],[category]], LEN(Table3[[#This Row],[category]]) - FIND("|", Table3[[#This Row],[category]], FIND("|", Table3[[#This Row],[category]]) + 1))</f>
        <v>Smartphones&amp;BasicMobiles|Smartphones</v>
      </c>
      <c r="I462" s="6">
        <v>12999</v>
      </c>
      <c r="J462" s="6">
        <v>15999</v>
      </c>
      <c r="K462" s="1">
        <f t="shared" si="42"/>
        <v>18.751171948246764</v>
      </c>
      <c r="L462" s="3">
        <v>0.19</v>
      </c>
      <c r="M462" s="1">
        <v>4.2</v>
      </c>
      <c r="N462" s="11">
        <v>13246</v>
      </c>
      <c r="O462" s="7">
        <f>IF(ISNUMBER(Table3[[#This Row],[rating]]), Table3[[#This Row],[rating]], "")</f>
        <v>4.2</v>
      </c>
      <c r="P462" s="7">
        <f>Table3[[#This Row],[average rating]] + (Table3[[#This Row],[rating_count]] / 1000)</f>
        <v>17.446000000000002</v>
      </c>
      <c r="Q462" s="7">
        <f>IFERROR(ROUND(VALUE(Table3[[#This Row],[rating]]), 0), "")</f>
        <v>4</v>
      </c>
      <c r="R462" t="s">
        <v>3351</v>
      </c>
      <c r="S462" t="s">
        <v>3352</v>
      </c>
      <c r="T462" t="s">
        <v>3353</v>
      </c>
      <c r="U462" t="s">
        <v>3354</v>
      </c>
      <c r="V462" t="s">
        <v>3355</v>
      </c>
      <c r="W462" t="s">
        <v>3356</v>
      </c>
      <c r="X462" t="s">
        <v>3357</v>
      </c>
      <c r="Y462" t="s">
        <v>3358</v>
      </c>
      <c r="Z462" s="6">
        <f t="shared" si="43"/>
        <v>211922754</v>
      </c>
      <c r="AA462" s="6">
        <f>IFERROR(VALUE(Table3[[#This Row],[potential revenue]]), 0)</f>
        <v>211922754</v>
      </c>
      <c r="AB462" t="str">
        <f t="shared" si="44"/>
        <v>No</v>
      </c>
      <c r="AC462">
        <f t="shared" si="45"/>
        <v>210</v>
      </c>
      <c r="AD462" t="str">
        <f t="shared" si="46"/>
        <v>&gt;₹500</v>
      </c>
      <c r="AE462" t="str">
        <f t="shared" si="47"/>
        <v>11–20%</v>
      </c>
    </row>
    <row r="463" spans="1:31" x14ac:dyDescent="0.35">
      <c r="A463" t="s">
        <v>960</v>
      </c>
      <c r="B463" t="s">
        <v>4095</v>
      </c>
      <c r="C463" t="str">
        <f>PROPER(Table3[[#This Row],[product_name2]])</f>
        <v>Iqoo Z6 44W By Vivo (Raven Black, 6Gb Ram, 128Gb Storage) | 6.44" Fhd+ Amoled Display | 50% Charge In Just 27 Mins | In-Display Fingerprint Scanning</v>
      </c>
      <c r="D463" t="s">
        <v>4096</v>
      </c>
      <c r="E463" t="s">
        <v>20</v>
      </c>
      <c r="F463" t="str">
        <f>LEFT(Table3[[#This Row],[category]], FIND("|", Table3[[#This Row],[category]]) - 1)</f>
        <v>Computers&amp;Accessories</v>
      </c>
      <c r="G463" t="str">
        <f>MID(Table3[[#This Row],[category]], FIND("|", Table3[[#This Row],[category]]) + 1, FIND("|", Table3[[#This Row],[category]], FIND("|", Table3[[#This Row],[category]]) + 1) - FIND("|", Table3[[#This Row],[category]]) - 1)</f>
        <v>Accessories&amp;Peripherals</v>
      </c>
      <c r="H463" t="str">
        <f>RIGHT(Table3[[#This Row],[category]], LEN(Table3[[#This Row],[category]]) - FIND("|", Table3[[#This Row],[category]], FIND("|", Table3[[#This Row],[category]]) + 1))</f>
        <v>Cables&amp;Accessories|Cables|USBCables</v>
      </c>
      <c r="I463" s="6">
        <v>349</v>
      </c>
      <c r="J463" s="6">
        <v>999</v>
      </c>
      <c r="K463" s="1">
        <f t="shared" si="42"/>
        <v>65.06506506506507</v>
      </c>
      <c r="L463" s="3">
        <v>0.65</v>
      </c>
      <c r="M463" s="1">
        <v>4.2</v>
      </c>
      <c r="N463" s="11">
        <v>13120</v>
      </c>
      <c r="O463" s="7">
        <f>IF(ISNUMBER(Table3[[#This Row],[rating]]), Table3[[#This Row],[rating]], "")</f>
        <v>4.2</v>
      </c>
      <c r="P463" s="7">
        <f>Table3[[#This Row],[average rating]] + (Table3[[#This Row],[rating_count]] / 1000)</f>
        <v>17.32</v>
      </c>
      <c r="Q463" s="7">
        <f>IFERROR(ROUND(VALUE(Table3[[#This Row],[rating]]), 0), "")</f>
        <v>4</v>
      </c>
      <c r="R463" t="s">
        <v>962</v>
      </c>
      <c r="S463" t="s">
        <v>963</v>
      </c>
      <c r="T463" t="s">
        <v>964</v>
      </c>
      <c r="U463" t="s">
        <v>965</v>
      </c>
      <c r="V463" t="s">
        <v>966</v>
      </c>
      <c r="W463" t="s">
        <v>967</v>
      </c>
      <c r="X463" t="s">
        <v>968</v>
      </c>
      <c r="Y463" t="s">
        <v>969</v>
      </c>
      <c r="Z463" s="6">
        <f t="shared" si="43"/>
        <v>13106880</v>
      </c>
      <c r="AA463" s="6">
        <f>IFERROR(VALUE(Table3[[#This Row],[potential revenue]]), 0)</f>
        <v>13106880</v>
      </c>
      <c r="AB463" t="str">
        <f t="shared" si="44"/>
        <v>No</v>
      </c>
      <c r="AC463">
        <f t="shared" si="45"/>
        <v>210</v>
      </c>
      <c r="AD463" t="str">
        <f t="shared" si="46"/>
        <v>&gt;₹500</v>
      </c>
      <c r="AE463" t="str">
        <f t="shared" si="47"/>
        <v>61–70%</v>
      </c>
    </row>
    <row r="464" spans="1:31" x14ac:dyDescent="0.35">
      <c r="A464" t="s">
        <v>1497</v>
      </c>
      <c r="B464" t="s">
        <v>4181</v>
      </c>
      <c r="C464" t="str">
        <f>PROPER(Table3[[#This Row],[product_name2]])</f>
        <v>Iqoo Z6 Pro 5G By Vivo (Legion Sky, 6Gb Ram, 128Gb Storage) | Snapdragon 778G 5G | 66W Flashcharge | 1300 Nits Peak Brightness | Hdr10+</v>
      </c>
      <c r="D464" t="s">
        <v>4182</v>
      </c>
      <c r="E464" t="s">
        <v>20</v>
      </c>
      <c r="F464" t="str">
        <f>LEFT(Table3[[#This Row],[category]], FIND("|", Table3[[#This Row],[category]]) - 1)</f>
        <v>Computers&amp;Accessories</v>
      </c>
      <c r="G464" t="str">
        <f>MID(Table3[[#This Row],[category]], FIND("|", Table3[[#This Row],[category]]) + 1, FIND("|", Table3[[#This Row],[category]], FIND("|", Table3[[#This Row],[category]]) + 1) - FIND("|", Table3[[#This Row],[category]]) - 1)</f>
        <v>Accessories&amp;Peripherals</v>
      </c>
      <c r="H464" t="str">
        <f>RIGHT(Table3[[#This Row],[category]], LEN(Table3[[#This Row],[category]]) - FIND("|", Table3[[#This Row],[category]], FIND("|", Table3[[#This Row],[category]]) + 1))</f>
        <v>Cables&amp;Accessories|Cables|USBCables</v>
      </c>
      <c r="I464" s="6">
        <v>399</v>
      </c>
      <c r="J464" s="6">
        <v>1299</v>
      </c>
      <c r="K464" s="1">
        <f t="shared" si="42"/>
        <v>69.284064665127019</v>
      </c>
      <c r="L464" s="3">
        <v>0.69</v>
      </c>
      <c r="M464" s="1">
        <v>4.2</v>
      </c>
      <c r="N464" s="11">
        <v>13120</v>
      </c>
      <c r="O464" s="7">
        <f>IF(ISNUMBER(Table3[[#This Row],[rating]]), Table3[[#This Row],[rating]], "")</f>
        <v>4.2</v>
      </c>
      <c r="P464" s="7">
        <f>Table3[[#This Row],[average rating]] + (Table3[[#This Row],[rating_count]] / 1000)</f>
        <v>17.32</v>
      </c>
      <c r="Q464" s="7">
        <f>IFERROR(ROUND(VALUE(Table3[[#This Row],[rating]]), 0), "")</f>
        <v>4</v>
      </c>
      <c r="R464" t="s">
        <v>1499</v>
      </c>
      <c r="S464" t="s">
        <v>963</v>
      </c>
      <c r="T464" t="s">
        <v>964</v>
      </c>
      <c r="U464" t="s">
        <v>965</v>
      </c>
      <c r="V464" t="s">
        <v>966</v>
      </c>
      <c r="W464" t="s">
        <v>967</v>
      </c>
      <c r="X464" t="s">
        <v>1500</v>
      </c>
      <c r="Y464" t="s">
        <v>1501</v>
      </c>
      <c r="Z464" s="6">
        <f t="shared" si="43"/>
        <v>17042880</v>
      </c>
      <c r="AA464" s="6">
        <f>IFERROR(VALUE(Table3[[#This Row],[potential revenue]]), 0)</f>
        <v>17042880</v>
      </c>
      <c r="AB464" t="str">
        <f t="shared" si="44"/>
        <v>Yes</v>
      </c>
      <c r="AC464">
        <f t="shared" si="45"/>
        <v>210</v>
      </c>
      <c r="AD464" t="str">
        <f t="shared" si="46"/>
        <v>₹200–₹500</v>
      </c>
      <c r="AE464" t="str">
        <f t="shared" si="47"/>
        <v>61–70%</v>
      </c>
    </row>
    <row r="465" spans="1:31" x14ac:dyDescent="0.35">
      <c r="A465" t="s">
        <v>9789</v>
      </c>
      <c r="B465" t="s">
        <v>7352</v>
      </c>
      <c r="C465" t="str">
        <f>PROPER(Table3[[#This Row],[product_name2]])</f>
        <v>Wacom One By Ctl-472/K0-Cx Digital Drawing Graphics Pen Tablet (Red &amp; Black) Small (6-Inch X 3.5-Inch)(15X8Cm) | Battery Free Cordless Pen With 2048 Pressure Level</v>
      </c>
      <c r="D465" t="s">
        <v>7353</v>
      </c>
      <c r="E465" t="s">
        <v>8888</v>
      </c>
      <c r="F465" t="str">
        <f>LEFT(Table3[[#This Row],[category]], FIND("|", Table3[[#This Row],[category]]) - 1)</f>
        <v>Home&amp;Kitchen</v>
      </c>
      <c r="G465" t="str">
        <f>MID(Table3[[#This Row],[category]], FIND("|", Table3[[#This Row],[category]]) + 1, FIND("|", Table3[[#This Row],[category]], FIND("|", Table3[[#This Row],[category]]) + 1) - FIND("|", Table3[[#This Row],[category]]) - 1)</f>
        <v>Heating,Cooling&amp;AirQuality</v>
      </c>
      <c r="H465" t="str">
        <f>RIGHT(Table3[[#This Row],[category]], LEN(Table3[[#This Row],[category]]) - FIND("|", Table3[[#This Row],[category]], FIND("|", Table3[[#This Row],[category]]) + 1))</f>
        <v>WaterHeaters&amp;Geysers|ImmersionRods</v>
      </c>
      <c r="I465" s="6">
        <v>610</v>
      </c>
      <c r="J465" s="6">
        <v>825</v>
      </c>
      <c r="K465" s="1">
        <f t="shared" si="42"/>
        <v>26.060606060606062</v>
      </c>
      <c r="L465" s="3">
        <v>0.26</v>
      </c>
      <c r="M465" s="1">
        <v>4.0999999999999996</v>
      </c>
      <c r="N465" s="11">
        <v>13165</v>
      </c>
      <c r="O465" s="7">
        <f>IF(ISNUMBER(Table3[[#This Row],[rating]]), Table3[[#This Row],[rating]], "")</f>
        <v>4.0999999999999996</v>
      </c>
      <c r="P465" s="7">
        <f>Table3[[#This Row],[average rating]] + (Table3[[#This Row],[rating_count]] / 1000)</f>
        <v>17.265000000000001</v>
      </c>
      <c r="Q465" s="7">
        <f>IFERROR(ROUND(VALUE(Table3[[#This Row],[rating]]), 0), "")</f>
        <v>4</v>
      </c>
      <c r="R465" t="s">
        <v>9791</v>
      </c>
      <c r="S465" t="s">
        <v>9792</v>
      </c>
      <c r="T465" t="s">
        <v>9793</v>
      </c>
      <c r="U465" t="s">
        <v>9794</v>
      </c>
      <c r="V465" t="s">
        <v>9795</v>
      </c>
      <c r="W465" t="s">
        <v>9796</v>
      </c>
      <c r="X465" t="s">
        <v>9797</v>
      </c>
      <c r="Y465" t="s">
        <v>9798</v>
      </c>
      <c r="Z465" s="6">
        <f t="shared" si="43"/>
        <v>10861125</v>
      </c>
      <c r="AA465" s="6">
        <f>IFERROR(VALUE(Table3[[#This Row],[potential revenue]]), 0)</f>
        <v>10861125</v>
      </c>
      <c r="AB465" t="str">
        <f t="shared" si="44"/>
        <v>Yes</v>
      </c>
      <c r="AC465">
        <f t="shared" si="45"/>
        <v>211</v>
      </c>
      <c r="AD465" t="str">
        <f t="shared" si="46"/>
        <v>₹200–₹500</v>
      </c>
      <c r="AE465" t="str">
        <f t="shared" si="47"/>
        <v>21–30%</v>
      </c>
    </row>
    <row r="466" spans="1:31" x14ac:dyDescent="0.35">
      <c r="A466" t="s">
        <v>9114</v>
      </c>
      <c r="B466" t="s">
        <v>3437</v>
      </c>
      <c r="C466" t="str">
        <f>PROPER(Table3[[#This Row],[product_name2]])</f>
        <v>Boat Xtend Smartwatch With Alexa Built-In, 1.69‚Äù Hd Display, Multiple Watch Faces, Stress Monitor, Heart &amp; Spo2 Monitoring, 14 Sports Modes, Sleep Monitor, 5 Atm &amp; 7 Days Battery(Charcoal Black)</v>
      </c>
      <c r="D466" t="s">
        <v>3438</v>
      </c>
      <c r="E466" t="s">
        <v>8742</v>
      </c>
      <c r="F466" t="str">
        <f>LEFT(Table3[[#This Row],[category]], FIND("|", Table3[[#This Row],[category]]) - 1)</f>
        <v>Home&amp;Kitchen</v>
      </c>
      <c r="G466" t="str">
        <f>MID(Table3[[#This Row],[category]], FIND("|", Table3[[#This Row],[category]]) + 1, FIND("|", Table3[[#This Row],[category]], FIND("|", Table3[[#This Row],[category]]) + 1) - FIND("|", Table3[[#This Row],[category]]) - 1)</f>
        <v>Kitchen&amp;HomeAppliances</v>
      </c>
      <c r="H466" t="str">
        <f>RIGHT(Table3[[#This Row],[category]], LEN(Table3[[#This Row],[category]]) - FIND("|", Table3[[#This Row],[category]], FIND("|", Table3[[#This Row],[category]]) + 1))</f>
        <v>Vacuum,Cleaning&amp;Ironing|Irons,Steamers&amp;Accessories|Irons|DryIrons</v>
      </c>
      <c r="I466" s="6">
        <v>549</v>
      </c>
      <c r="J466" s="6">
        <v>1090</v>
      </c>
      <c r="K466" s="1">
        <f t="shared" si="42"/>
        <v>49.633027522935777</v>
      </c>
      <c r="L466" s="3">
        <v>0.5</v>
      </c>
      <c r="M466" s="1">
        <v>4.2</v>
      </c>
      <c r="N466" s="11">
        <v>13029</v>
      </c>
      <c r="O466" s="7">
        <f>IF(ISNUMBER(Table3[[#This Row],[rating]]), Table3[[#This Row],[rating]], "")</f>
        <v>4.2</v>
      </c>
      <c r="P466" s="7">
        <f>Table3[[#This Row],[average rating]] + (Table3[[#This Row],[rating_count]] / 1000)</f>
        <v>17.228999999999999</v>
      </c>
      <c r="Q466" s="7">
        <f>IFERROR(ROUND(VALUE(Table3[[#This Row],[rating]]), 0), "")</f>
        <v>4</v>
      </c>
      <c r="R466" t="s">
        <v>9116</v>
      </c>
      <c r="S466" t="s">
        <v>9117</v>
      </c>
      <c r="T466" t="s">
        <v>9118</v>
      </c>
      <c r="U466" t="s">
        <v>9119</v>
      </c>
      <c r="V466" t="s">
        <v>9120</v>
      </c>
      <c r="W466" t="s">
        <v>9121</v>
      </c>
      <c r="X466" t="s">
        <v>9122</v>
      </c>
      <c r="Y466" t="s">
        <v>9123</v>
      </c>
      <c r="Z466" s="6">
        <f t="shared" si="43"/>
        <v>14201610</v>
      </c>
      <c r="AA466" s="6">
        <f>IFERROR(VALUE(Table3[[#This Row],[potential revenue]]), 0)</f>
        <v>14201610</v>
      </c>
      <c r="AB466" t="str">
        <f t="shared" si="44"/>
        <v>No</v>
      </c>
      <c r="AC466">
        <f t="shared" si="45"/>
        <v>210</v>
      </c>
      <c r="AD466" t="str">
        <f t="shared" si="46"/>
        <v>&gt;₹500</v>
      </c>
      <c r="AE466" t="str">
        <f t="shared" si="47"/>
        <v>41–50%</v>
      </c>
    </row>
    <row r="467" spans="1:31" x14ac:dyDescent="0.35">
      <c r="A467" t="s">
        <v>7925</v>
      </c>
      <c r="B467" t="s">
        <v>8886</v>
      </c>
      <c r="C467" t="str">
        <f>PROPER(Table3[[#This Row],[product_name2]])</f>
        <v>Bajaj Immersion Rod Water Heater 1500 Watts, Silver</v>
      </c>
      <c r="D467" t="s">
        <v>8887</v>
      </c>
      <c r="E467" t="s">
        <v>7837</v>
      </c>
      <c r="F467" t="str">
        <f>LEFT(Table3[[#This Row],[category]], FIND("|", Table3[[#This Row],[category]]) - 1)</f>
        <v>Computers&amp;Accessories</v>
      </c>
      <c r="G467" t="str">
        <f>MID(Table3[[#This Row],[category]], FIND("|", Table3[[#This Row],[category]]) + 1, FIND("|", Table3[[#This Row],[category]], FIND("|", Table3[[#This Row],[category]]) + 1) - FIND("|", Table3[[#This Row],[category]]) - 1)</f>
        <v>Accessories&amp;Peripherals</v>
      </c>
      <c r="H467" t="str">
        <f>RIGHT(Table3[[#This Row],[category]], LEN(Table3[[#This Row],[category]]) - FIND("|", Table3[[#This Row],[category]], FIND("|", Table3[[#This Row],[category]]) + 1))</f>
        <v>PCGamingPeripherals|Headsets</v>
      </c>
      <c r="I467" s="6">
        <v>749</v>
      </c>
      <c r="J467" s="6">
        <v>1799</v>
      </c>
      <c r="K467" s="1">
        <f t="shared" si="42"/>
        <v>58.365758754863819</v>
      </c>
      <c r="L467" s="3">
        <v>0.57999999999999996</v>
      </c>
      <c r="M467" s="1">
        <v>4</v>
      </c>
      <c r="N467" s="11">
        <v>13199</v>
      </c>
      <c r="O467" s="7">
        <f>IF(ISNUMBER(Table3[[#This Row],[rating]]), Table3[[#This Row],[rating]], "")</f>
        <v>4</v>
      </c>
      <c r="P467" s="7">
        <f>Table3[[#This Row],[average rating]] + (Table3[[#This Row],[rating_count]] / 1000)</f>
        <v>17.198999999999998</v>
      </c>
      <c r="Q467" s="7">
        <f>IFERROR(ROUND(VALUE(Table3[[#This Row],[rating]]), 0), "")</f>
        <v>4</v>
      </c>
      <c r="R467" t="s">
        <v>7927</v>
      </c>
      <c r="S467" t="s">
        <v>7928</v>
      </c>
      <c r="T467" t="s">
        <v>7929</v>
      </c>
      <c r="U467" t="s">
        <v>7930</v>
      </c>
      <c r="V467" t="s">
        <v>7931</v>
      </c>
      <c r="W467" t="s">
        <v>7932</v>
      </c>
      <c r="X467" t="s">
        <v>7933</v>
      </c>
      <c r="Y467" t="s">
        <v>7934</v>
      </c>
      <c r="Z467" s="6">
        <f t="shared" si="43"/>
        <v>23745001</v>
      </c>
      <c r="AA467" s="6">
        <f>IFERROR(VALUE(Table3[[#This Row],[potential revenue]]), 0)</f>
        <v>23745001</v>
      </c>
      <c r="AB467" t="str">
        <f t="shared" si="44"/>
        <v>No</v>
      </c>
      <c r="AC467">
        <f t="shared" si="45"/>
        <v>210</v>
      </c>
      <c r="AD467" t="str">
        <f t="shared" si="46"/>
        <v>&gt;₹500</v>
      </c>
      <c r="AE467" t="str">
        <f t="shared" si="47"/>
        <v>51–60%</v>
      </c>
    </row>
    <row r="468" spans="1:31" x14ac:dyDescent="0.35">
      <c r="A468" t="s">
        <v>8380</v>
      </c>
      <c r="B468" t="s">
        <v>12213</v>
      </c>
      <c r="C468" t="str">
        <f>PROPER(Table3[[#This Row],[product_name2]])</f>
        <v>Zigma Winotek Winotek Sun Instant Water Geyser, Water Heater, Portable Water Heater, Geysers Made Of First Class Abs Plastic, Automatic Reset Model, Ae10-3 W (Yellow)</v>
      </c>
      <c r="D468" t="s">
        <v>12214</v>
      </c>
      <c r="E468" t="s">
        <v>5861</v>
      </c>
      <c r="F468" t="str">
        <f>LEFT(Table3[[#This Row],[category]], FIND("|", Table3[[#This Row],[category]]) - 1)</f>
        <v>Computers&amp;Accessories</v>
      </c>
      <c r="G468" t="str">
        <f>MID(Table3[[#This Row],[category]], FIND("|", Table3[[#This Row],[category]]) + 1, FIND("|", Table3[[#This Row],[category]], FIND("|", Table3[[#This Row],[category]]) + 1) - FIND("|", Table3[[#This Row],[category]]) - 1)</f>
        <v>Accessories&amp;Peripherals</v>
      </c>
      <c r="H468" t="str">
        <f>RIGHT(Table3[[#This Row],[category]], LEN(Table3[[#This Row],[category]]) - FIND("|", Table3[[#This Row],[category]], FIND("|", Table3[[#This Row],[category]]) + 1))</f>
        <v>USBGadgets|Lamps</v>
      </c>
      <c r="I468" s="6">
        <v>39</v>
      </c>
      <c r="J468" s="6">
        <v>39</v>
      </c>
      <c r="K468" s="1">
        <f t="shared" si="42"/>
        <v>0</v>
      </c>
      <c r="L468" s="3">
        <v>0</v>
      </c>
      <c r="M468" s="1">
        <v>3.6</v>
      </c>
      <c r="N468" s="11">
        <v>13572</v>
      </c>
      <c r="O468" s="7">
        <f>IF(ISNUMBER(Table3[[#This Row],[rating]]), Table3[[#This Row],[rating]], "")</f>
        <v>3.6</v>
      </c>
      <c r="P468" s="7">
        <f>Table3[[#This Row],[average rating]] + (Table3[[#This Row],[rating_count]] / 1000)</f>
        <v>17.172000000000001</v>
      </c>
      <c r="Q468" s="7">
        <f>IFERROR(ROUND(VALUE(Table3[[#This Row],[rating]]), 0), "")</f>
        <v>4</v>
      </c>
      <c r="R468" t="s">
        <v>8198</v>
      </c>
      <c r="S468" t="s">
        <v>8382</v>
      </c>
      <c r="T468" t="s">
        <v>8383</v>
      </c>
      <c r="U468" t="s">
        <v>8384</v>
      </c>
      <c r="V468" t="s">
        <v>8385</v>
      </c>
      <c r="W468" t="s">
        <v>8386</v>
      </c>
      <c r="X468" t="s">
        <v>8387</v>
      </c>
      <c r="Y468" t="s">
        <v>8388</v>
      </c>
      <c r="Z468" s="6">
        <f t="shared" si="43"/>
        <v>529308</v>
      </c>
      <c r="AA468" s="6">
        <f>IFERROR(VALUE(Table3[[#This Row],[potential revenue]]), 0)</f>
        <v>529308</v>
      </c>
      <c r="AB468" t="str">
        <f t="shared" si="44"/>
        <v>Yes</v>
      </c>
      <c r="AC468">
        <f t="shared" si="45"/>
        <v>210</v>
      </c>
      <c r="AD468" t="str">
        <f t="shared" si="46"/>
        <v>&gt;₹500</v>
      </c>
      <c r="AE468" t="str">
        <f t="shared" si="47"/>
        <v>0–10%</v>
      </c>
    </row>
    <row r="469" spans="1:31" x14ac:dyDescent="0.35">
      <c r="A469" t="s">
        <v>186</v>
      </c>
      <c r="B469" t="s">
        <v>141</v>
      </c>
      <c r="C469" t="str">
        <f>PROPER(Table3[[#This Row],[product_name2]])</f>
        <v>Portronics Konnect Cl 20W Por-1067 Type-C To 8 Pin Usb 1.2M Cable With Power Delivery &amp; 3A Quick Charge Support, Nylon Braided For All Type-C And 8 Pin Devices, Green</v>
      </c>
      <c r="D469" t="s">
        <v>142</v>
      </c>
      <c r="E469" t="s">
        <v>20</v>
      </c>
      <c r="F469" t="str">
        <f>LEFT(Table3[[#This Row],[category]], FIND("|", Table3[[#This Row],[category]]) - 1)</f>
        <v>Computers&amp;Accessories</v>
      </c>
      <c r="G469" t="str">
        <f>MID(Table3[[#This Row],[category]], FIND("|", Table3[[#This Row],[category]]) + 1, FIND("|", Table3[[#This Row],[category]], FIND("|", Table3[[#This Row],[category]]) + 1) - FIND("|", Table3[[#This Row],[category]]) - 1)</f>
        <v>Accessories&amp;Peripherals</v>
      </c>
      <c r="H469" t="str">
        <f>RIGHT(Table3[[#This Row],[category]], LEN(Table3[[#This Row],[category]]) - FIND("|", Table3[[#This Row],[category]], FIND("|", Table3[[#This Row],[category]]) + 1))</f>
        <v>Cables&amp;Accessories|Cables|USBCables</v>
      </c>
      <c r="I469" s="6">
        <v>199</v>
      </c>
      <c r="J469" s="6">
        <v>499</v>
      </c>
      <c r="K469" s="1">
        <f t="shared" si="42"/>
        <v>60.120240480961925</v>
      </c>
      <c r="L469" s="3">
        <v>0.6</v>
      </c>
      <c r="M469" s="1">
        <v>4.0999999999999996</v>
      </c>
      <c r="N469" s="11">
        <v>13045</v>
      </c>
      <c r="O469" s="7">
        <f>IF(ISNUMBER(Table3[[#This Row],[rating]]), Table3[[#This Row],[rating]], "")</f>
        <v>4.0999999999999996</v>
      </c>
      <c r="P469" s="7">
        <f>Table3[[#This Row],[average rating]] + (Table3[[#This Row],[rating_count]] / 1000)</f>
        <v>17.145</v>
      </c>
      <c r="Q469" s="7">
        <f>IFERROR(ROUND(VALUE(Table3[[#This Row],[rating]]), 0), "")</f>
        <v>4</v>
      </c>
      <c r="R469" t="s">
        <v>188</v>
      </c>
      <c r="S469" t="s">
        <v>189</v>
      </c>
      <c r="T469" t="s">
        <v>190</v>
      </c>
      <c r="U469" t="s">
        <v>191</v>
      </c>
      <c r="V469" t="s">
        <v>192</v>
      </c>
      <c r="W469" t="s">
        <v>193</v>
      </c>
      <c r="X469" t="s">
        <v>194</v>
      </c>
      <c r="Y469" t="s">
        <v>195</v>
      </c>
      <c r="Z469" s="6">
        <f t="shared" si="43"/>
        <v>6509455</v>
      </c>
      <c r="AA469" s="6">
        <f>IFERROR(VALUE(Table3[[#This Row],[potential revenue]]), 0)</f>
        <v>6509455</v>
      </c>
      <c r="AB469" t="str">
        <f t="shared" si="44"/>
        <v>No</v>
      </c>
      <c r="AC469">
        <f t="shared" si="45"/>
        <v>210</v>
      </c>
      <c r="AD469" t="str">
        <f t="shared" si="46"/>
        <v>&lt;₹200</v>
      </c>
      <c r="AE469" t="str">
        <f t="shared" si="47"/>
        <v>61–70%</v>
      </c>
    </row>
    <row r="470" spans="1:31" x14ac:dyDescent="0.35">
      <c r="A470" t="s">
        <v>186</v>
      </c>
      <c r="B470" t="s">
        <v>6231</v>
      </c>
      <c r="C470" t="str">
        <f>PROPER(Table3[[#This Row],[product_name2]])</f>
        <v>Aircase Protective Laptop Bag Sleeve Fits Upto 13.3" Laptop/ Macbook, Wrinkle Free, Padded, Waterproof Light Neoprene Case Cover Pouch, For Men &amp; Women, Black- 6 Months Warranty</v>
      </c>
      <c r="D470" t="s">
        <v>6232</v>
      </c>
      <c r="E470" t="s">
        <v>20</v>
      </c>
      <c r="F470" t="str">
        <f>LEFT(Table3[[#This Row],[category]], FIND("|", Table3[[#This Row],[category]]) - 1)</f>
        <v>Computers&amp;Accessories</v>
      </c>
      <c r="G470" t="str">
        <f>MID(Table3[[#This Row],[category]], FIND("|", Table3[[#This Row],[category]]) + 1, FIND("|", Table3[[#This Row],[category]], FIND("|", Table3[[#This Row],[category]]) + 1) - FIND("|", Table3[[#This Row],[category]]) - 1)</f>
        <v>Accessories&amp;Peripherals</v>
      </c>
      <c r="H470" t="str">
        <f>RIGHT(Table3[[#This Row],[category]], LEN(Table3[[#This Row],[category]]) - FIND("|", Table3[[#This Row],[category]], FIND("|", Table3[[#This Row],[category]]) + 1))</f>
        <v>Cables&amp;Accessories|Cables|USBCables</v>
      </c>
      <c r="I470" s="6">
        <v>199</v>
      </c>
      <c r="J470" s="6">
        <v>499</v>
      </c>
      <c r="K470" s="1">
        <f t="shared" si="42"/>
        <v>60.120240480961925</v>
      </c>
      <c r="L470" s="3">
        <v>0.6</v>
      </c>
      <c r="M470" s="1">
        <v>4.0999999999999996</v>
      </c>
      <c r="N470" s="11">
        <v>13045</v>
      </c>
      <c r="O470" s="7">
        <f>IF(ISNUMBER(Table3[[#This Row],[rating]]), Table3[[#This Row],[rating]], "")</f>
        <v>4.0999999999999996</v>
      </c>
      <c r="P470" s="7">
        <f>Table3[[#This Row],[average rating]] + (Table3[[#This Row],[rating_count]] / 1000)</f>
        <v>17.145</v>
      </c>
      <c r="Q470" s="7">
        <f>IFERROR(ROUND(VALUE(Table3[[#This Row],[rating]]), 0), "")</f>
        <v>4</v>
      </c>
      <c r="R470" t="s">
        <v>188</v>
      </c>
      <c r="S470" t="s">
        <v>3970</v>
      </c>
      <c r="T470" t="s">
        <v>3971</v>
      </c>
      <c r="U470" t="s">
        <v>3972</v>
      </c>
      <c r="V470" t="s">
        <v>3973</v>
      </c>
      <c r="W470" t="s">
        <v>3974</v>
      </c>
      <c r="X470" t="s">
        <v>3975</v>
      </c>
      <c r="Y470" t="s">
        <v>3976</v>
      </c>
      <c r="Z470" s="6">
        <f t="shared" si="43"/>
        <v>6509455</v>
      </c>
      <c r="AA470" s="6">
        <f>IFERROR(VALUE(Table3[[#This Row],[potential revenue]]), 0)</f>
        <v>6509455</v>
      </c>
      <c r="AB470" t="str">
        <f t="shared" si="44"/>
        <v>Yes</v>
      </c>
      <c r="AC470">
        <f t="shared" si="45"/>
        <v>210</v>
      </c>
      <c r="AD470" t="str">
        <f t="shared" si="46"/>
        <v>&lt;₹200</v>
      </c>
      <c r="AE470" t="str">
        <f t="shared" si="47"/>
        <v>61–70%</v>
      </c>
    </row>
    <row r="471" spans="1:31" x14ac:dyDescent="0.35">
      <c r="A471" t="s">
        <v>1150</v>
      </c>
      <c r="B471" t="s">
        <v>2246</v>
      </c>
      <c r="C471" t="str">
        <f>PROPER(Table3[[#This Row],[product_name2]])</f>
        <v>Storite High Speed Micro Usb 3.0 Cable A To Micro B For External &amp; Desktop Hard Drives 45Cm</v>
      </c>
      <c r="D471" t="s">
        <v>2247</v>
      </c>
      <c r="E471" t="s">
        <v>132</v>
      </c>
      <c r="F471" t="str">
        <f>LEFT(Table3[[#This Row],[category]], FIND("|", Table3[[#This Row],[category]]) - 1)</f>
        <v>Electronics</v>
      </c>
      <c r="G471" t="str">
        <f>MID(Table3[[#This Row],[category]], FIND("|", Table3[[#This Row],[category]]) + 1, FIND("|", Table3[[#This Row],[category]], FIND("|", Table3[[#This Row],[category]]) + 1) - FIND("|", Table3[[#This Row],[category]]) - 1)</f>
        <v>HomeTheater,TV&amp;Video</v>
      </c>
      <c r="H471" t="str">
        <f>RIGHT(Table3[[#This Row],[category]], LEN(Table3[[#This Row],[category]]) - FIND("|", Table3[[#This Row],[category]], FIND("|", Table3[[#This Row],[category]]) + 1))</f>
        <v>Accessories|Cables|HDMICables</v>
      </c>
      <c r="I471" s="6">
        <v>229</v>
      </c>
      <c r="J471" s="6">
        <v>595</v>
      </c>
      <c r="K471" s="1">
        <f t="shared" si="42"/>
        <v>61.512605042016808</v>
      </c>
      <c r="L471" s="3">
        <v>0.62</v>
      </c>
      <c r="M471" s="1">
        <v>4.3</v>
      </c>
      <c r="N471" s="11">
        <v>12835</v>
      </c>
      <c r="O471" s="7">
        <f>IF(ISNUMBER(Table3[[#This Row],[rating]]), Table3[[#This Row],[rating]], "")</f>
        <v>4.3</v>
      </c>
      <c r="P471" s="7">
        <f>Table3[[#This Row],[average rating]] + (Table3[[#This Row],[rating_count]] / 1000)</f>
        <v>17.135000000000002</v>
      </c>
      <c r="Q471" s="7">
        <f>IFERROR(ROUND(VALUE(Table3[[#This Row],[rating]]), 0), "")</f>
        <v>4</v>
      </c>
      <c r="R471" t="s">
        <v>1152</v>
      </c>
      <c r="S471" t="s">
        <v>1153</v>
      </c>
      <c r="T471" t="s">
        <v>1154</v>
      </c>
      <c r="U471" t="s">
        <v>1155</v>
      </c>
      <c r="V471" t="s">
        <v>1156</v>
      </c>
      <c r="W471" t="s">
        <v>1157</v>
      </c>
      <c r="X471" t="s">
        <v>1158</v>
      </c>
      <c r="Y471" t="s">
        <v>1159</v>
      </c>
      <c r="Z471" s="6">
        <f t="shared" si="43"/>
        <v>7636825</v>
      </c>
      <c r="AA471" s="6">
        <f>IFERROR(VALUE(Table3[[#This Row],[potential revenue]]), 0)</f>
        <v>7636825</v>
      </c>
      <c r="AB471" t="str">
        <f t="shared" si="44"/>
        <v>Yes</v>
      </c>
      <c r="AC471">
        <f t="shared" si="45"/>
        <v>211</v>
      </c>
      <c r="AD471" t="str">
        <f t="shared" si="46"/>
        <v>&lt;₹200</v>
      </c>
      <c r="AE471" t="str">
        <f t="shared" si="47"/>
        <v>61–70%</v>
      </c>
    </row>
    <row r="472" spans="1:31" x14ac:dyDescent="0.35">
      <c r="A472" t="s">
        <v>9839</v>
      </c>
      <c r="B472" t="s">
        <v>11948</v>
      </c>
      <c r="C472" t="str">
        <f>PROPER(Table3[[#This Row],[product_name2]])</f>
        <v>Racold Eterno Pro 25L Vertical 5 Star Storage Water Heater (Geyser) With Free Standard Installation And Free Installation Pipes</v>
      </c>
      <c r="D472" t="s">
        <v>11949</v>
      </c>
      <c r="E472" t="s">
        <v>9740</v>
      </c>
      <c r="F472" t="str">
        <f>LEFT(Table3[[#This Row],[category]], FIND("|", Table3[[#This Row],[category]]) - 1)</f>
        <v>Home&amp;Kitchen</v>
      </c>
      <c r="G472" t="str">
        <f>MID(Table3[[#This Row],[category]], FIND("|", Table3[[#This Row],[category]]) + 1, FIND("|", Table3[[#This Row],[category]], FIND("|", Table3[[#This Row],[category]]) + 1) - FIND("|", Table3[[#This Row],[category]]) - 1)</f>
        <v>Kitchen&amp;HomeAppliances</v>
      </c>
      <c r="H472" t="str">
        <f>RIGHT(Table3[[#This Row],[category]], LEN(Table3[[#This Row],[category]]) - FIND("|", Table3[[#This Row],[category]], FIND("|", Table3[[#This Row],[category]]) + 1))</f>
        <v>SmallKitchenAppliances|Rice&amp;PastaCookers</v>
      </c>
      <c r="I472" s="6">
        <v>2719</v>
      </c>
      <c r="J472" s="6">
        <v>3945</v>
      </c>
      <c r="K472" s="1">
        <f t="shared" si="42"/>
        <v>31.077313054499367</v>
      </c>
      <c r="L472" s="3">
        <v>0.31</v>
      </c>
      <c r="M472" s="1">
        <v>3.7</v>
      </c>
      <c r="N472" s="11">
        <v>13406</v>
      </c>
      <c r="O472" s="7">
        <f>IF(ISNUMBER(Table3[[#This Row],[rating]]), Table3[[#This Row],[rating]], "")</f>
        <v>3.7</v>
      </c>
      <c r="P472" s="7">
        <f>Table3[[#This Row],[average rating]] + (Table3[[#This Row],[rating_count]] / 1000)</f>
        <v>17.106000000000002</v>
      </c>
      <c r="Q472" s="7">
        <f>IFERROR(ROUND(VALUE(Table3[[#This Row],[rating]]), 0), "")</f>
        <v>4</v>
      </c>
      <c r="R472" t="s">
        <v>9841</v>
      </c>
      <c r="S472" t="s">
        <v>9842</v>
      </c>
      <c r="T472" t="s">
        <v>9843</v>
      </c>
      <c r="U472" t="s">
        <v>9844</v>
      </c>
      <c r="V472" t="s">
        <v>9845</v>
      </c>
      <c r="W472" t="s">
        <v>9846</v>
      </c>
      <c r="X472" t="s">
        <v>9847</v>
      </c>
      <c r="Y472" t="s">
        <v>9848</v>
      </c>
      <c r="Z472" s="6">
        <f t="shared" si="43"/>
        <v>52886670</v>
      </c>
      <c r="AA472" s="6">
        <f>IFERROR(VALUE(Table3[[#This Row],[potential revenue]]), 0)</f>
        <v>52886670</v>
      </c>
      <c r="AB472" t="str">
        <f t="shared" si="44"/>
        <v>Yes</v>
      </c>
      <c r="AC472">
        <f t="shared" si="45"/>
        <v>211</v>
      </c>
      <c r="AD472" t="str">
        <f t="shared" si="46"/>
        <v>₹200–₹500</v>
      </c>
      <c r="AE472" t="str">
        <f t="shared" si="47"/>
        <v>31–40%</v>
      </c>
    </row>
    <row r="473" spans="1:31" x14ac:dyDescent="0.35">
      <c r="A473" t="s">
        <v>9634</v>
      </c>
      <c r="B473" t="s">
        <v>7279</v>
      </c>
      <c r="C473" t="str">
        <f>PROPER(Table3[[#This Row],[product_name2]])</f>
        <v>Classmate Soft Cover 6 Subject Spiral Binding Notebook, Unruled, 300 Pages</v>
      </c>
      <c r="D473" t="s">
        <v>7280</v>
      </c>
      <c r="E473" t="s">
        <v>9636</v>
      </c>
      <c r="F473" t="str">
        <f>LEFT(Table3[[#This Row],[category]], FIND("|", Table3[[#This Row],[category]]) - 1)</f>
        <v>Home&amp;Kitchen</v>
      </c>
      <c r="G473" t="str">
        <f>MID(Table3[[#This Row],[category]], FIND("|", Table3[[#This Row],[category]]) + 1, FIND("|", Table3[[#This Row],[category]], FIND("|", Table3[[#This Row],[category]]) + 1) - FIND("|", Table3[[#This Row],[category]]) - 1)</f>
        <v>Heating,Cooling&amp;AirQuality</v>
      </c>
      <c r="H473" t="str">
        <f>RIGHT(Table3[[#This Row],[category]], LEN(Table3[[#This Row],[category]]) - FIND("|", Table3[[#This Row],[category]], FIND("|", Table3[[#This Row],[category]]) + 1))</f>
        <v>Fans|ExhaustFans</v>
      </c>
      <c r="I473" s="6">
        <v>999</v>
      </c>
      <c r="J473" s="6">
        <v>1490</v>
      </c>
      <c r="K473" s="1">
        <f t="shared" si="42"/>
        <v>32.95302013422819</v>
      </c>
      <c r="L473" s="3">
        <v>0.33</v>
      </c>
      <c r="M473" s="1">
        <v>4.0999999999999996</v>
      </c>
      <c r="N473" s="11">
        <v>12999</v>
      </c>
      <c r="O473" s="7">
        <f>IF(ISNUMBER(Table3[[#This Row],[rating]]), Table3[[#This Row],[rating]], "")</f>
        <v>4.0999999999999996</v>
      </c>
      <c r="P473" s="7">
        <f>Table3[[#This Row],[average rating]] + (Table3[[#This Row],[rating_count]] / 1000)</f>
        <v>17.099</v>
      </c>
      <c r="Q473" s="7">
        <f>IFERROR(ROUND(VALUE(Table3[[#This Row],[rating]]), 0), "")</f>
        <v>4</v>
      </c>
      <c r="R473" t="s">
        <v>9637</v>
      </c>
      <c r="S473" t="s">
        <v>9638</v>
      </c>
      <c r="T473" t="s">
        <v>9639</v>
      </c>
      <c r="U473" t="s">
        <v>9640</v>
      </c>
      <c r="V473" t="s">
        <v>9641</v>
      </c>
      <c r="W473" t="s">
        <v>9642</v>
      </c>
      <c r="X473" t="s">
        <v>9643</v>
      </c>
      <c r="Y473" t="s">
        <v>9644</v>
      </c>
      <c r="Z473" s="6">
        <f t="shared" si="43"/>
        <v>19368510</v>
      </c>
      <c r="AA473" s="6">
        <f>IFERROR(VALUE(Table3[[#This Row],[potential revenue]]), 0)</f>
        <v>19368510</v>
      </c>
      <c r="AB473" t="str">
        <f t="shared" si="44"/>
        <v>No</v>
      </c>
      <c r="AC473">
        <f t="shared" si="45"/>
        <v>210</v>
      </c>
      <c r="AD473" t="str">
        <f t="shared" si="46"/>
        <v>&gt;₹500</v>
      </c>
      <c r="AE473" t="str">
        <f t="shared" si="47"/>
        <v>31–40%</v>
      </c>
    </row>
    <row r="474" spans="1:31" x14ac:dyDescent="0.35">
      <c r="A474" t="s">
        <v>8047</v>
      </c>
      <c r="B474" t="s">
        <v>1693</v>
      </c>
      <c r="C474" t="str">
        <f>PROPER(Table3[[#This Row],[product_name2]])</f>
        <v>Amazon Basics Usb A To Lightning Mfi Certified Charging Cable (White, 1.2 Meter)</v>
      </c>
      <c r="D474" t="s">
        <v>1694</v>
      </c>
      <c r="E474" t="s">
        <v>5471</v>
      </c>
      <c r="F474" t="str">
        <f>LEFT(Table3[[#This Row],[category]], FIND("|", Table3[[#This Row],[category]]) - 1)</f>
        <v>Computers&amp;Accessories</v>
      </c>
      <c r="G474" t="str">
        <f>MID(Table3[[#This Row],[category]], FIND("|", Table3[[#This Row],[category]]) + 1, FIND("|", Table3[[#This Row],[category]], FIND("|", Table3[[#This Row],[category]]) + 1) - FIND("|", Table3[[#This Row],[category]]) - 1)</f>
        <v>NetworkingDevices</v>
      </c>
      <c r="H474" t="str">
        <f>RIGHT(Table3[[#This Row],[category]], LEN(Table3[[#This Row],[category]]) - FIND("|", Table3[[#This Row],[category]], FIND("|", Table3[[#This Row],[category]]) + 1))</f>
        <v>Routers</v>
      </c>
      <c r="I474" s="6">
        <v>2499</v>
      </c>
      <c r="J474" s="6">
        <v>3999</v>
      </c>
      <c r="K474" s="1">
        <f t="shared" si="42"/>
        <v>37.509377344336087</v>
      </c>
      <c r="L474" s="3">
        <v>0.38</v>
      </c>
      <c r="M474" s="1">
        <v>4.4000000000000004</v>
      </c>
      <c r="N474" s="11">
        <v>12679</v>
      </c>
      <c r="O474" s="7">
        <f>IF(ISNUMBER(Table3[[#This Row],[rating]]), Table3[[#This Row],[rating]], "")</f>
        <v>4.4000000000000004</v>
      </c>
      <c r="P474" s="7">
        <f>Table3[[#This Row],[average rating]] + (Table3[[#This Row],[rating_count]] / 1000)</f>
        <v>17.079000000000001</v>
      </c>
      <c r="Q474" s="7">
        <f>IFERROR(ROUND(VALUE(Table3[[#This Row],[rating]]), 0), "")</f>
        <v>4</v>
      </c>
      <c r="R474" t="s">
        <v>8049</v>
      </c>
      <c r="S474" t="s">
        <v>8050</v>
      </c>
      <c r="T474" t="s">
        <v>8051</v>
      </c>
      <c r="U474" t="s">
        <v>8052</v>
      </c>
      <c r="V474" t="s">
        <v>8053</v>
      </c>
      <c r="W474" t="s">
        <v>8054</v>
      </c>
      <c r="X474" t="s">
        <v>5478</v>
      </c>
      <c r="Y474" t="s">
        <v>8055</v>
      </c>
      <c r="Z474" s="6">
        <f t="shared" si="43"/>
        <v>50703321</v>
      </c>
      <c r="AA474" s="6">
        <f>IFERROR(VALUE(Table3[[#This Row],[potential revenue]]), 0)</f>
        <v>50703321</v>
      </c>
      <c r="AB474" t="str">
        <f t="shared" si="44"/>
        <v>No</v>
      </c>
      <c r="AC474">
        <f t="shared" si="45"/>
        <v>210</v>
      </c>
      <c r="AD474" t="str">
        <f t="shared" si="46"/>
        <v>&gt;₹500</v>
      </c>
      <c r="AE474" t="str">
        <f t="shared" si="47"/>
        <v>31–40%</v>
      </c>
    </row>
    <row r="475" spans="1:31" x14ac:dyDescent="0.35">
      <c r="A475" t="s">
        <v>10293</v>
      </c>
      <c r="B475" t="s">
        <v>10436</v>
      </c>
      <c r="C475" t="str">
        <f>PROPER(Table3[[#This Row],[product_name2]])</f>
        <v>Pick Ur Needs¬Æ Lint Remover For Clothes High Range Rechargeable Lint Shaver For All Types Of Clothes, Fabrics, Blanket With 1 Extra Blade Multicolor (Rechargeable)</v>
      </c>
      <c r="D475" t="s">
        <v>10437</v>
      </c>
      <c r="E475" t="s">
        <v>9105</v>
      </c>
      <c r="F475" t="str">
        <f>LEFT(Table3[[#This Row],[category]], FIND("|", Table3[[#This Row],[category]]) - 1)</f>
        <v>Home&amp;Kitchen</v>
      </c>
      <c r="G475" t="str">
        <f>MID(Table3[[#This Row],[category]], FIND("|", Table3[[#This Row],[category]]) + 1, FIND("|", Table3[[#This Row],[category]], FIND("|", Table3[[#This Row],[category]]) + 1) - FIND("|", Table3[[#This Row],[category]]) - 1)</f>
        <v>Kitchen&amp;HomeAppliances</v>
      </c>
      <c r="H475" t="str">
        <f>RIGHT(Table3[[#This Row],[category]], LEN(Table3[[#This Row],[category]]) - FIND("|", Table3[[#This Row],[category]], FIND("|", Table3[[#This Row],[category]]) + 1))</f>
        <v>SmallKitchenAppliances|SandwichMakers</v>
      </c>
      <c r="I475" s="6">
        <v>260</v>
      </c>
      <c r="J475" s="6">
        <v>350</v>
      </c>
      <c r="K475" s="1">
        <f t="shared" si="42"/>
        <v>25.714285714285712</v>
      </c>
      <c r="L475" s="3">
        <v>0.26</v>
      </c>
      <c r="M475" s="1">
        <v>3.9</v>
      </c>
      <c r="N475" s="11">
        <v>13127</v>
      </c>
      <c r="O475" s="7">
        <f>IF(ISNUMBER(Table3[[#This Row],[rating]]), Table3[[#This Row],[rating]], "")</f>
        <v>3.9</v>
      </c>
      <c r="P475" s="7">
        <f>Table3[[#This Row],[average rating]] + (Table3[[#This Row],[rating_count]] / 1000)</f>
        <v>17.027000000000001</v>
      </c>
      <c r="Q475" s="7">
        <f>IFERROR(ROUND(VALUE(Table3[[#This Row],[rating]]), 0), "")</f>
        <v>4</v>
      </c>
      <c r="R475" t="s">
        <v>10295</v>
      </c>
      <c r="S475" t="s">
        <v>10296</v>
      </c>
      <c r="T475" t="s">
        <v>10297</v>
      </c>
      <c r="U475" t="s">
        <v>10298</v>
      </c>
      <c r="V475" t="s">
        <v>10299</v>
      </c>
      <c r="W475" t="s">
        <v>10300</v>
      </c>
      <c r="X475" t="s">
        <v>10301</v>
      </c>
      <c r="Y475" t="s">
        <v>10302</v>
      </c>
      <c r="Z475" s="6">
        <f t="shared" si="43"/>
        <v>4594450</v>
      </c>
      <c r="AA475" s="6">
        <f>IFERROR(VALUE(Table3[[#This Row],[potential revenue]]), 0)</f>
        <v>4594450</v>
      </c>
      <c r="AB475" t="str">
        <f t="shared" si="44"/>
        <v>No</v>
      </c>
      <c r="AC475">
        <f t="shared" si="45"/>
        <v>210</v>
      </c>
      <c r="AD475" t="str">
        <f t="shared" si="46"/>
        <v>&gt;₹500</v>
      </c>
      <c r="AE475" t="str">
        <f t="shared" si="47"/>
        <v>21–30%</v>
      </c>
    </row>
    <row r="476" spans="1:31" x14ac:dyDescent="0.35">
      <c r="A476" t="s">
        <v>7435</v>
      </c>
      <c r="B476" t="s">
        <v>170</v>
      </c>
      <c r="C476" t="str">
        <f>PROPER(Table3[[#This Row],[product_name2]])</f>
        <v>Mi 80 Cm (32 Inches) 5A Series Hd Ready Smart Android Led Tv L32M7-5Ain (Black)</v>
      </c>
      <c r="D476" t="s">
        <v>171</v>
      </c>
      <c r="E476" t="s">
        <v>4868</v>
      </c>
      <c r="F476" t="str">
        <f>LEFT(Table3[[#This Row],[category]], FIND("|", Table3[[#This Row],[category]]) - 1)</f>
        <v>Computers&amp;Accessories</v>
      </c>
      <c r="G476" t="str">
        <f>MID(Table3[[#This Row],[category]], FIND("|", Table3[[#This Row],[category]]) + 1, FIND("|", Table3[[#This Row],[category]], FIND("|", Table3[[#This Row],[category]]) + 1) - FIND("|", Table3[[#This Row],[category]]) - 1)</f>
        <v>Accessories&amp;Peripherals</v>
      </c>
      <c r="H476" t="str">
        <f>RIGHT(Table3[[#This Row],[category]], LEN(Table3[[#This Row],[category]]) - FIND("|", Table3[[#This Row],[category]], FIND("|", Table3[[#This Row],[category]]) + 1))</f>
        <v>Keyboards,Mice&amp;InputDevices|Mice</v>
      </c>
      <c r="I476" s="6">
        <v>1295</v>
      </c>
      <c r="J476" s="6">
        <v>1645</v>
      </c>
      <c r="K476" s="1">
        <f t="shared" si="42"/>
        <v>21.276595744680851</v>
      </c>
      <c r="L476" s="3">
        <v>0.21</v>
      </c>
      <c r="M476" s="1">
        <v>4.5999999999999996</v>
      </c>
      <c r="N476" s="11">
        <v>12375</v>
      </c>
      <c r="O476" s="7">
        <f>IF(ISNUMBER(Table3[[#This Row],[rating]]), Table3[[#This Row],[rating]], "")</f>
        <v>4.5999999999999996</v>
      </c>
      <c r="P476" s="7">
        <f>Table3[[#This Row],[average rating]] + (Table3[[#This Row],[rating_count]] / 1000)</f>
        <v>16.975000000000001</v>
      </c>
      <c r="Q476" s="7">
        <f>IFERROR(ROUND(VALUE(Table3[[#This Row],[rating]]), 0), "")</f>
        <v>5</v>
      </c>
      <c r="R476" t="s">
        <v>7437</v>
      </c>
      <c r="S476" t="s">
        <v>7438</v>
      </c>
      <c r="T476" t="s">
        <v>7439</v>
      </c>
      <c r="U476" t="s">
        <v>7440</v>
      </c>
      <c r="V476" t="s">
        <v>7441</v>
      </c>
      <c r="W476" t="s">
        <v>7442</v>
      </c>
      <c r="X476" t="s">
        <v>7443</v>
      </c>
      <c r="Y476" t="s">
        <v>7444</v>
      </c>
      <c r="Z476" s="6">
        <f t="shared" si="43"/>
        <v>20356875</v>
      </c>
      <c r="AA476" s="6">
        <f>IFERROR(VALUE(Table3[[#This Row],[potential revenue]]), 0)</f>
        <v>20356875</v>
      </c>
      <c r="AB476" t="str">
        <f t="shared" si="44"/>
        <v>No</v>
      </c>
      <c r="AC476">
        <f t="shared" si="45"/>
        <v>210</v>
      </c>
      <c r="AD476" t="str">
        <f t="shared" si="46"/>
        <v>₹200–₹500</v>
      </c>
      <c r="AE476" t="str">
        <f t="shared" si="47"/>
        <v>21–30%</v>
      </c>
    </row>
    <row r="477" spans="1:31" x14ac:dyDescent="0.35">
      <c r="A477" t="s">
        <v>7697</v>
      </c>
      <c r="B477" t="s">
        <v>10223</v>
      </c>
      <c r="C477" t="str">
        <f>PROPER(Table3[[#This Row],[product_name2]])</f>
        <v>Coway Professional Air Purifier For Home, Longest Filter Life 8500 Hrs, Green True Hepa Filter, Traps 99.99% Virus &amp; Pm 0.1 Particles, Warranty 7 Years (Airmega 150 (Ap-1019C))</v>
      </c>
      <c r="D477" t="s">
        <v>10224</v>
      </c>
      <c r="E477" t="s">
        <v>5482</v>
      </c>
      <c r="F477" t="str">
        <f>LEFT(Table3[[#This Row],[category]], FIND("|", Table3[[#This Row],[category]]) - 1)</f>
        <v>Electronics</v>
      </c>
      <c r="G477" t="str">
        <f>MID(Table3[[#This Row],[category]], FIND("|", Table3[[#This Row],[category]]) + 1, FIND("|", Table3[[#This Row],[category]], FIND("|", Table3[[#This Row],[category]]) + 1) - FIND("|", Table3[[#This Row],[category]]) - 1)</f>
        <v>Headphones,Earbuds&amp;Accessories</v>
      </c>
      <c r="H477" t="str">
        <f>RIGHT(Table3[[#This Row],[category]], LEN(Table3[[#This Row],[category]]) - FIND("|", Table3[[#This Row],[category]], FIND("|", Table3[[#This Row],[category]]) + 1))</f>
        <v>Headphones|Over-Ear</v>
      </c>
      <c r="I477" s="6">
        <v>649</v>
      </c>
      <c r="J477" s="6">
        <v>2499</v>
      </c>
      <c r="K477" s="1">
        <f t="shared" si="42"/>
        <v>74.0296118447379</v>
      </c>
      <c r="L477" s="3">
        <v>0.74</v>
      </c>
      <c r="M477" s="1">
        <v>3.9</v>
      </c>
      <c r="N477" s="11">
        <v>13049</v>
      </c>
      <c r="O477" s="7">
        <f>IF(ISNUMBER(Table3[[#This Row],[rating]]), Table3[[#This Row],[rating]], "")</f>
        <v>3.9</v>
      </c>
      <c r="P477" s="7">
        <f>Table3[[#This Row],[average rating]] + (Table3[[#This Row],[rating_count]] / 1000)</f>
        <v>16.948999999999998</v>
      </c>
      <c r="Q477" s="7">
        <f>IFERROR(ROUND(VALUE(Table3[[#This Row],[rating]]), 0), "")</f>
        <v>4</v>
      </c>
      <c r="R477" t="s">
        <v>7699</v>
      </c>
      <c r="S477" t="s">
        <v>7700</v>
      </c>
      <c r="T477" t="s">
        <v>7701</v>
      </c>
      <c r="U477" t="s">
        <v>7702</v>
      </c>
      <c r="V477" t="s">
        <v>7703</v>
      </c>
      <c r="W477" t="s">
        <v>7704</v>
      </c>
      <c r="X477" t="s">
        <v>7705</v>
      </c>
      <c r="Y477" t="s">
        <v>7706</v>
      </c>
      <c r="Z477" s="6">
        <f t="shared" si="43"/>
        <v>32609451</v>
      </c>
      <c r="AA477" s="6">
        <f>IFERROR(VALUE(Table3[[#This Row],[potential revenue]]), 0)</f>
        <v>32609451</v>
      </c>
      <c r="AB477" t="str">
        <f t="shared" si="44"/>
        <v>No</v>
      </c>
      <c r="AC477">
        <f t="shared" si="45"/>
        <v>211</v>
      </c>
      <c r="AD477" t="str">
        <f t="shared" si="46"/>
        <v>&gt;₹500</v>
      </c>
      <c r="AE477" t="str">
        <f t="shared" si="47"/>
        <v>71–80%</v>
      </c>
    </row>
    <row r="478" spans="1:31" x14ac:dyDescent="0.35">
      <c r="A478" t="s">
        <v>8593</v>
      </c>
      <c r="B478" t="s">
        <v>12233</v>
      </c>
      <c r="C478" t="str">
        <f>PROPER(Table3[[#This Row],[product_name2]])</f>
        <v>Sujata Dynamix Dx Mixer Grinder, 900W, 3 Jars (White)</v>
      </c>
      <c r="D478" t="s">
        <v>12234</v>
      </c>
      <c r="E478" t="s">
        <v>8595</v>
      </c>
      <c r="F478" t="str">
        <f>LEFT(Table3[[#This Row],[category]], FIND("|", Table3[[#This Row],[category]]) - 1)</f>
        <v>Home&amp;Kitchen</v>
      </c>
      <c r="G478" t="str">
        <f>MID(Table3[[#This Row],[category]], FIND("|", Table3[[#This Row],[category]]) + 1, FIND("|", Table3[[#This Row],[category]], FIND("|", Table3[[#This Row],[category]]) + 1) - FIND("|", Table3[[#This Row],[category]]) - 1)</f>
        <v>Heating,Cooling&amp;AirQuality</v>
      </c>
      <c r="H478" t="str">
        <f>RIGHT(Table3[[#This Row],[category]], LEN(Table3[[#This Row],[category]]) - FIND("|", Table3[[#This Row],[category]], FIND("|", Table3[[#This Row],[category]]) + 1))</f>
        <v>RoomHeaters|ElectricHeaters</v>
      </c>
      <c r="I478" s="6">
        <v>1199</v>
      </c>
      <c r="J478" s="6">
        <v>1695</v>
      </c>
      <c r="K478" s="1">
        <f t="shared" si="42"/>
        <v>29.262536873156343</v>
      </c>
      <c r="L478" s="3">
        <v>0.28999999999999998</v>
      </c>
      <c r="M478" s="1">
        <v>3.6</v>
      </c>
      <c r="N478" s="11">
        <v>13300</v>
      </c>
      <c r="O478" s="7">
        <f>IF(ISNUMBER(Table3[[#This Row],[rating]]), Table3[[#This Row],[rating]], "")</f>
        <v>3.6</v>
      </c>
      <c r="P478" s="7">
        <f>Table3[[#This Row],[average rating]] + (Table3[[#This Row],[rating_count]] / 1000)</f>
        <v>16.900000000000002</v>
      </c>
      <c r="Q478" s="7">
        <f>IFERROR(ROUND(VALUE(Table3[[#This Row],[rating]]), 0), "")</f>
        <v>4</v>
      </c>
      <c r="R478" t="s">
        <v>8596</v>
      </c>
      <c r="S478" t="s">
        <v>8597</v>
      </c>
      <c r="T478" t="s">
        <v>8598</v>
      </c>
      <c r="U478" t="s">
        <v>8599</v>
      </c>
      <c r="V478" t="s">
        <v>8600</v>
      </c>
      <c r="W478" t="s">
        <v>8601</v>
      </c>
      <c r="X478" t="s">
        <v>8602</v>
      </c>
      <c r="Y478" t="s">
        <v>8603</v>
      </c>
      <c r="Z478" s="6">
        <f t="shared" si="43"/>
        <v>22543500</v>
      </c>
      <c r="AA478" s="6">
        <f>IFERROR(VALUE(Table3[[#This Row],[potential revenue]]), 0)</f>
        <v>22543500</v>
      </c>
      <c r="AB478" t="str">
        <f t="shared" si="44"/>
        <v>Yes</v>
      </c>
      <c r="AC478">
        <f t="shared" si="45"/>
        <v>212</v>
      </c>
      <c r="AD478" t="str">
        <f t="shared" si="46"/>
        <v>&gt;₹500</v>
      </c>
      <c r="AE478" t="str">
        <f t="shared" si="47"/>
        <v>21–30%</v>
      </c>
    </row>
    <row r="479" spans="1:31" x14ac:dyDescent="0.35">
      <c r="A479" t="s">
        <v>3111</v>
      </c>
      <c r="B479" t="s">
        <v>660</v>
      </c>
      <c r="C479" t="str">
        <f>PROPER(Table3[[#This Row],[product_name2]])</f>
        <v>Amazon Basics Usb Type-C To Usb-A 2.0 Male Fast Charging Cable For Laptop - 3 Feet (0.9 Meters), Black</v>
      </c>
      <c r="D479" t="s">
        <v>661</v>
      </c>
      <c r="E479" t="s">
        <v>3006</v>
      </c>
      <c r="F479" t="str">
        <f>LEFT(Table3[[#This Row],[category]], FIND("|", Table3[[#This Row],[category]]) - 1)</f>
        <v>Electronics</v>
      </c>
      <c r="G479" t="str">
        <f>MID(Table3[[#This Row],[category]], FIND("|", Table3[[#This Row],[category]]) + 1, FIND("|", Table3[[#This Row],[category]], FIND("|", Table3[[#This Row],[category]]) + 1) - FIND("|", Table3[[#This Row],[category]]) - 1)</f>
        <v>Mobiles&amp;Accessories</v>
      </c>
      <c r="H479" t="str">
        <f>RIGHT(Table3[[#This Row],[category]], LEN(Table3[[#This Row],[category]]) - FIND("|", Table3[[#This Row],[category]], FIND("|", Table3[[#This Row],[category]]) + 1))</f>
        <v>Smartphones&amp;BasicMobiles|Smartphones</v>
      </c>
      <c r="I479" s="6">
        <v>8999</v>
      </c>
      <c r="J479" s="6">
        <v>11999</v>
      </c>
      <c r="K479" s="1">
        <f t="shared" si="42"/>
        <v>25.002083506958911</v>
      </c>
      <c r="L479" s="3">
        <v>0.25</v>
      </c>
      <c r="M479" s="1">
        <v>4</v>
      </c>
      <c r="N479" s="11">
        <v>12796</v>
      </c>
      <c r="O479" s="7">
        <f>IF(ISNUMBER(Table3[[#This Row],[rating]]), Table3[[#This Row],[rating]], "")</f>
        <v>4</v>
      </c>
      <c r="P479" s="7">
        <f>Table3[[#This Row],[average rating]] + (Table3[[#This Row],[rating_count]] / 1000)</f>
        <v>16.795999999999999</v>
      </c>
      <c r="Q479" s="7">
        <f>IFERROR(ROUND(VALUE(Table3[[#This Row],[rating]]), 0), "")</f>
        <v>4</v>
      </c>
      <c r="R479" t="s">
        <v>3113</v>
      </c>
      <c r="S479" t="s">
        <v>3114</v>
      </c>
      <c r="T479" t="s">
        <v>3115</v>
      </c>
      <c r="U479" t="s">
        <v>3116</v>
      </c>
      <c r="V479" t="s">
        <v>3117</v>
      </c>
      <c r="W479" t="s">
        <v>3118</v>
      </c>
      <c r="X479" t="s">
        <v>3119</v>
      </c>
      <c r="Y479" t="s">
        <v>3120</v>
      </c>
      <c r="Z479" s="6">
        <f t="shared" si="43"/>
        <v>153539204</v>
      </c>
      <c r="AA479" s="6">
        <f>IFERROR(VALUE(Table3[[#This Row],[potential revenue]]), 0)</f>
        <v>153539204</v>
      </c>
      <c r="AB479" t="str">
        <f t="shared" si="44"/>
        <v>No</v>
      </c>
      <c r="AC479">
        <f t="shared" si="45"/>
        <v>213</v>
      </c>
      <c r="AD479" t="str">
        <f t="shared" si="46"/>
        <v>&gt;₹500</v>
      </c>
      <c r="AE479" t="str">
        <f t="shared" si="47"/>
        <v>21–30%</v>
      </c>
    </row>
    <row r="480" spans="1:31" x14ac:dyDescent="0.35">
      <c r="A480" t="s">
        <v>3285</v>
      </c>
      <c r="B480" t="s">
        <v>8227</v>
      </c>
      <c r="C480" t="str">
        <f>PROPER(Table3[[#This Row],[product_name2]])</f>
        <v>Hb Plus Folding Height Adjustable Aluminum Foldable Portable Adjustment Desktop Laptop Holder Riser Stand</v>
      </c>
      <c r="D480" t="s">
        <v>8228</v>
      </c>
      <c r="E480" t="s">
        <v>3006</v>
      </c>
      <c r="F480" t="str">
        <f>LEFT(Table3[[#This Row],[category]], FIND("|", Table3[[#This Row],[category]]) - 1)</f>
        <v>Electronics</v>
      </c>
      <c r="G480" t="str">
        <f>MID(Table3[[#This Row],[category]], FIND("|", Table3[[#This Row],[category]]) + 1, FIND("|", Table3[[#This Row],[category]], FIND("|", Table3[[#This Row],[category]]) + 1) - FIND("|", Table3[[#This Row],[category]]) - 1)</f>
        <v>Mobiles&amp;Accessories</v>
      </c>
      <c r="H480" t="str">
        <f>RIGHT(Table3[[#This Row],[category]], LEN(Table3[[#This Row],[category]]) - FIND("|", Table3[[#This Row],[category]], FIND("|", Table3[[#This Row],[category]]) + 1))</f>
        <v>Smartphones&amp;BasicMobiles|Smartphones</v>
      </c>
      <c r="I480" s="6">
        <v>8999</v>
      </c>
      <c r="J480" s="6">
        <v>11999</v>
      </c>
      <c r="K480" s="1">
        <f t="shared" si="42"/>
        <v>25.002083506958911</v>
      </c>
      <c r="L480" s="3">
        <v>0.25</v>
      </c>
      <c r="M480" s="1">
        <v>4</v>
      </c>
      <c r="N480" s="11">
        <v>12796</v>
      </c>
      <c r="O480" s="7">
        <f>IF(ISNUMBER(Table3[[#This Row],[rating]]), Table3[[#This Row],[rating]], "")</f>
        <v>4</v>
      </c>
      <c r="P480" s="7">
        <f>Table3[[#This Row],[average rating]] + (Table3[[#This Row],[rating_count]] / 1000)</f>
        <v>16.795999999999999</v>
      </c>
      <c r="Q480" s="7">
        <f>IFERROR(ROUND(VALUE(Table3[[#This Row],[rating]]), 0), "")</f>
        <v>4</v>
      </c>
      <c r="R480" t="s">
        <v>3113</v>
      </c>
      <c r="S480" t="s">
        <v>3114</v>
      </c>
      <c r="T480" t="s">
        <v>3115</v>
      </c>
      <c r="U480" t="s">
        <v>3116</v>
      </c>
      <c r="V480" t="s">
        <v>3117</v>
      </c>
      <c r="W480" t="s">
        <v>3118</v>
      </c>
      <c r="X480" t="s">
        <v>3287</v>
      </c>
      <c r="Y480" t="s">
        <v>3288</v>
      </c>
      <c r="Z480" s="6">
        <f t="shared" si="43"/>
        <v>153539204</v>
      </c>
      <c r="AA480" s="6">
        <f>IFERROR(VALUE(Table3[[#This Row],[potential revenue]]), 0)</f>
        <v>153539204</v>
      </c>
      <c r="AB480" t="str">
        <f t="shared" si="44"/>
        <v>No</v>
      </c>
      <c r="AC480">
        <f t="shared" si="45"/>
        <v>212</v>
      </c>
      <c r="AD480" t="str">
        <f t="shared" si="46"/>
        <v>&gt;₹500</v>
      </c>
      <c r="AE480" t="str">
        <f t="shared" si="47"/>
        <v>21–30%</v>
      </c>
    </row>
    <row r="481" spans="1:31" x14ac:dyDescent="0.35">
      <c r="A481" t="s">
        <v>3335</v>
      </c>
      <c r="B481" t="s">
        <v>8240</v>
      </c>
      <c r="C481" t="str">
        <f>PROPER(Table3[[#This Row],[product_name2]])</f>
        <v>Hp 65W Ac Laptops Charger Adapter 4.5Mm For Hp Pavilion Black (Without Power Cable)</v>
      </c>
      <c r="D481" t="s">
        <v>8241</v>
      </c>
      <c r="E481" t="s">
        <v>3006</v>
      </c>
      <c r="F481" t="str">
        <f>LEFT(Table3[[#This Row],[category]], FIND("|", Table3[[#This Row],[category]]) - 1)</f>
        <v>Electronics</v>
      </c>
      <c r="G481" t="str">
        <f>MID(Table3[[#This Row],[category]], FIND("|", Table3[[#This Row],[category]]) + 1, FIND("|", Table3[[#This Row],[category]], FIND("|", Table3[[#This Row],[category]]) + 1) - FIND("|", Table3[[#This Row],[category]]) - 1)</f>
        <v>Mobiles&amp;Accessories</v>
      </c>
      <c r="H481" t="str">
        <f>RIGHT(Table3[[#This Row],[category]], LEN(Table3[[#This Row],[category]]) - FIND("|", Table3[[#This Row],[category]], FIND("|", Table3[[#This Row],[category]]) + 1))</f>
        <v>Smartphones&amp;BasicMobiles|Smartphones</v>
      </c>
      <c r="I481" s="6">
        <v>8999</v>
      </c>
      <c r="J481" s="6">
        <v>11999</v>
      </c>
      <c r="K481" s="1">
        <f t="shared" si="42"/>
        <v>25.002083506958911</v>
      </c>
      <c r="L481" s="3">
        <v>0.25</v>
      </c>
      <c r="M481" s="1">
        <v>4</v>
      </c>
      <c r="N481" s="11">
        <v>12796</v>
      </c>
      <c r="O481" s="7">
        <f>IF(ISNUMBER(Table3[[#This Row],[rating]]), Table3[[#This Row],[rating]], "")</f>
        <v>4</v>
      </c>
      <c r="P481" s="7">
        <f>Table3[[#This Row],[average rating]] + (Table3[[#This Row],[rating_count]] / 1000)</f>
        <v>16.795999999999999</v>
      </c>
      <c r="Q481" s="7">
        <f>IFERROR(ROUND(VALUE(Table3[[#This Row],[rating]]), 0), "")</f>
        <v>4</v>
      </c>
      <c r="R481" t="s">
        <v>3113</v>
      </c>
      <c r="S481" t="s">
        <v>3114</v>
      </c>
      <c r="T481" t="s">
        <v>3115</v>
      </c>
      <c r="U481" t="s">
        <v>3116</v>
      </c>
      <c r="V481" t="s">
        <v>3117</v>
      </c>
      <c r="W481" t="s">
        <v>3118</v>
      </c>
      <c r="X481" t="s">
        <v>3337</v>
      </c>
      <c r="Y481" t="s">
        <v>3338</v>
      </c>
      <c r="Z481" s="6">
        <f t="shared" si="43"/>
        <v>153539204</v>
      </c>
      <c r="AA481" s="6">
        <f>IFERROR(VALUE(Table3[[#This Row],[potential revenue]]), 0)</f>
        <v>153539204</v>
      </c>
      <c r="AB481" t="str">
        <f t="shared" si="44"/>
        <v>No</v>
      </c>
      <c r="AC481">
        <f t="shared" si="45"/>
        <v>212</v>
      </c>
      <c r="AD481" t="str">
        <f t="shared" si="46"/>
        <v>&gt;₹500</v>
      </c>
      <c r="AE481" t="str">
        <f t="shared" si="47"/>
        <v>21–30%</v>
      </c>
    </row>
    <row r="482" spans="1:31" x14ac:dyDescent="0.35">
      <c r="A482" t="s">
        <v>5437</v>
      </c>
      <c r="B482" t="s">
        <v>11072</v>
      </c>
      <c r="C482" t="str">
        <f>PROPER(Table3[[#This Row],[product_name2]])</f>
        <v>Morphy Richards Aristo 2000 Watts Ptc Room Heater (White)</v>
      </c>
      <c r="D482" t="s">
        <v>11073</v>
      </c>
      <c r="E482" t="s">
        <v>5439</v>
      </c>
      <c r="F482" t="str">
        <f>LEFT(Table3[[#This Row],[category]], FIND("|", Table3[[#This Row],[category]]) - 1)</f>
        <v>Electronics</v>
      </c>
      <c r="G482" t="str">
        <f>MID(Table3[[#This Row],[category]], FIND("|", Table3[[#This Row],[category]]) + 1, FIND("|", Table3[[#This Row],[category]], FIND("|", Table3[[#This Row],[category]]) + 1) - FIND("|", Table3[[#This Row],[category]]) - 1)</f>
        <v>Cameras&amp;Photography</v>
      </c>
      <c r="H482" t="str">
        <f>RIGHT(Table3[[#This Row],[category]], LEN(Table3[[#This Row],[category]]) - FIND("|", Table3[[#This Row],[category]], FIND("|", Table3[[#This Row],[category]]) + 1))</f>
        <v>Flashes|Macro&amp;RinglightFlashes</v>
      </c>
      <c r="I482" s="6">
        <v>799</v>
      </c>
      <c r="J482" s="6">
        <v>1999</v>
      </c>
      <c r="K482" s="1">
        <f t="shared" si="42"/>
        <v>60.030015007503756</v>
      </c>
      <c r="L482" s="3">
        <v>0.6</v>
      </c>
      <c r="M482" s="1">
        <v>3.8</v>
      </c>
      <c r="N482" s="11">
        <v>12958</v>
      </c>
      <c r="O482" s="7">
        <f>IF(ISNUMBER(Table3[[#This Row],[rating]]), Table3[[#This Row],[rating]], "")</f>
        <v>3.8</v>
      </c>
      <c r="P482" s="7">
        <f>Table3[[#This Row],[average rating]] + (Table3[[#This Row],[rating_count]] / 1000)</f>
        <v>16.757999999999999</v>
      </c>
      <c r="Q482" s="7">
        <f>IFERROR(ROUND(VALUE(Table3[[#This Row],[rating]]), 0), "")</f>
        <v>4</v>
      </c>
      <c r="R482" t="s">
        <v>5440</v>
      </c>
      <c r="S482" t="s">
        <v>5441</v>
      </c>
      <c r="T482" t="s">
        <v>5442</v>
      </c>
      <c r="U482" t="s">
        <v>5443</v>
      </c>
      <c r="V482" t="s">
        <v>5444</v>
      </c>
      <c r="W482" t="s">
        <v>5445</v>
      </c>
      <c r="X482" t="s">
        <v>5446</v>
      </c>
      <c r="Y482" t="s">
        <v>5447</v>
      </c>
      <c r="Z482" s="6">
        <f t="shared" si="43"/>
        <v>25903042</v>
      </c>
      <c r="AA482" s="6">
        <f>IFERROR(VALUE(Table3[[#This Row],[potential revenue]]), 0)</f>
        <v>25903042</v>
      </c>
      <c r="AB482" t="str">
        <f t="shared" si="44"/>
        <v>No</v>
      </c>
      <c r="AC482">
        <f t="shared" si="45"/>
        <v>212</v>
      </c>
      <c r="AD482" t="str">
        <f t="shared" si="46"/>
        <v>&gt;₹500</v>
      </c>
      <c r="AE482" t="str">
        <f t="shared" si="47"/>
        <v>61–70%</v>
      </c>
    </row>
    <row r="483" spans="1:31" x14ac:dyDescent="0.35">
      <c r="A483" t="s">
        <v>10456</v>
      </c>
      <c r="B483" t="s">
        <v>10456</v>
      </c>
      <c r="C483" t="str">
        <f>PROPER(Table3[[#This Row],[product_name2]])</f>
        <v>Butterfly Smart Wet Grinder, 2L (White) With Coconut Scrapper Attachment, Output - 150 W, Input 260 W</v>
      </c>
      <c r="D483" t="s">
        <v>10457</v>
      </c>
      <c r="E483" t="s">
        <v>10458</v>
      </c>
      <c r="F483" t="str">
        <f>LEFT(Table3[[#This Row],[category]], FIND("|", Table3[[#This Row],[category]]) - 1)</f>
        <v>Home&amp;Kitchen</v>
      </c>
      <c r="G483" t="str">
        <f>MID(Table3[[#This Row],[category]], FIND("|", Table3[[#This Row],[category]]) + 1, FIND("|", Table3[[#This Row],[category]], FIND("|", Table3[[#This Row],[category]]) + 1) - FIND("|", Table3[[#This Row],[category]]) - 1)</f>
        <v>Kitchen&amp;HomeAppliances</v>
      </c>
      <c r="H483" t="str">
        <f>RIGHT(Table3[[#This Row],[category]], LEN(Table3[[#This Row],[category]]) - FIND("|", Table3[[#This Row],[category]], FIND("|", Table3[[#This Row],[category]]) + 1))</f>
        <v>SmallKitchenAppliances|Mills&amp;Grinders|WetGrinders</v>
      </c>
      <c r="I483" s="6">
        <v>3657.66</v>
      </c>
      <c r="J483" s="6">
        <v>5156</v>
      </c>
      <c r="K483" s="1">
        <f t="shared" si="42"/>
        <v>29.060124127230413</v>
      </c>
      <c r="L483" s="3">
        <v>0.28999999999999998</v>
      </c>
      <c r="M483" s="1">
        <v>3.9</v>
      </c>
      <c r="N483" s="11">
        <v>12837</v>
      </c>
      <c r="O483" s="7">
        <f>IF(ISNUMBER(Table3[[#This Row],[rating]]), Table3[[#This Row],[rating]], "")</f>
        <v>3.9</v>
      </c>
      <c r="P483" s="7">
        <f>Table3[[#This Row],[average rating]] + (Table3[[#This Row],[rating_count]] / 1000)</f>
        <v>16.736999999999998</v>
      </c>
      <c r="Q483" s="7">
        <f>IFERROR(ROUND(VALUE(Table3[[#This Row],[rating]]), 0), "")</f>
        <v>4</v>
      </c>
      <c r="R483" t="s">
        <v>10459</v>
      </c>
      <c r="S483" t="s">
        <v>10460</v>
      </c>
      <c r="T483" t="s">
        <v>10461</v>
      </c>
      <c r="U483" t="s">
        <v>10462</v>
      </c>
      <c r="V483" t="s">
        <v>10463</v>
      </c>
      <c r="W483" t="s">
        <v>10464</v>
      </c>
      <c r="X483" t="s">
        <v>10465</v>
      </c>
      <c r="Y483" t="s">
        <v>10466</v>
      </c>
      <c r="Z483" s="6">
        <f t="shared" si="43"/>
        <v>66187572</v>
      </c>
      <c r="AA483" s="6">
        <f>IFERROR(VALUE(Table3[[#This Row],[potential revenue]]), 0)</f>
        <v>66187572</v>
      </c>
      <c r="AB483" t="str">
        <f t="shared" si="44"/>
        <v>Yes</v>
      </c>
      <c r="AC483">
        <f t="shared" si="45"/>
        <v>213</v>
      </c>
      <c r="AD483" t="str">
        <f t="shared" si="46"/>
        <v>&gt;₹500</v>
      </c>
      <c r="AE483" t="str">
        <f t="shared" si="47"/>
        <v>21–30%</v>
      </c>
    </row>
    <row r="484" spans="1:31" x14ac:dyDescent="0.35">
      <c r="A484" t="s">
        <v>5427</v>
      </c>
      <c r="B484" t="s">
        <v>1381</v>
      </c>
      <c r="C484" t="str">
        <f>PROPER(Table3[[#This Row],[product_name2]])</f>
        <v>Mi Xiaomi Usb Type C Hypercharge Cable 6A 100Cm Sturdy And Durable Black Supports 120W Hypercharging</v>
      </c>
      <c r="D484" t="s">
        <v>1382</v>
      </c>
      <c r="E484" t="s">
        <v>5237</v>
      </c>
      <c r="F484" t="str">
        <f>LEFT(Table3[[#This Row],[category]], FIND("|", Table3[[#This Row],[category]]) - 1)</f>
        <v>OfficeProducts</v>
      </c>
      <c r="G484" t="str">
        <f>MID(Table3[[#This Row],[category]], FIND("|", Table3[[#This Row],[category]]) + 1, FIND("|", Table3[[#This Row],[category]], FIND("|", Table3[[#This Row],[category]]) + 1) - FIND("|", Table3[[#This Row],[category]]) - 1)</f>
        <v>OfficeElectronics</v>
      </c>
      <c r="H484" t="str">
        <f>RIGHT(Table3[[#This Row],[category]], LEN(Table3[[#This Row],[category]]) - FIND("|", Table3[[#This Row],[category]], FIND("|", Table3[[#This Row],[category]]) + 1))</f>
        <v>Calculators|Scientific</v>
      </c>
      <c r="I484" s="6">
        <v>522</v>
      </c>
      <c r="J484" s="6">
        <v>550</v>
      </c>
      <c r="K484" s="1">
        <f t="shared" si="42"/>
        <v>5.0909090909090908</v>
      </c>
      <c r="L484" s="3">
        <v>0.05</v>
      </c>
      <c r="M484" s="1">
        <v>4.4000000000000004</v>
      </c>
      <c r="N484" s="11">
        <v>12179</v>
      </c>
      <c r="O484" s="7">
        <f>IF(ISNUMBER(Table3[[#This Row],[rating]]), Table3[[#This Row],[rating]], "")</f>
        <v>4.4000000000000004</v>
      </c>
      <c r="P484" s="7">
        <f>Table3[[#This Row],[average rating]] + (Table3[[#This Row],[rating_count]] / 1000)</f>
        <v>16.579000000000001</v>
      </c>
      <c r="Q484" s="7">
        <f>IFERROR(ROUND(VALUE(Table3[[#This Row],[rating]]), 0), "")</f>
        <v>4</v>
      </c>
      <c r="R484" t="s">
        <v>5429</v>
      </c>
      <c r="S484" t="s">
        <v>5430</v>
      </c>
      <c r="T484" t="s">
        <v>5431</v>
      </c>
      <c r="U484" t="s">
        <v>5432</v>
      </c>
      <c r="V484" t="s">
        <v>5433</v>
      </c>
      <c r="W484" t="s">
        <v>5434</v>
      </c>
      <c r="X484" t="s">
        <v>5435</v>
      </c>
      <c r="Y484" t="s">
        <v>5436</v>
      </c>
      <c r="Z484" s="6">
        <f t="shared" si="43"/>
        <v>6698450</v>
      </c>
      <c r="AA484" s="6">
        <f>IFERROR(VALUE(Table3[[#This Row],[potential revenue]]), 0)</f>
        <v>6698450</v>
      </c>
      <c r="AB484" t="str">
        <f t="shared" si="44"/>
        <v>No</v>
      </c>
      <c r="AC484">
        <f t="shared" si="45"/>
        <v>214</v>
      </c>
      <c r="AD484" t="str">
        <f t="shared" si="46"/>
        <v>&gt;₹500</v>
      </c>
      <c r="AE484" t="str">
        <f t="shared" si="47"/>
        <v>0–10%</v>
      </c>
    </row>
    <row r="485" spans="1:31" x14ac:dyDescent="0.35">
      <c r="A485" t="s">
        <v>2142</v>
      </c>
      <c r="B485" t="s">
        <v>1115</v>
      </c>
      <c r="C485" t="str">
        <f>PROPER(Table3[[#This Row],[product_name2]])</f>
        <v>Vw 80 Cm (32 Inches) Playwall Frameless Series Hd Ready Android Smart Led Tv Vw3251 (Black)</v>
      </c>
      <c r="D485" t="s">
        <v>1116</v>
      </c>
      <c r="E485" t="s">
        <v>2144</v>
      </c>
      <c r="F485" t="str">
        <f>LEFT(Table3[[#This Row],[category]], FIND("|", Table3[[#This Row],[category]]) - 1)</f>
        <v>Electronics</v>
      </c>
      <c r="G485" t="str">
        <f>MID(Table3[[#This Row],[category]], FIND("|", Table3[[#This Row],[category]]) + 1, FIND("|", Table3[[#This Row],[category]], FIND("|", Table3[[#This Row],[category]]) + 1) - FIND("|", Table3[[#This Row],[category]]) - 1)</f>
        <v>HomeTheater,TV&amp;Video</v>
      </c>
      <c r="H485" t="str">
        <f>RIGHT(Table3[[#This Row],[category]], LEN(Table3[[#This Row],[category]]) - FIND("|", Table3[[#This Row],[category]], FIND("|", Table3[[#This Row],[category]]) + 1))</f>
        <v>Accessories|Cables|SpeakerCables</v>
      </c>
      <c r="I485" s="6">
        <v>399</v>
      </c>
      <c r="J485" s="6">
        <v>795</v>
      </c>
      <c r="K485" s="1">
        <f t="shared" si="42"/>
        <v>49.811320754716981</v>
      </c>
      <c r="L485" s="3">
        <v>0.5</v>
      </c>
      <c r="M485" s="1">
        <v>4.4000000000000004</v>
      </c>
      <c r="N485" s="11">
        <v>12091</v>
      </c>
      <c r="O485" s="7">
        <f>IF(ISNUMBER(Table3[[#This Row],[rating]]), Table3[[#This Row],[rating]], "")</f>
        <v>4.4000000000000004</v>
      </c>
      <c r="P485" s="7">
        <f>Table3[[#This Row],[average rating]] + (Table3[[#This Row],[rating_count]] / 1000)</f>
        <v>16.491</v>
      </c>
      <c r="Q485" s="7">
        <f>IFERROR(ROUND(VALUE(Table3[[#This Row],[rating]]), 0), "")</f>
        <v>4</v>
      </c>
      <c r="R485" t="s">
        <v>2145</v>
      </c>
      <c r="S485" t="s">
        <v>2146</v>
      </c>
      <c r="T485" t="s">
        <v>2147</v>
      </c>
      <c r="U485" t="s">
        <v>2148</v>
      </c>
      <c r="V485" t="s">
        <v>2149</v>
      </c>
      <c r="W485" t="s">
        <v>2150</v>
      </c>
      <c r="X485" t="s">
        <v>2151</v>
      </c>
      <c r="Y485" t="s">
        <v>2152</v>
      </c>
      <c r="Z485" s="6">
        <f t="shared" si="43"/>
        <v>9612345</v>
      </c>
      <c r="AA485" s="6">
        <f>IFERROR(VALUE(Table3[[#This Row],[potential revenue]]), 0)</f>
        <v>9612345</v>
      </c>
      <c r="AB485" t="str">
        <f t="shared" si="44"/>
        <v>No</v>
      </c>
      <c r="AC485">
        <f t="shared" si="45"/>
        <v>214</v>
      </c>
      <c r="AD485" t="str">
        <f t="shared" si="46"/>
        <v>&gt;₹500</v>
      </c>
      <c r="AE485" t="str">
        <f t="shared" si="47"/>
        <v>41–50%</v>
      </c>
    </row>
    <row r="486" spans="1:31" x14ac:dyDescent="0.35">
      <c r="A486" t="s">
        <v>7270</v>
      </c>
      <c r="B486" t="s">
        <v>12554</v>
      </c>
      <c r="C486" t="str">
        <f>PROPER(Table3[[#This Row],[product_name2]])</f>
        <v>Bajaj Rex Dlx 750 W 4 Jars Mixer Grinder, White And Blue</v>
      </c>
      <c r="D486" t="s">
        <v>12555</v>
      </c>
      <c r="E486" t="s">
        <v>3082</v>
      </c>
      <c r="F486" t="str">
        <f>LEFT(Table3[[#This Row],[category]], FIND("|", Table3[[#This Row],[category]]) - 1)</f>
        <v>Electronics</v>
      </c>
      <c r="G486" t="str">
        <f>MID(Table3[[#This Row],[category]], FIND("|", Table3[[#This Row],[category]]) + 1, FIND("|", Table3[[#This Row],[category]], FIND("|", Table3[[#This Row],[category]]) + 1) - FIND("|", Table3[[#This Row],[category]]) - 1)</f>
        <v>Headphones,Earbuds&amp;Accessories</v>
      </c>
      <c r="H486" t="str">
        <f>RIGHT(Table3[[#This Row],[category]], LEN(Table3[[#This Row],[category]]) - FIND("|", Table3[[#This Row],[category]], FIND("|", Table3[[#This Row],[category]]) + 1))</f>
        <v>Headphones|In-Ear</v>
      </c>
      <c r="I486" s="6">
        <v>1099</v>
      </c>
      <c r="J486" s="6">
        <v>5999</v>
      </c>
      <c r="K486" s="1">
        <f t="shared" si="42"/>
        <v>81.680280046674454</v>
      </c>
      <c r="L486" s="3">
        <v>0.82</v>
      </c>
      <c r="M486" s="1">
        <v>3.5</v>
      </c>
      <c r="N486" s="11">
        <v>12966</v>
      </c>
      <c r="O486" s="7">
        <f>IF(ISNUMBER(Table3[[#This Row],[rating]]), Table3[[#This Row],[rating]], "")</f>
        <v>3.5</v>
      </c>
      <c r="P486" s="7">
        <f>Table3[[#This Row],[average rating]] + (Table3[[#This Row],[rating_count]] / 1000)</f>
        <v>16.466000000000001</v>
      </c>
      <c r="Q486" s="7">
        <f>IFERROR(ROUND(VALUE(Table3[[#This Row],[rating]]), 0), "")</f>
        <v>4</v>
      </c>
      <c r="R486" t="s">
        <v>5322</v>
      </c>
      <c r="S486" t="s">
        <v>7272</v>
      </c>
      <c r="T486" t="s">
        <v>7273</v>
      </c>
      <c r="U486" t="s">
        <v>7274</v>
      </c>
      <c r="V486" t="s">
        <v>7275</v>
      </c>
      <c r="W486" t="s">
        <v>7276</v>
      </c>
      <c r="X486" t="s">
        <v>7277</v>
      </c>
      <c r="Y486" t="s">
        <v>7278</v>
      </c>
      <c r="Z486" s="6">
        <f t="shared" si="43"/>
        <v>77783034</v>
      </c>
      <c r="AA486" s="6">
        <f>IFERROR(VALUE(Table3[[#This Row],[potential revenue]]), 0)</f>
        <v>77783034</v>
      </c>
      <c r="AB486" t="str">
        <f t="shared" si="44"/>
        <v>No</v>
      </c>
      <c r="AC486">
        <f t="shared" si="45"/>
        <v>214</v>
      </c>
      <c r="AD486" t="str">
        <f t="shared" si="46"/>
        <v>₹200–₹500</v>
      </c>
      <c r="AE486" t="str">
        <f t="shared" si="47"/>
        <v>81–90%</v>
      </c>
    </row>
    <row r="487" spans="1:31" x14ac:dyDescent="0.35">
      <c r="A487" t="s">
        <v>427</v>
      </c>
      <c r="B487" t="s">
        <v>2099</v>
      </c>
      <c r="C487" t="str">
        <f>PROPER(Table3[[#This Row],[product_name2]])</f>
        <v>Zebronics Cu3100V Fast Charging Type C Cable With Qc 18W Support, 3A Max Capacity, 1 Meter Braided Cable, Data Transfer And Superior Durability (Braided Black )</v>
      </c>
      <c r="D487" t="s">
        <v>2100</v>
      </c>
      <c r="E487" t="s">
        <v>101</v>
      </c>
      <c r="F487" t="str">
        <f>LEFT(Table3[[#This Row],[category]], FIND("|", Table3[[#This Row],[category]]) - 1)</f>
        <v>Computers&amp;Accessories</v>
      </c>
      <c r="G487" t="str">
        <f>MID(Table3[[#This Row],[category]], FIND("|", Table3[[#This Row],[category]]) + 1, FIND("|", Table3[[#This Row],[category]], FIND("|", Table3[[#This Row],[category]]) + 1) - FIND("|", Table3[[#This Row],[category]]) - 1)</f>
        <v>NetworkingDevices</v>
      </c>
      <c r="H487" t="str">
        <f>RIGHT(Table3[[#This Row],[category]], LEN(Table3[[#This Row],[category]]) - FIND("|", Table3[[#This Row],[category]], FIND("|", Table3[[#This Row],[category]]) + 1))</f>
        <v>NetworkAdapters|WirelessUSBAdapters</v>
      </c>
      <c r="I487" s="6">
        <v>999</v>
      </c>
      <c r="J487" s="6">
        <v>1599</v>
      </c>
      <c r="K487" s="1">
        <f t="shared" si="42"/>
        <v>37.523452157598499</v>
      </c>
      <c r="L487" s="3">
        <v>0.38</v>
      </c>
      <c r="M487" s="1">
        <v>4.3</v>
      </c>
      <c r="N487" s="11">
        <v>12093</v>
      </c>
      <c r="O487" s="7">
        <f>IF(ISNUMBER(Table3[[#This Row],[rating]]), Table3[[#This Row],[rating]], "")</f>
        <v>4.3</v>
      </c>
      <c r="P487" s="7">
        <f>Table3[[#This Row],[average rating]] + (Table3[[#This Row],[rating_count]] / 1000)</f>
        <v>16.393000000000001</v>
      </c>
      <c r="Q487" s="7">
        <f>IFERROR(ROUND(VALUE(Table3[[#This Row],[rating]]), 0), "")</f>
        <v>4</v>
      </c>
      <c r="R487" t="s">
        <v>429</v>
      </c>
      <c r="S487" t="s">
        <v>430</v>
      </c>
      <c r="T487" t="s">
        <v>431</v>
      </c>
      <c r="U487" t="s">
        <v>432</v>
      </c>
      <c r="V487" t="s">
        <v>433</v>
      </c>
      <c r="W487" t="s">
        <v>434</v>
      </c>
      <c r="X487" t="s">
        <v>435</v>
      </c>
      <c r="Y487" t="s">
        <v>436</v>
      </c>
      <c r="Z487" s="6">
        <f t="shared" si="43"/>
        <v>19336707</v>
      </c>
      <c r="AA487" s="6">
        <f>IFERROR(VALUE(Table3[[#This Row],[potential revenue]]), 0)</f>
        <v>19336707</v>
      </c>
      <c r="AB487" t="str">
        <f t="shared" si="44"/>
        <v>Yes</v>
      </c>
      <c r="AC487">
        <f t="shared" si="45"/>
        <v>214</v>
      </c>
      <c r="AD487" t="str">
        <f t="shared" si="46"/>
        <v>&gt;₹500</v>
      </c>
      <c r="AE487" t="str">
        <f t="shared" si="47"/>
        <v>31–40%</v>
      </c>
    </row>
    <row r="488" spans="1:31" x14ac:dyDescent="0.35">
      <c r="A488" t="s">
        <v>427</v>
      </c>
      <c r="B488" t="s">
        <v>3394</v>
      </c>
      <c r="C488" t="str">
        <f>PROPER(Table3[[#This Row],[product_name2]])</f>
        <v>Samsung Original 25W Usb Travel Lightning Adapter For Cellular Phones, Black</v>
      </c>
      <c r="D488" t="s">
        <v>3395</v>
      </c>
      <c r="E488" t="s">
        <v>101</v>
      </c>
      <c r="F488" t="str">
        <f>LEFT(Table3[[#This Row],[category]], FIND("|", Table3[[#This Row],[category]]) - 1)</f>
        <v>Computers&amp;Accessories</v>
      </c>
      <c r="G488" t="str">
        <f>MID(Table3[[#This Row],[category]], FIND("|", Table3[[#This Row],[category]]) + 1, FIND("|", Table3[[#This Row],[category]], FIND("|", Table3[[#This Row],[category]]) + 1) - FIND("|", Table3[[#This Row],[category]]) - 1)</f>
        <v>NetworkingDevices</v>
      </c>
      <c r="H488" t="str">
        <f>RIGHT(Table3[[#This Row],[category]], LEN(Table3[[#This Row],[category]]) - FIND("|", Table3[[#This Row],[category]], FIND("|", Table3[[#This Row],[category]]) + 1))</f>
        <v>NetworkAdapters|WirelessUSBAdapters</v>
      </c>
      <c r="I488" s="6">
        <v>999</v>
      </c>
      <c r="J488" s="6">
        <v>1599</v>
      </c>
      <c r="K488" s="1">
        <f t="shared" si="42"/>
        <v>37.523452157598499</v>
      </c>
      <c r="L488" s="3">
        <v>0.38</v>
      </c>
      <c r="M488" s="1">
        <v>4.3</v>
      </c>
      <c r="N488" s="11">
        <v>12093</v>
      </c>
      <c r="O488" s="7">
        <f>IF(ISNUMBER(Table3[[#This Row],[rating]]), Table3[[#This Row],[rating]], "")</f>
        <v>4.3</v>
      </c>
      <c r="P488" s="7">
        <f>Table3[[#This Row],[average rating]] + (Table3[[#This Row],[rating_count]] / 1000)</f>
        <v>16.393000000000001</v>
      </c>
      <c r="Q488" s="7">
        <f>IFERROR(ROUND(VALUE(Table3[[#This Row],[rating]]), 0), "")</f>
        <v>4</v>
      </c>
      <c r="R488" t="s">
        <v>429</v>
      </c>
      <c r="S488" t="s">
        <v>430</v>
      </c>
      <c r="T488" t="s">
        <v>431</v>
      </c>
      <c r="U488" t="s">
        <v>432</v>
      </c>
      <c r="V488" t="s">
        <v>433</v>
      </c>
      <c r="W488" t="s">
        <v>434</v>
      </c>
      <c r="X488" t="s">
        <v>7289</v>
      </c>
      <c r="Y488" t="s">
        <v>7290</v>
      </c>
      <c r="Z488" s="6">
        <f t="shared" si="43"/>
        <v>19336707</v>
      </c>
      <c r="AA488" s="6">
        <f>IFERROR(VALUE(Table3[[#This Row],[potential revenue]]), 0)</f>
        <v>19336707</v>
      </c>
      <c r="AB488" t="str">
        <f t="shared" si="44"/>
        <v>No</v>
      </c>
      <c r="AC488">
        <f t="shared" si="45"/>
        <v>215</v>
      </c>
      <c r="AD488" t="str">
        <f t="shared" si="46"/>
        <v>&gt;₹500</v>
      </c>
      <c r="AE488" t="str">
        <f t="shared" si="47"/>
        <v>31–40%</v>
      </c>
    </row>
    <row r="489" spans="1:31" x14ac:dyDescent="0.35">
      <c r="A489" t="s">
        <v>256</v>
      </c>
      <c r="B489" t="s">
        <v>3932</v>
      </c>
      <c r="C489" t="str">
        <f>PROPER(Table3[[#This Row],[product_name2]])</f>
        <v>Samsung Ehs64 Ehs64Avfwecinu Hands-Free Wired In Ear Earphones With Mic With Remote Note (White)</v>
      </c>
      <c r="D489" t="s">
        <v>3933</v>
      </c>
      <c r="E489" t="s">
        <v>132</v>
      </c>
      <c r="F489" t="str">
        <f>LEFT(Table3[[#This Row],[category]], FIND("|", Table3[[#This Row],[category]]) - 1)</f>
        <v>Electronics</v>
      </c>
      <c r="G489" t="str">
        <f>MID(Table3[[#This Row],[category]], FIND("|", Table3[[#This Row],[category]]) + 1, FIND("|", Table3[[#This Row],[category]], FIND("|", Table3[[#This Row],[category]]) + 1) - FIND("|", Table3[[#This Row],[category]]) - 1)</f>
        <v>HomeTheater,TV&amp;Video</v>
      </c>
      <c r="H489" t="str">
        <f>RIGHT(Table3[[#This Row],[category]], LEN(Table3[[#This Row],[category]]) - FIND("|", Table3[[#This Row],[category]], FIND("|", Table3[[#This Row],[category]]) + 1))</f>
        <v>Accessories|Cables|HDMICables</v>
      </c>
      <c r="I489" s="6">
        <v>199</v>
      </c>
      <c r="J489" s="6">
        <v>699</v>
      </c>
      <c r="K489" s="1">
        <f t="shared" si="42"/>
        <v>71.530758226037193</v>
      </c>
      <c r="L489" s="3">
        <v>0.72</v>
      </c>
      <c r="M489" s="1">
        <v>4.2</v>
      </c>
      <c r="N489" s="11">
        <v>12153</v>
      </c>
      <c r="O489" s="7">
        <f>IF(ISNUMBER(Table3[[#This Row],[rating]]), Table3[[#This Row],[rating]], "")</f>
        <v>4.2</v>
      </c>
      <c r="P489" s="7">
        <f>Table3[[#This Row],[average rating]] + (Table3[[#This Row],[rating_count]] / 1000)</f>
        <v>16.353000000000002</v>
      </c>
      <c r="Q489" s="7">
        <f>IFERROR(ROUND(VALUE(Table3[[#This Row],[rating]]), 0), "")</f>
        <v>4</v>
      </c>
      <c r="R489" t="s">
        <v>258</v>
      </c>
      <c r="S489" t="s">
        <v>259</v>
      </c>
      <c r="T489" t="s">
        <v>260</v>
      </c>
      <c r="U489" t="s">
        <v>261</v>
      </c>
      <c r="V489" t="s">
        <v>262</v>
      </c>
      <c r="W489" t="s">
        <v>263</v>
      </c>
      <c r="X489" t="s">
        <v>264</v>
      </c>
      <c r="Y489" t="s">
        <v>265</v>
      </c>
      <c r="Z489" s="6">
        <f t="shared" si="43"/>
        <v>8494947</v>
      </c>
      <c r="AA489" s="6">
        <f>IFERROR(VALUE(Table3[[#This Row],[potential revenue]]), 0)</f>
        <v>8494947</v>
      </c>
      <c r="AB489" t="str">
        <f t="shared" si="44"/>
        <v>No</v>
      </c>
      <c r="AC489">
        <f t="shared" si="45"/>
        <v>215</v>
      </c>
      <c r="AD489" t="str">
        <f t="shared" si="46"/>
        <v>&gt;₹500</v>
      </c>
      <c r="AE489" t="str">
        <f t="shared" si="47"/>
        <v>71–80%</v>
      </c>
    </row>
    <row r="490" spans="1:31" x14ac:dyDescent="0.35">
      <c r="A490" t="s">
        <v>2657</v>
      </c>
      <c r="B490" t="s">
        <v>4314</v>
      </c>
      <c r="C490" t="str">
        <f>PROPER(Table3[[#This Row],[product_name2]])</f>
        <v>Striff 12 Pieces Highly Flexible Silicone Micro Usb Protector, Mouse Cable Protector, Suit For All Cell Phones, Computers And Chargers (Black)</v>
      </c>
      <c r="D490" t="s">
        <v>4315</v>
      </c>
      <c r="E490" t="s">
        <v>132</v>
      </c>
      <c r="F490" t="str">
        <f>LEFT(Table3[[#This Row],[category]], FIND("|", Table3[[#This Row],[category]]) - 1)</f>
        <v>Electronics</v>
      </c>
      <c r="G490" t="str">
        <f>MID(Table3[[#This Row],[category]], FIND("|", Table3[[#This Row],[category]]) + 1, FIND("|", Table3[[#This Row],[category]], FIND("|", Table3[[#This Row],[category]]) + 1) - FIND("|", Table3[[#This Row],[category]]) - 1)</f>
        <v>HomeTheater,TV&amp;Video</v>
      </c>
      <c r="H490" t="str">
        <f>RIGHT(Table3[[#This Row],[category]], LEN(Table3[[#This Row],[category]]) - FIND("|", Table3[[#This Row],[category]], FIND("|", Table3[[#This Row],[category]]) + 1))</f>
        <v>Accessories|Cables|HDMICables</v>
      </c>
      <c r="I490" s="6">
        <v>379</v>
      </c>
      <c r="J490" s="6">
        <v>999</v>
      </c>
      <c r="K490" s="1">
        <f t="shared" si="42"/>
        <v>62.062062062062061</v>
      </c>
      <c r="L490" s="3">
        <v>0.62</v>
      </c>
      <c r="M490" s="1">
        <v>4.2</v>
      </c>
      <c r="N490" s="11">
        <v>12153</v>
      </c>
      <c r="O490" s="7">
        <f>IF(ISNUMBER(Table3[[#This Row],[rating]]), Table3[[#This Row],[rating]], "")</f>
        <v>4.2</v>
      </c>
      <c r="P490" s="7">
        <f>Table3[[#This Row],[average rating]] + (Table3[[#This Row],[rating_count]] / 1000)</f>
        <v>16.353000000000002</v>
      </c>
      <c r="Q490" s="7">
        <f>IFERROR(ROUND(VALUE(Table3[[#This Row],[rating]]), 0), "")</f>
        <v>4</v>
      </c>
      <c r="R490" t="s">
        <v>2659</v>
      </c>
      <c r="S490" t="s">
        <v>259</v>
      </c>
      <c r="T490" t="s">
        <v>260</v>
      </c>
      <c r="U490" t="s">
        <v>261</v>
      </c>
      <c r="V490" t="s">
        <v>262</v>
      </c>
      <c r="W490" t="s">
        <v>263</v>
      </c>
      <c r="X490" t="s">
        <v>2660</v>
      </c>
      <c r="Y490" t="s">
        <v>2661</v>
      </c>
      <c r="Z490" s="6">
        <f t="shared" si="43"/>
        <v>12140847</v>
      </c>
      <c r="AA490" s="6">
        <f>IFERROR(VALUE(Table3[[#This Row],[potential revenue]]), 0)</f>
        <v>12140847</v>
      </c>
      <c r="AB490" t="str">
        <f t="shared" si="44"/>
        <v>Yes</v>
      </c>
      <c r="AC490">
        <f t="shared" si="45"/>
        <v>215</v>
      </c>
      <c r="AD490" t="str">
        <f t="shared" si="46"/>
        <v>&lt;₹200</v>
      </c>
      <c r="AE490" t="str">
        <f t="shared" si="47"/>
        <v>61–70%</v>
      </c>
    </row>
    <row r="491" spans="1:31" x14ac:dyDescent="0.35">
      <c r="A491" t="s">
        <v>256</v>
      </c>
      <c r="B491" t="s">
        <v>4837</v>
      </c>
      <c r="C491" t="str">
        <f>PROPER(Table3[[#This Row],[product_name2]])</f>
        <v>Boat Bassheads 100 In-Ear Wired Headphones With Mic (Black)</v>
      </c>
      <c r="D491" t="s">
        <v>4838</v>
      </c>
      <c r="E491" t="s">
        <v>132</v>
      </c>
      <c r="F491" t="str">
        <f>LEFT(Table3[[#This Row],[category]], FIND("|", Table3[[#This Row],[category]]) - 1)</f>
        <v>Electronics</v>
      </c>
      <c r="G491" t="str">
        <f>MID(Table3[[#This Row],[category]], FIND("|", Table3[[#This Row],[category]]) + 1, FIND("|", Table3[[#This Row],[category]], FIND("|", Table3[[#This Row],[category]]) + 1) - FIND("|", Table3[[#This Row],[category]]) - 1)</f>
        <v>HomeTheater,TV&amp;Video</v>
      </c>
      <c r="H491" t="str">
        <f>RIGHT(Table3[[#This Row],[category]], LEN(Table3[[#This Row],[category]]) - FIND("|", Table3[[#This Row],[category]], FIND("|", Table3[[#This Row],[category]]) + 1))</f>
        <v>Accessories|Cables|HDMICables</v>
      </c>
      <c r="I491" s="6">
        <v>199</v>
      </c>
      <c r="J491" s="6">
        <v>699</v>
      </c>
      <c r="K491" s="1">
        <f t="shared" si="42"/>
        <v>71.530758226037193</v>
      </c>
      <c r="L491" s="3">
        <v>0.72</v>
      </c>
      <c r="M491" s="1">
        <v>4.2</v>
      </c>
      <c r="N491" s="11">
        <v>12153</v>
      </c>
      <c r="O491" s="7">
        <f>IF(ISNUMBER(Table3[[#This Row],[rating]]), Table3[[#This Row],[rating]], "")</f>
        <v>4.2</v>
      </c>
      <c r="P491" s="7">
        <f>Table3[[#This Row],[average rating]] + (Table3[[#This Row],[rating_count]] / 1000)</f>
        <v>16.353000000000002</v>
      </c>
      <c r="Q491" s="7">
        <f>IFERROR(ROUND(VALUE(Table3[[#This Row],[rating]]), 0), "")</f>
        <v>4</v>
      </c>
      <c r="R491" t="s">
        <v>258</v>
      </c>
      <c r="S491" t="s">
        <v>259</v>
      </c>
      <c r="T491" t="s">
        <v>260</v>
      </c>
      <c r="U491" t="s">
        <v>261</v>
      </c>
      <c r="V491" t="s">
        <v>262</v>
      </c>
      <c r="W491" t="s">
        <v>263</v>
      </c>
      <c r="X491" t="s">
        <v>264</v>
      </c>
      <c r="Y491" t="s">
        <v>6025</v>
      </c>
      <c r="Z491" s="6">
        <f t="shared" si="43"/>
        <v>8494947</v>
      </c>
      <c r="AA491" s="6">
        <f>IFERROR(VALUE(Table3[[#This Row],[potential revenue]]), 0)</f>
        <v>8494947</v>
      </c>
      <c r="AB491" t="str">
        <f t="shared" si="44"/>
        <v>Yes</v>
      </c>
      <c r="AC491">
        <f t="shared" si="45"/>
        <v>215</v>
      </c>
      <c r="AD491" t="str">
        <f t="shared" si="46"/>
        <v>₹200–₹500</v>
      </c>
      <c r="AE491" t="str">
        <f t="shared" si="47"/>
        <v>71–80%</v>
      </c>
    </row>
    <row r="492" spans="1:31" x14ac:dyDescent="0.35">
      <c r="A492" t="s">
        <v>5818</v>
      </c>
      <c r="B492" t="s">
        <v>10080</v>
      </c>
      <c r="C492" t="str">
        <f>PROPER(Table3[[#This Row],[product_name2]])</f>
        <v>Agaro 33398 Rapid 1000-Watt, 10-Litre Wet &amp; Dry Vacuum Cleaner, With Blower Function (Red &amp; Black)</v>
      </c>
      <c r="D492" t="s">
        <v>10081</v>
      </c>
      <c r="E492" t="s">
        <v>3082</v>
      </c>
      <c r="F492" t="str">
        <f>LEFT(Table3[[#This Row],[category]], FIND("|", Table3[[#This Row],[category]]) - 1)</f>
        <v>Electronics</v>
      </c>
      <c r="G492" t="str">
        <f>MID(Table3[[#This Row],[category]], FIND("|", Table3[[#This Row],[category]]) + 1, FIND("|", Table3[[#This Row],[category]], FIND("|", Table3[[#This Row],[category]]) + 1) - FIND("|", Table3[[#This Row],[category]]) - 1)</f>
        <v>Headphones,Earbuds&amp;Accessories</v>
      </c>
      <c r="H492" t="str">
        <f>RIGHT(Table3[[#This Row],[category]], LEN(Table3[[#This Row],[category]]) - FIND("|", Table3[[#This Row],[category]], FIND("|", Table3[[#This Row],[category]]) + 1))</f>
        <v>Headphones|In-Ear</v>
      </c>
      <c r="I492" s="6">
        <v>1299</v>
      </c>
      <c r="J492" s="6">
        <v>3499</v>
      </c>
      <c r="K492" s="1">
        <f t="shared" si="42"/>
        <v>62.875107173478142</v>
      </c>
      <c r="L492" s="3">
        <v>0.63</v>
      </c>
      <c r="M492" s="1">
        <v>3.9</v>
      </c>
      <c r="N492" s="11">
        <v>12452</v>
      </c>
      <c r="O492" s="7">
        <f>IF(ISNUMBER(Table3[[#This Row],[rating]]), Table3[[#This Row],[rating]], "")</f>
        <v>3.9</v>
      </c>
      <c r="P492" s="7">
        <f>Table3[[#This Row],[average rating]] + (Table3[[#This Row],[rating_count]] / 1000)</f>
        <v>16.352</v>
      </c>
      <c r="Q492" s="7">
        <f>IFERROR(ROUND(VALUE(Table3[[#This Row],[rating]]), 0), "")</f>
        <v>4</v>
      </c>
      <c r="R492" t="s">
        <v>5820</v>
      </c>
      <c r="S492" t="s">
        <v>5821</v>
      </c>
      <c r="T492" t="s">
        <v>5822</v>
      </c>
      <c r="U492" t="s">
        <v>5823</v>
      </c>
      <c r="V492" t="s">
        <v>5824</v>
      </c>
      <c r="W492" t="s">
        <v>5825</v>
      </c>
      <c r="X492" t="s">
        <v>5826</v>
      </c>
      <c r="Y492" t="s">
        <v>5827</v>
      </c>
      <c r="Z492" s="6">
        <f t="shared" si="43"/>
        <v>43569548</v>
      </c>
      <c r="AA492" s="6">
        <f>IFERROR(VALUE(Table3[[#This Row],[potential revenue]]), 0)</f>
        <v>43569548</v>
      </c>
      <c r="AB492" t="str">
        <f t="shared" si="44"/>
        <v>Yes</v>
      </c>
      <c r="AC492">
        <f t="shared" si="45"/>
        <v>214</v>
      </c>
      <c r="AD492" t="str">
        <f t="shared" si="46"/>
        <v>&lt;₹200</v>
      </c>
      <c r="AE492" t="str">
        <f t="shared" si="47"/>
        <v>61–70%</v>
      </c>
    </row>
    <row r="493" spans="1:31" x14ac:dyDescent="0.35">
      <c r="A493" t="s">
        <v>196</v>
      </c>
      <c r="B493" t="s">
        <v>2028</v>
      </c>
      <c r="C493" t="str">
        <f>PROPER(Table3[[#This Row],[product_name2]])</f>
        <v>Rts‚Ñ¢ High Speed 3D Full Hd 1080P Support (10 Meters) Hdmi Male To Hdmi Male Cable Tv Lead 1.4V For All Hdmi Devices- Black (10M - 30 Feet)</v>
      </c>
      <c r="D493" t="s">
        <v>2029</v>
      </c>
      <c r="E493" t="s">
        <v>172</v>
      </c>
      <c r="F493" t="str">
        <f>LEFT(Table3[[#This Row],[category]], FIND("|", Table3[[#This Row],[category]]) - 1)</f>
        <v>Electronics</v>
      </c>
      <c r="G493" t="str">
        <f>MID(Table3[[#This Row],[category]], FIND("|", Table3[[#This Row],[category]]) + 1, FIND("|", Table3[[#This Row],[category]], FIND("|", Table3[[#This Row],[category]]) + 1) - FIND("|", Table3[[#This Row],[category]]) - 1)</f>
        <v>HomeTheater,TV&amp;Video</v>
      </c>
      <c r="H493" t="str">
        <f>RIGHT(Table3[[#This Row],[category]], LEN(Table3[[#This Row],[category]]) - FIND("|", Table3[[#This Row],[category]], FIND("|", Table3[[#This Row],[category]]) + 1))</f>
        <v>Televisions|SmartTelevisions</v>
      </c>
      <c r="I493" s="6">
        <v>13490</v>
      </c>
      <c r="J493" s="6">
        <v>21990</v>
      </c>
      <c r="K493" s="1">
        <f t="shared" si="42"/>
        <v>38.65393360618463</v>
      </c>
      <c r="L493" s="3">
        <v>0.39</v>
      </c>
      <c r="M493" s="1">
        <v>4.3</v>
      </c>
      <c r="N493" s="11">
        <v>11976</v>
      </c>
      <c r="O493" s="7">
        <f>IF(ISNUMBER(Table3[[#This Row],[rating]]), Table3[[#This Row],[rating]], "")</f>
        <v>4.3</v>
      </c>
      <c r="P493" s="7">
        <f>Table3[[#This Row],[average rating]] + (Table3[[#This Row],[rating_count]] / 1000)</f>
        <v>16.276</v>
      </c>
      <c r="Q493" s="7">
        <f>IFERROR(ROUND(VALUE(Table3[[#This Row],[rating]]), 0), "")</f>
        <v>4</v>
      </c>
      <c r="R493" t="s">
        <v>198</v>
      </c>
      <c r="S493" t="s">
        <v>199</v>
      </c>
      <c r="T493" t="s">
        <v>200</v>
      </c>
      <c r="U493" t="s">
        <v>201</v>
      </c>
      <c r="V493" t="s">
        <v>202</v>
      </c>
      <c r="W493" t="s">
        <v>203</v>
      </c>
      <c r="X493" t="s">
        <v>204</v>
      </c>
      <c r="Y493" t="s">
        <v>205</v>
      </c>
      <c r="Z493" s="6">
        <f t="shared" si="43"/>
        <v>263352240</v>
      </c>
      <c r="AA493" s="6">
        <f>IFERROR(VALUE(Table3[[#This Row],[potential revenue]]), 0)</f>
        <v>263352240</v>
      </c>
      <c r="AB493" t="str">
        <f t="shared" si="44"/>
        <v>Yes</v>
      </c>
      <c r="AC493">
        <f t="shared" si="45"/>
        <v>214</v>
      </c>
      <c r="AD493" t="str">
        <f t="shared" si="46"/>
        <v>&gt;₹500</v>
      </c>
      <c r="AE493" t="str">
        <f t="shared" si="47"/>
        <v>31–40%</v>
      </c>
    </row>
    <row r="494" spans="1:31" x14ac:dyDescent="0.35">
      <c r="A494" t="s">
        <v>196</v>
      </c>
      <c r="B494" t="s">
        <v>3160</v>
      </c>
      <c r="C494" t="str">
        <f>PROPER(Table3[[#This Row],[product_name2]])</f>
        <v>Mi 10000Mah Li-Polymer, Micro-Usb And Type C Input Port, Power Bank 3I With 18W Fast Charging (Midnight Black)</v>
      </c>
      <c r="D494" t="s">
        <v>3161</v>
      </c>
      <c r="E494" t="s">
        <v>172</v>
      </c>
      <c r="F494" t="str">
        <f>LEFT(Table3[[#This Row],[category]], FIND("|", Table3[[#This Row],[category]]) - 1)</f>
        <v>Electronics</v>
      </c>
      <c r="G494" t="str">
        <f>MID(Table3[[#This Row],[category]], FIND("|", Table3[[#This Row],[category]]) + 1, FIND("|", Table3[[#This Row],[category]], FIND("|", Table3[[#This Row],[category]]) + 1) - FIND("|", Table3[[#This Row],[category]]) - 1)</f>
        <v>HomeTheater,TV&amp;Video</v>
      </c>
      <c r="H494" t="str">
        <f>RIGHT(Table3[[#This Row],[category]], LEN(Table3[[#This Row],[category]]) - FIND("|", Table3[[#This Row],[category]], FIND("|", Table3[[#This Row],[category]]) + 1))</f>
        <v>Televisions|SmartTelevisions</v>
      </c>
      <c r="I494" s="6">
        <v>13490</v>
      </c>
      <c r="J494" s="6">
        <v>21990</v>
      </c>
      <c r="K494" s="1">
        <f t="shared" si="42"/>
        <v>38.65393360618463</v>
      </c>
      <c r="L494" s="3">
        <v>0.39</v>
      </c>
      <c r="M494" s="1">
        <v>4.3</v>
      </c>
      <c r="N494" s="11">
        <v>11976</v>
      </c>
      <c r="O494" s="7">
        <f>IF(ISNUMBER(Table3[[#This Row],[rating]]), Table3[[#This Row],[rating]], "")</f>
        <v>4.3</v>
      </c>
      <c r="P494" s="7">
        <f>Table3[[#This Row],[average rating]] + (Table3[[#This Row],[rating_count]] / 1000)</f>
        <v>16.276</v>
      </c>
      <c r="Q494" s="7">
        <f>IFERROR(ROUND(VALUE(Table3[[#This Row],[rating]]), 0), "")</f>
        <v>4</v>
      </c>
      <c r="R494" t="s">
        <v>198</v>
      </c>
      <c r="S494" t="s">
        <v>199</v>
      </c>
      <c r="T494" t="s">
        <v>200</v>
      </c>
      <c r="U494" t="s">
        <v>201</v>
      </c>
      <c r="V494" t="s">
        <v>202</v>
      </c>
      <c r="W494" t="s">
        <v>203</v>
      </c>
      <c r="X494" t="s">
        <v>204</v>
      </c>
      <c r="Y494" t="s">
        <v>5892</v>
      </c>
      <c r="Z494" s="6">
        <f t="shared" si="43"/>
        <v>263352240</v>
      </c>
      <c r="AA494" s="6">
        <f>IFERROR(VALUE(Table3[[#This Row],[potential revenue]]), 0)</f>
        <v>263352240</v>
      </c>
      <c r="AB494" t="str">
        <f t="shared" si="44"/>
        <v>No</v>
      </c>
      <c r="AC494">
        <f t="shared" si="45"/>
        <v>214</v>
      </c>
      <c r="AD494" t="str">
        <f t="shared" si="46"/>
        <v>&gt;₹500</v>
      </c>
      <c r="AE494" t="str">
        <f t="shared" si="47"/>
        <v>31–40%</v>
      </c>
    </row>
    <row r="495" spans="1:31" x14ac:dyDescent="0.35">
      <c r="A495" t="s">
        <v>8762</v>
      </c>
      <c r="B495" t="s">
        <v>3592</v>
      </c>
      <c r="C495" t="str">
        <f>PROPER(Table3[[#This Row],[product_name2]])</f>
        <v>Nokia 105 Single Sim, Keypad Mobile Phone With Wireless Fm Radio | Blue</v>
      </c>
      <c r="D495" t="s">
        <v>3593</v>
      </c>
      <c r="E495" t="s">
        <v>8764</v>
      </c>
      <c r="F495" t="str">
        <f>LEFT(Table3[[#This Row],[category]], FIND("|", Table3[[#This Row],[category]]) - 1)</f>
        <v>Home&amp;Kitchen</v>
      </c>
      <c r="G495" t="str">
        <f>MID(Table3[[#This Row],[category]], FIND("|", Table3[[#This Row],[category]]) + 1, FIND("|", Table3[[#This Row],[category]], FIND("|", Table3[[#This Row],[category]]) + 1) - FIND("|", Table3[[#This Row],[category]]) - 1)</f>
        <v>Heating,Cooling&amp;AirQuality</v>
      </c>
      <c r="H495" t="str">
        <f>RIGHT(Table3[[#This Row],[category]], LEN(Table3[[#This Row],[category]]) - FIND("|", Table3[[#This Row],[category]], FIND("|", Table3[[#This Row],[category]]) + 1))</f>
        <v>WaterHeaters&amp;Geysers|InstantWaterHeaters</v>
      </c>
      <c r="I495" s="6">
        <v>3600</v>
      </c>
      <c r="J495" s="6">
        <v>6190</v>
      </c>
      <c r="K495" s="1">
        <f t="shared" si="42"/>
        <v>41.841680129240707</v>
      </c>
      <c r="L495" s="3">
        <v>0.42</v>
      </c>
      <c r="M495" s="1">
        <v>4.3</v>
      </c>
      <c r="N495" s="11">
        <v>11924</v>
      </c>
      <c r="O495" s="7">
        <f>IF(ISNUMBER(Table3[[#This Row],[rating]]), Table3[[#This Row],[rating]], "")</f>
        <v>4.3</v>
      </c>
      <c r="P495" s="7">
        <f>Table3[[#This Row],[average rating]] + (Table3[[#This Row],[rating_count]] / 1000)</f>
        <v>16.224</v>
      </c>
      <c r="Q495" s="7">
        <f>IFERROR(ROUND(VALUE(Table3[[#This Row],[rating]]), 0), "")</f>
        <v>4</v>
      </c>
      <c r="R495" t="s">
        <v>8765</v>
      </c>
      <c r="S495" t="s">
        <v>8766</v>
      </c>
      <c r="T495" t="s">
        <v>8767</v>
      </c>
      <c r="U495" t="s">
        <v>8768</v>
      </c>
      <c r="V495" t="s">
        <v>8769</v>
      </c>
      <c r="W495" t="s">
        <v>8770</v>
      </c>
      <c r="X495" t="s">
        <v>8771</v>
      </c>
      <c r="Y495" t="s">
        <v>8772</v>
      </c>
      <c r="Z495" s="6">
        <f t="shared" si="43"/>
        <v>73809560</v>
      </c>
      <c r="AA495" s="6">
        <f>IFERROR(VALUE(Table3[[#This Row],[potential revenue]]), 0)</f>
        <v>73809560</v>
      </c>
      <c r="AB495" t="str">
        <f t="shared" si="44"/>
        <v>No</v>
      </c>
      <c r="AC495">
        <f t="shared" si="45"/>
        <v>213</v>
      </c>
      <c r="AD495" t="str">
        <f t="shared" si="46"/>
        <v>&gt;₹500</v>
      </c>
      <c r="AE495" t="str">
        <f t="shared" si="47"/>
        <v>41–50%</v>
      </c>
    </row>
    <row r="496" spans="1:31" x14ac:dyDescent="0.35">
      <c r="A496" t="s">
        <v>11626</v>
      </c>
      <c r="B496" t="s">
        <v>5448</v>
      </c>
      <c r="C496" t="str">
        <f>PROPER(Table3[[#This Row],[product_name2]])</f>
        <v>Hp X200 Wireless Mouse With 2.4 Ghz Wireless Connectivity, Adjustable Dpi Up To 1600, Ambidextrous Design, And 18-Month Long Battery Life. 3-Years Warranty (6Vy95Aa)</v>
      </c>
      <c r="D496" t="s">
        <v>5449</v>
      </c>
      <c r="E496" t="s">
        <v>8817</v>
      </c>
      <c r="F496" t="str">
        <f>LEFT(Table3[[#This Row],[category]], FIND("|", Table3[[#This Row],[category]]) - 1)</f>
        <v>Home&amp;Kitchen</v>
      </c>
      <c r="G496" t="str">
        <f>MID(Table3[[#This Row],[category]], FIND("|", Table3[[#This Row],[category]]) + 1, FIND("|", Table3[[#This Row],[category]], FIND("|", Table3[[#This Row],[category]]) + 1) - FIND("|", Table3[[#This Row],[category]]) - 1)</f>
        <v>Heating,Cooling&amp;AirQuality</v>
      </c>
      <c r="H496" t="str">
        <f>RIGHT(Table3[[#This Row],[category]], LEN(Table3[[#This Row],[category]]) - FIND("|", Table3[[#This Row],[category]], FIND("|", Table3[[#This Row],[category]]) + 1))</f>
        <v>WaterHeaters&amp;Geysers|StorageWaterHeaters</v>
      </c>
      <c r="I496" s="6">
        <v>7349</v>
      </c>
      <c r="J496" s="6">
        <v>10900</v>
      </c>
      <c r="K496" s="1">
        <f t="shared" si="42"/>
        <v>32.577981651376149</v>
      </c>
      <c r="L496" s="3">
        <v>0.33</v>
      </c>
      <c r="M496" s="1">
        <v>4.2</v>
      </c>
      <c r="N496" s="11">
        <v>11957</v>
      </c>
      <c r="O496" s="7">
        <f>IF(ISNUMBER(Table3[[#This Row],[rating]]), Table3[[#This Row],[rating]], "")</f>
        <v>4.2</v>
      </c>
      <c r="P496" s="7">
        <f>Table3[[#This Row],[average rating]] + (Table3[[#This Row],[rating_count]] / 1000)</f>
        <v>16.157</v>
      </c>
      <c r="Q496" s="7">
        <f>IFERROR(ROUND(VALUE(Table3[[#This Row],[rating]]), 0), "")</f>
        <v>4</v>
      </c>
      <c r="R496" t="s">
        <v>11628</v>
      </c>
      <c r="S496" t="s">
        <v>11629</v>
      </c>
      <c r="T496" t="s">
        <v>11630</v>
      </c>
      <c r="U496" t="s">
        <v>11631</v>
      </c>
      <c r="V496" t="s">
        <v>11632</v>
      </c>
      <c r="W496" t="s">
        <v>11633</v>
      </c>
      <c r="X496" t="s">
        <v>11634</v>
      </c>
      <c r="Y496" t="s">
        <v>11635</v>
      </c>
      <c r="Z496" s="6">
        <f t="shared" si="43"/>
        <v>130331300</v>
      </c>
      <c r="AA496" s="6">
        <f>IFERROR(VALUE(Table3[[#This Row],[potential revenue]]), 0)</f>
        <v>130331300</v>
      </c>
      <c r="AB496" t="str">
        <f t="shared" si="44"/>
        <v>No</v>
      </c>
      <c r="AC496">
        <f t="shared" si="45"/>
        <v>214</v>
      </c>
      <c r="AD496" t="str">
        <f t="shared" si="46"/>
        <v>&gt;₹500</v>
      </c>
      <c r="AE496" t="str">
        <f t="shared" si="47"/>
        <v>31–40%</v>
      </c>
    </row>
    <row r="497" spans="1:31" x14ac:dyDescent="0.35">
      <c r="A497" t="s">
        <v>11798</v>
      </c>
      <c r="B497" t="s">
        <v>5511</v>
      </c>
      <c r="C497" t="str">
        <f>PROPER(Table3[[#This Row],[product_name2]])</f>
        <v>Zebronics Zeb-Km2100 Multimedia Usb Keyboard Comes With 114 Keys Including 12 Dedicated Multimedia Keys &amp; With Rupee Key</v>
      </c>
      <c r="D497" t="s">
        <v>5512</v>
      </c>
      <c r="E497" t="s">
        <v>9370</v>
      </c>
      <c r="F497" t="str">
        <f>LEFT(Table3[[#This Row],[category]], FIND("|", Table3[[#This Row],[category]]) - 1)</f>
        <v>Home&amp;Kitchen</v>
      </c>
      <c r="G497" t="str">
        <f>MID(Table3[[#This Row],[category]], FIND("|", Table3[[#This Row],[category]]) + 1, FIND("|", Table3[[#This Row],[category]], FIND("|", Table3[[#This Row],[category]]) + 1) - FIND("|", Table3[[#This Row],[category]]) - 1)</f>
        <v>Kitchen&amp;HomeAppliances</v>
      </c>
      <c r="H497" t="str">
        <f>RIGHT(Table3[[#This Row],[category]], LEN(Table3[[#This Row],[category]]) - FIND("|", Table3[[#This Row],[category]], FIND("|", Table3[[#This Row],[category]]) + 1))</f>
        <v>Vacuum,Cleaning&amp;Ironing|Vacuums&amp;FloorCare|Vacuums|CanisterVacuums</v>
      </c>
      <c r="I497" s="6">
        <v>3799</v>
      </c>
      <c r="J497" s="6">
        <v>6000</v>
      </c>
      <c r="K497" s="1">
        <f t="shared" si="42"/>
        <v>36.683333333333337</v>
      </c>
      <c r="L497" s="3">
        <v>0.37</v>
      </c>
      <c r="M497" s="1">
        <v>4.2</v>
      </c>
      <c r="N497" s="11">
        <v>11935</v>
      </c>
      <c r="O497" s="7">
        <f>IF(ISNUMBER(Table3[[#This Row],[rating]]), Table3[[#This Row],[rating]], "")</f>
        <v>4.2</v>
      </c>
      <c r="P497" s="7">
        <f>Table3[[#This Row],[average rating]] + (Table3[[#This Row],[rating_count]] / 1000)</f>
        <v>16.135000000000002</v>
      </c>
      <c r="Q497" s="7">
        <f>IFERROR(ROUND(VALUE(Table3[[#This Row],[rating]]), 0), "")</f>
        <v>4</v>
      </c>
      <c r="R497" t="s">
        <v>11800</v>
      </c>
      <c r="S497" t="s">
        <v>11801</v>
      </c>
      <c r="T497" t="s">
        <v>11802</v>
      </c>
      <c r="U497" t="s">
        <v>11803</v>
      </c>
      <c r="V497" t="s">
        <v>11804</v>
      </c>
      <c r="W497" t="s">
        <v>11805</v>
      </c>
      <c r="X497" t="s">
        <v>11806</v>
      </c>
      <c r="Y497" t="s">
        <v>11807</v>
      </c>
      <c r="Z497" s="6">
        <f t="shared" si="43"/>
        <v>71610000</v>
      </c>
      <c r="AA497" s="6">
        <f>IFERROR(VALUE(Table3[[#This Row],[potential revenue]]), 0)</f>
        <v>71610000</v>
      </c>
      <c r="AB497" t="str">
        <f t="shared" si="44"/>
        <v>No</v>
      </c>
      <c r="AC497">
        <f t="shared" si="45"/>
        <v>215</v>
      </c>
      <c r="AD497" t="str">
        <f t="shared" si="46"/>
        <v>&gt;₹500</v>
      </c>
      <c r="AE497" t="str">
        <f t="shared" si="47"/>
        <v>31–40%</v>
      </c>
    </row>
    <row r="498" spans="1:31" x14ac:dyDescent="0.35">
      <c r="A498" t="s">
        <v>5676</v>
      </c>
      <c r="B498" t="s">
        <v>3101</v>
      </c>
      <c r="C498" t="str">
        <f>PROPER(Table3[[#This Row],[product_name2]])</f>
        <v>Ptron Tangentbeat In-Ear Bluetooth 5.0 Wireless Headphones With Mic, Enhanced Bass, 10Mm Drivers, Clear Calls, Snug-Fit, Fast Charging, Magnetic Buds, Voice Assistant &amp; Ipx4 Wireless Neckband (Black)</v>
      </c>
      <c r="D498" t="s">
        <v>3102</v>
      </c>
      <c r="E498" t="s">
        <v>5678</v>
      </c>
      <c r="F498" t="str">
        <f>LEFT(Table3[[#This Row],[category]], FIND("|", Table3[[#This Row],[category]]) - 1)</f>
        <v>Electronics</v>
      </c>
      <c r="G498" t="str">
        <f>MID(Table3[[#This Row],[category]], FIND("|", Table3[[#This Row],[category]]) + 1, FIND("|", Table3[[#This Row],[category]], FIND("|", Table3[[#This Row],[category]]) + 1) - FIND("|", Table3[[#This Row],[category]]) - 1)</f>
        <v>GeneralPurposeBatteries&amp;BatteryChargers</v>
      </c>
      <c r="H498" t="str">
        <f>RIGHT(Table3[[#This Row],[category]], LEN(Table3[[#This Row],[category]]) - FIND("|", Table3[[#This Row],[category]], FIND("|", Table3[[#This Row],[category]]) + 1))</f>
        <v>RechargeableBatteries</v>
      </c>
      <c r="I498" s="6">
        <v>479</v>
      </c>
      <c r="J498" s="6">
        <v>599</v>
      </c>
      <c r="K498" s="1">
        <f t="shared" si="42"/>
        <v>20.033388981636062</v>
      </c>
      <c r="L498" s="3">
        <v>0.2</v>
      </c>
      <c r="M498" s="1">
        <v>4.3</v>
      </c>
      <c r="N498" s="11">
        <v>11687</v>
      </c>
      <c r="O498" s="7">
        <f>IF(ISNUMBER(Table3[[#This Row],[rating]]), Table3[[#This Row],[rating]], "")</f>
        <v>4.3</v>
      </c>
      <c r="P498" s="7">
        <f>Table3[[#This Row],[average rating]] + (Table3[[#This Row],[rating_count]] / 1000)</f>
        <v>15.986999999999998</v>
      </c>
      <c r="Q498" s="7">
        <f>IFERROR(ROUND(VALUE(Table3[[#This Row],[rating]]), 0), "")</f>
        <v>4</v>
      </c>
      <c r="R498" t="s">
        <v>5679</v>
      </c>
      <c r="S498" t="s">
        <v>5680</v>
      </c>
      <c r="T498" t="s">
        <v>5681</v>
      </c>
      <c r="U498" t="s">
        <v>5682</v>
      </c>
      <c r="V498" t="s">
        <v>5683</v>
      </c>
      <c r="W498" t="s">
        <v>5684</v>
      </c>
      <c r="X498" t="s">
        <v>5685</v>
      </c>
      <c r="Y498" t="s">
        <v>5686</v>
      </c>
      <c r="Z498" s="6">
        <f t="shared" si="43"/>
        <v>7000513</v>
      </c>
      <c r="AA498" s="6">
        <f>IFERROR(VALUE(Table3[[#This Row],[potential revenue]]), 0)</f>
        <v>7000513</v>
      </c>
      <c r="AB498" t="str">
        <f t="shared" si="44"/>
        <v>No</v>
      </c>
      <c r="AC498">
        <f t="shared" si="45"/>
        <v>216</v>
      </c>
      <c r="AD498" t="str">
        <f t="shared" si="46"/>
        <v>&gt;₹500</v>
      </c>
      <c r="AE498" t="str">
        <f t="shared" si="47"/>
        <v>21–30%</v>
      </c>
    </row>
    <row r="499" spans="1:31" x14ac:dyDescent="0.35">
      <c r="A499" t="s">
        <v>9708</v>
      </c>
      <c r="B499" t="s">
        <v>7301</v>
      </c>
      <c r="C499" t="str">
        <f>PROPER(Table3[[#This Row],[product_name2]])</f>
        <v>Klam Lcd Writing Tablet Screenwriting Toys Board Smart Digital E-Note Pad 8.5 Inch Light Weight Magic Slate For Drawing Playing Noting By Kids And Adults Best Birthday Gift Girls Boys, Multicolor</v>
      </c>
      <c r="D499" t="s">
        <v>7302</v>
      </c>
      <c r="E499" t="s">
        <v>8753</v>
      </c>
      <c r="F499" t="str">
        <f>LEFT(Table3[[#This Row],[category]], FIND("|", Table3[[#This Row],[category]]) - 1)</f>
        <v>Home&amp;Kitchen</v>
      </c>
      <c r="G499" t="str">
        <f>MID(Table3[[#This Row],[category]], FIND("|", Table3[[#This Row],[category]]) + 1, FIND("|", Table3[[#This Row],[category]], FIND("|", Table3[[#This Row],[category]]) + 1) - FIND("|", Table3[[#This Row],[category]]) - 1)</f>
        <v>Kitchen&amp;HomeAppliances</v>
      </c>
      <c r="H499" t="str">
        <f>RIGHT(Table3[[#This Row],[category]], LEN(Table3[[#This Row],[category]]) - FIND("|", Table3[[#This Row],[category]], FIND("|", Table3[[#This Row],[category]]) + 1))</f>
        <v>SmallKitchenAppliances|MixerGrinders</v>
      </c>
      <c r="I499" s="6">
        <v>3599</v>
      </c>
      <c r="J499" s="6">
        <v>9455</v>
      </c>
      <c r="K499" s="1">
        <f t="shared" si="42"/>
        <v>61.935483870967744</v>
      </c>
      <c r="L499" s="3">
        <v>0.62</v>
      </c>
      <c r="M499" s="1">
        <v>4.0999999999999996</v>
      </c>
      <c r="N499" s="11">
        <v>11828</v>
      </c>
      <c r="O499" s="7">
        <f>IF(ISNUMBER(Table3[[#This Row],[rating]]), Table3[[#This Row],[rating]], "")</f>
        <v>4.0999999999999996</v>
      </c>
      <c r="P499" s="7">
        <f>Table3[[#This Row],[average rating]] + (Table3[[#This Row],[rating_count]] / 1000)</f>
        <v>15.927999999999999</v>
      </c>
      <c r="Q499" s="7">
        <f>IFERROR(ROUND(VALUE(Table3[[#This Row],[rating]]), 0), "")</f>
        <v>4</v>
      </c>
      <c r="R499" t="s">
        <v>9710</v>
      </c>
      <c r="S499" t="s">
        <v>9711</v>
      </c>
      <c r="T499" t="s">
        <v>9712</v>
      </c>
      <c r="U499" t="s">
        <v>9713</v>
      </c>
      <c r="V499" t="s">
        <v>9714</v>
      </c>
      <c r="W499" t="s">
        <v>9715</v>
      </c>
      <c r="X499" t="s">
        <v>9716</v>
      </c>
      <c r="Y499" t="s">
        <v>9717</v>
      </c>
      <c r="Z499" s="6">
        <f t="shared" si="43"/>
        <v>111833740</v>
      </c>
      <c r="AA499" s="6">
        <f>IFERROR(VALUE(Table3[[#This Row],[potential revenue]]), 0)</f>
        <v>111833740</v>
      </c>
      <c r="AB499" t="str">
        <f t="shared" si="44"/>
        <v>No</v>
      </c>
      <c r="AC499">
        <f t="shared" si="45"/>
        <v>217</v>
      </c>
      <c r="AD499" t="str">
        <f t="shared" si="46"/>
        <v>₹200–₹500</v>
      </c>
      <c r="AE499" t="str">
        <f t="shared" si="47"/>
        <v>61–70%</v>
      </c>
    </row>
    <row r="500" spans="1:31" x14ac:dyDescent="0.35">
      <c r="A500" t="s">
        <v>9306</v>
      </c>
      <c r="B500" t="s">
        <v>1757</v>
      </c>
      <c r="C500" t="str">
        <f>PROPER(Table3[[#This Row],[product_name2]])</f>
        <v>Time Office Scanner Replacement Cable For Startek Fm220U (Type C) Ivory</v>
      </c>
      <c r="D500" t="s">
        <v>1758</v>
      </c>
      <c r="E500" t="s">
        <v>8753</v>
      </c>
      <c r="F500" t="str">
        <f>LEFT(Table3[[#This Row],[category]], FIND("|", Table3[[#This Row],[category]]) - 1)</f>
        <v>Home&amp;Kitchen</v>
      </c>
      <c r="G500" t="str">
        <f>MID(Table3[[#This Row],[category]], FIND("|", Table3[[#This Row],[category]]) + 1, FIND("|", Table3[[#This Row],[category]], FIND("|", Table3[[#This Row],[category]]) + 1) - FIND("|", Table3[[#This Row],[category]]) - 1)</f>
        <v>Kitchen&amp;HomeAppliances</v>
      </c>
      <c r="H500" t="str">
        <f>RIGHT(Table3[[#This Row],[category]], LEN(Table3[[#This Row],[category]]) - FIND("|", Table3[[#This Row],[category]], FIND("|", Table3[[#This Row],[category]]) + 1))</f>
        <v>SmallKitchenAppliances|MixerGrinders</v>
      </c>
      <c r="I500" s="6">
        <v>6999</v>
      </c>
      <c r="J500" s="6">
        <v>10590</v>
      </c>
      <c r="K500" s="1">
        <f t="shared" si="42"/>
        <v>33.909348441926348</v>
      </c>
      <c r="L500" s="3">
        <v>0.34</v>
      </c>
      <c r="M500" s="1">
        <v>4.4000000000000004</v>
      </c>
      <c r="N500" s="11">
        <v>11499</v>
      </c>
      <c r="O500" s="7">
        <f>IF(ISNUMBER(Table3[[#This Row],[rating]]), Table3[[#This Row],[rating]], "")</f>
        <v>4.4000000000000004</v>
      </c>
      <c r="P500" s="7">
        <f>Table3[[#This Row],[average rating]] + (Table3[[#This Row],[rating_count]] / 1000)</f>
        <v>15.899000000000001</v>
      </c>
      <c r="Q500" s="7">
        <f>IFERROR(ROUND(VALUE(Table3[[#This Row],[rating]]), 0), "")</f>
        <v>4</v>
      </c>
      <c r="R500" t="s">
        <v>9308</v>
      </c>
      <c r="S500" t="s">
        <v>9309</v>
      </c>
      <c r="T500" t="s">
        <v>9310</v>
      </c>
      <c r="U500" t="s">
        <v>9311</v>
      </c>
      <c r="V500" t="s">
        <v>9312</v>
      </c>
      <c r="W500" t="s">
        <v>9313</v>
      </c>
      <c r="X500" t="s">
        <v>9314</v>
      </c>
      <c r="Y500" t="s">
        <v>9315</v>
      </c>
      <c r="Z500" s="6">
        <f t="shared" si="43"/>
        <v>121774410</v>
      </c>
      <c r="AA500" s="6">
        <f>IFERROR(VALUE(Table3[[#This Row],[potential revenue]]), 0)</f>
        <v>121774410</v>
      </c>
      <c r="AB500" t="str">
        <f t="shared" si="44"/>
        <v>Yes</v>
      </c>
      <c r="AC500">
        <f t="shared" si="45"/>
        <v>218</v>
      </c>
      <c r="AD500" t="str">
        <f t="shared" si="46"/>
        <v>&gt;₹500</v>
      </c>
      <c r="AE500" t="str">
        <f t="shared" si="47"/>
        <v>31–40%</v>
      </c>
    </row>
    <row r="501" spans="1:31" x14ac:dyDescent="0.35">
      <c r="A501" t="s">
        <v>3692</v>
      </c>
      <c r="B501" t="s">
        <v>412</v>
      </c>
      <c r="C501" t="str">
        <f>PROPER(Table3[[#This Row],[product_name2]])</f>
        <v>Mi 108 Cm (43 Inches) Full Hd Android Led Tv 4C | L43M6-Inc (Black)</v>
      </c>
      <c r="D501" t="s">
        <v>413</v>
      </c>
      <c r="E501" t="s">
        <v>3178</v>
      </c>
      <c r="F501" t="str">
        <f>LEFT(Table3[[#This Row],[category]], FIND("|", Table3[[#This Row],[category]]) - 1)</f>
        <v>Electronics</v>
      </c>
      <c r="G501" t="str">
        <f>MID(Table3[[#This Row],[category]], FIND("|", Table3[[#This Row],[category]]) + 1, FIND("|", Table3[[#This Row],[category]], FIND("|", Table3[[#This Row],[category]]) + 1) - FIND("|", Table3[[#This Row],[category]]) - 1)</f>
        <v>Mobiles&amp;Accessories</v>
      </c>
      <c r="H501" t="str">
        <f>RIGHT(Table3[[#This Row],[category]], LEN(Table3[[#This Row],[category]]) - FIND("|", Table3[[#This Row],[category]], FIND("|", Table3[[#This Row],[category]]) + 1))</f>
        <v>MobileAccessories|Chargers|WallChargers</v>
      </c>
      <c r="I501" s="6">
        <v>99</v>
      </c>
      <c r="J501" s="6">
        <v>171</v>
      </c>
      <c r="K501" s="1">
        <f t="shared" si="42"/>
        <v>42.105263157894733</v>
      </c>
      <c r="L501" s="3">
        <v>0.42</v>
      </c>
      <c r="M501" s="1">
        <v>4.5</v>
      </c>
      <c r="N501" s="11">
        <v>11339</v>
      </c>
      <c r="O501" s="7">
        <f>IF(ISNUMBER(Table3[[#This Row],[rating]]), Table3[[#This Row],[rating]], "")</f>
        <v>4.5</v>
      </c>
      <c r="P501" s="7">
        <f>Table3[[#This Row],[average rating]] + (Table3[[#This Row],[rating_count]] / 1000)</f>
        <v>15.839</v>
      </c>
      <c r="Q501" s="7">
        <f>IFERROR(ROUND(VALUE(Table3[[#This Row],[rating]]), 0), "")</f>
        <v>5</v>
      </c>
      <c r="R501" t="s">
        <v>3694</v>
      </c>
      <c r="S501" t="s">
        <v>3695</v>
      </c>
      <c r="T501" t="s">
        <v>3696</v>
      </c>
      <c r="U501" t="s">
        <v>3697</v>
      </c>
      <c r="V501" t="s">
        <v>3698</v>
      </c>
      <c r="W501" t="s">
        <v>3699</v>
      </c>
      <c r="X501" t="s">
        <v>3700</v>
      </c>
      <c r="Y501" t="s">
        <v>3701</v>
      </c>
      <c r="Z501" s="6">
        <f t="shared" si="43"/>
        <v>1938969</v>
      </c>
      <c r="AA501" s="6">
        <f>IFERROR(VALUE(Table3[[#This Row],[potential revenue]]), 0)</f>
        <v>1938969</v>
      </c>
      <c r="AB501" t="str">
        <f t="shared" si="44"/>
        <v>No</v>
      </c>
      <c r="AC501">
        <f t="shared" si="45"/>
        <v>218</v>
      </c>
      <c r="AD501" t="str">
        <f t="shared" si="46"/>
        <v>&gt;₹500</v>
      </c>
      <c r="AE501" t="str">
        <f t="shared" si="47"/>
        <v>41–50%</v>
      </c>
    </row>
    <row r="502" spans="1:31" x14ac:dyDescent="0.35">
      <c r="A502" t="s">
        <v>6629</v>
      </c>
      <c r="B502" t="s">
        <v>3306</v>
      </c>
      <c r="C502" t="str">
        <f>PROPER(Table3[[#This Row],[product_name2]])</f>
        <v>Noise Colorfit Pro 4 Advanced Bluetooth Calling Smart Watch With 1.72" Truview Display, Fully-Functional Digital Crown, 311 Ppi, 60Hz Refresh Rate, 500 Nits Brightness (Charcoal Black)</v>
      </c>
      <c r="D502" t="s">
        <v>3307</v>
      </c>
      <c r="E502" t="s">
        <v>6233</v>
      </c>
      <c r="F502" t="str">
        <f>LEFT(Table3[[#This Row],[category]], FIND("|", Table3[[#This Row],[category]]) - 1)</f>
        <v>Computers&amp;Accessories</v>
      </c>
      <c r="G502" t="str">
        <f>MID(Table3[[#This Row],[category]], FIND("|", Table3[[#This Row],[category]]) + 1, FIND("|", Table3[[#This Row],[category]], FIND("|", Table3[[#This Row],[category]]) + 1) - FIND("|", Table3[[#This Row],[category]]) - 1)</f>
        <v>Accessories&amp;Peripherals</v>
      </c>
      <c r="H502" t="str">
        <f>RIGHT(Table3[[#This Row],[category]], LEN(Table3[[#This Row],[category]]) - FIND("|", Table3[[#This Row],[category]], FIND("|", Table3[[#This Row],[category]]) + 1))</f>
        <v>LaptopAccessories|Bags&amp;Sleeves|LaptopSleeves&amp;Slipcases</v>
      </c>
      <c r="I502" s="6">
        <v>449</v>
      </c>
      <c r="J502" s="6">
        <v>999</v>
      </c>
      <c r="K502" s="1">
        <f t="shared" si="42"/>
        <v>55.055055055055057</v>
      </c>
      <c r="L502" s="3">
        <v>0.55000000000000004</v>
      </c>
      <c r="M502" s="1">
        <v>4.3</v>
      </c>
      <c r="N502" s="11">
        <v>11330</v>
      </c>
      <c r="O502" s="7">
        <f>IF(ISNUMBER(Table3[[#This Row],[rating]]), Table3[[#This Row],[rating]], "")</f>
        <v>4.3</v>
      </c>
      <c r="P502" s="7">
        <f>Table3[[#This Row],[average rating]] + (Table3[[#This Row],[rating_count]] / 1000)</f>
        <v>15.629999999999999</v>
      </c>
      <c r="Q502" s="7">
        <f>IFERROR(ROUND(VALUE(Table3[[#This Row],[rating]]), 0), "")</f>
        <v>4</v>
      </c>
      <c r="R502" t="s">
        <v>6631</v>
      </c>
      <c r="S502" t="s">
        <v>6632</v>
      </c>
      <c r="T502" t="s">
        <v>6633</v>
      </c>
      <c r="U502" t="s">
        <v>6634</v>
      </c>
      <c r="V502" t="s">
        <v>6635</v>
      </c>
      <c r="W502" t="s">
        <v>6636</v>
      </c>
      <c r="X502" t="s">
        <v>6240</v>
      </c>
      <c r="Y502" t="s">
        <v>6637</v>
      </c>
      <c r="Z502" s="6">
        <f t="shared" si="43"/>
        <v>11318670</v>
      </c>
      <c r="AA502" s="6">
        <f>IFERROR(VALUE(Table3[[#This Row],[potential revenue]]), 0)</f>
        <v>11318670</v>
      </c>
      <c r="AB502" t="str">
        <f t="shared" si="44"/>
        <v>No</v>
      </c>
      <c r="AC502">
        <f t="shared" si="45"/>
        <v>218</v>
      </c>
      <c r="AD502" t="str">
        <f t="shared" si="46"/>
        <v>&lt;₹200</v>
      </c>
      <c r="AE502" t="str">
        <f t="shared" si="47"/>
        <v>51–60%</v>
      </c>
    </row>
    <row r="503" spans="1:31" x14ac:dyDescent="0.35">
      <c r="A503" t="s">
        <v>7740</v>
      </c>
      <c r="B503" t="s">
        <v>12716</v>
      </c>
      <c r="C503" t="str">
        <f>PROPER(Table3[[#This Row],[product_name2]])</f>
        <v>Wipro Vesta 1380W Cordless Steam Iron Quick Heat Up With 20Gm/ Min Steam Burst, Scratch Resistant Ceramic Soleplate ,Vertical And Horizontal Ironing, Steam Burst Of Upto .8G/ Shot</v>
      </c>
      <c r="D503" t="s">
        <v>12717</v>
      </c>
      <c r="E503" t="s">
        <v>7742</v>
      </c>
      <c r="F503" t="str">
        <f>LEFT(Table3[[#This Row],[category]], FIND("|", Table3[[#This Row],[category]]) - 1)</f>
        <v>Computers&amp;Accessories</v>
      </c>
      <c r="G503" t="str">
        <f>MID(Table3[[#This Row],[category]], FIND("|", Table3[[#This Row],[category]]) + 1, FIND("|", Table3[[#This Row],[category]], FIND("|", Table3[[#This Row],[category]]) + 1) - FIND("|", Table3[[#This Row],[category]]) - 1)</f>
        <v>Printers,Inks&amp;Accessories</v>
      </c>
      <c r="H503" t="str">
        <f>RIGHT(Table3[[#This Row],[category]], LEN(Table3[[#This Row],[category]]) - FIND("|", Table3[[#This Row],[category]], FIND("|", Table3[[#This Row],[category]]) + 1))</f>
        <v>Printers|InkjetPrinters</v>
      </c>
      <c r="I503" s="6">
        <v>3498</v>
      </c>
      <c r="J503" s="6">
        <v>3875</v>
      </c>
      <c r="K503" s="1">
        <f t="shared" si="42"/>
        <v>9.7290322580645157</v>
      </c>
      <c r="L503" s="3">
        <v>0.1</v>
      </c>
      <c r="M503" s="1">
        <v>3.4</v>
      </c>
      <c r="N503" s="11">
        <v>12185</v>
      </c>
      <c r="O503" s="7">
        <f>IF(ISNUMBER(Table3[[#This Row],[rating]]), Table3[[#This Row],[rating]], "")</f>
        <v>3.4</v>
      </c>
      <c r="P503" s="7">
        <f>Table3[[#This Row],[average rating]] + (Table3[[#This Row],[rating_count]] / 1000)</f>
        <v>15.585000000000001</v>
      </c>
      <c r="Q503" s="7">
        <f>IFERROR(ROUND(VALUE(Table3[[#This Row],[rating]]), 0), "")</f>
        <v>3</v>
      </c>
      <c r="R503" t="s">
        <v>7743</v>
      </c>
      <c r="S503" t="s">
        <v>7744</v>
      </c>
      <c r="T503" t="s">
        <v>7745</v>
      </c>
      <c r="U503" t="s">
        <v>7746</v>
      </c>
      <c r="V503" t="s">
        <v>7747</v>
      </c>
      <c r="W503" t="s">
        <v>7748</v>
      </c>
      <c r="X503" t="s">
        <v>7749</v>
      </c>
      <c r="Y503" t="s">
        <v>7750</v>
      </c>
      <c r="Z503" s="6">
        <f t="shared" si="43"/>
        <v>47216875</v>
      </c>
      <c r="AA503" s="6">
        <f>IFERROR(VALUE(Table3[[#This Row],[potential revenue]]), 0)</f>
        <v>47216875</v>
      </c>
      <c r="AB503" t="str">
        <f t="shared" si="44"/>
        <v>Yes</v>
      </c>
      <c r="AC503">
        <f t="shared" si="45"/>
        <v>218</v>
      </c>
      <c r="AD503" t="str">
        <f t="shared" si="46"/>
        <v>₹200–₹500</v>
      </c>
      <c r="AE503" t="str">
        <f t="shared" si="47"/>
        <v>0–10%</v>
      </c>
    </row>
    <row r="504" spans="1:31" x14ac:dyDescent="0.35">
      <c r="A504" t="s">
        <v>10910</v>
      </c>
      <c r="B504" t="s">
        <v>1876</v>
      </c>
      <c r="C504" t="str">
        <f>PROPER(Table3[[#This Row],[product_name2]])</f>
        <v>7Seven¬Æ Compatible Tata Sky Remote Control Replacement Of Original Dth Sd Hd Tata Play Set Top Box Remote - Ir Learning Universal Remote For Any Brand Tv - Pairing Must</v>
      </c>
      <c r="D504" t="s">
        <v>1877</v>
      </c>
      <c r="E504" t="s">
        <v>8731</v>
      </c>
      <c r="F504" t="str">
        <f>LEFT(Table3[[#This Row],[category]], FIND("|", Table3[[#This Row],[category]]) - 1)</f>
        <v>Home&amp;Kitchen</v>
      </c>
      <c r="G504" t="str">
        <f>MID(Table3[[#This Row],[category]], FIND("|", Table3[[#This Row],[category]]) + 1, FIND("|", Table3[[#This Row],[category]], FIND("|", Table3[[#This Row],[category]]) + 1) - FIND("|", Table3[[#This Row],[category]]) - 1)</f>
        <v>Kitchen&amp;HomeAppliances</v>
      </c>
      <c r="H504" t="str">
        <f>RIGHT(Table3[[#This Row],[category]], LEN(Table3[[#This Row],[category]]) - FIND("|", Table3[[#This Row],[category]], FIND("|", Table3[[#This Row],[category]]) + 1))</f>
        <v>SmallKitchenAppliances|HandBlenders</v>
      </c>
      <c r="I504" s="6">
        <v>2742</v>
      </c>
      <c r="J504" s="6">
        <v>3995</v>
      </c>
      <c r="K504" s="1">
        <f t="shared" si="42"/>
        <v>31.364205256570717</v>
      </c>
      <c r="L504" s="3">
        <v>0.31</v>
      </c>
      <c r="M504" s="1">
        <v>4.4000000000000004</v>
      </c>
      <c r="N504" s="11">
        <v>11148</v>
      </c>
      <c r="O504" s="7">
        <f>IF(ISNUMBER(Table3[[#This Row],[rating]]), Table3[[#This Row],[rating]], "")</f>
        <v>4.4000000000000004</v>
      </c>
      <c r="P504" s="7">
        <f>Table3[[#This Row],[average rating]] + (Table3[[#This Row],[rating_count]] / 1000)</f>
        <v>15.548</v>
      </c>
      <c r="Q504" s="7">
        <f>IFERROR(ROUND(VALUE(Table3[[#This Row],[rating]]), 0), "")</f>
        <v>4</v>
      </c>
      <c r="R504" t="s">
        <v>10912</v>
      </c>
      <c r="S504" t="s">
        <v>10913</v>
      </c>
      <c r="T504" t="s">
        <v>10914</v>
      </c>
      <c r="U504" t="s">
        <v>10915</v>
      </c>
      <c r="V504" t="s">
        <v>10916</v>
      </c>
      <c r="W504" t="s">
        <v>10917</v>
      </c>
      <c r="X504" t="s">
        <v>10918</v>
      </c>
      <c r="Y504" t="s">
        <v>10919</v>
      </c>
      <c r="Z504" s="6">
        <f t="shared" si="43"/>
        <v>44536260</v>
      </c>
      <c r="AA504" s="6">
        <f>IFERROR(VALUE(Table3[[#This Row],[potential revenue]]), 0)</f>
        <v>44536260</v>
      </c>
      <c r="AB504" t="str">
        <f t="shared" si="44"/>
        <v>No</v>
      </c>
      <c r="AC504">
        <f t="shared" si="45"/>
        <v>218</v>
      </c>
      <c r="AD504" t="str">
        <f t="shared" si="46"/>
        <v>&gt;₹500</v>
      </c>
      <c r="AE504" t="str">
        <f t="shared" si="47"/>
        <v>31–40%</v>
      </c>
    </row>
    <row r="505" spans="1:31" x14ac:dyDescent="0.35">
      <c r="A505" t="s">
        <v>9959</v>
      </c>
      <c r="B505" t="s">
        <v>3535</v>
      </c>
      <c r="C505" t="str">
        <f>PROPER(Table3[[#This Row],[product_name2]])</f>
        <v>Sounce Spiral Charger Cable Protector Data Cable Saver Charging Cord Protective Cable Cover Headphone Macbook Laptop Earphone Cell Phone Set Of 3 (Cable Protector (12 Units))</v>
      </c>
      <c r="D505" t="s">
        <v>3536</v>
      </c>
      <c r="E505" t="s">
        <v>8690</v>
      </c>
      <c r="F505" t="str">
        <f>LEFT(Table3[[#This Row],[category]], FIND("|", Table3[[#This Row],[category]]) - 1)</f>
        <v>Home&amp;Kitchen</v>
      </c>
      <c r="G505" t="str">
        <f>MID(Table3[[#This Row],[category]], FIND("|", Table3[[#This Row],[category]]) + 1, FIND("|", Table3[[#This Row],[category]], FIND("|", Table3[[#This Row],[category]]) + 1) - FIND("|", Table3[[#This Row],[category]]) - 1)</f>
        <v>Kitchen&amp;HomeAppliances</v>
      </c>
      <c r="H505" t="str">
        <f>RIGHT(Table3[[#This Row],[category]], LEN(Table3[[#This Row],[category]]) - FIND("|", Table3[[#This Row],[category]], FIND("|", Table3[[#This Row],[category]]) + 1))</f>
        <v>SmallKitchenAppliances|InductionCooktop</v>
      </c>
      <c r="I505" s="6">
        <v>2089</v>
      </c>
      <c r="J505" s="6">
        <v>4000</v>
      </c>
      <c r="K505" s="1">
        <f t="shared" si="42"/>
        <v>47.774999999999999</v>
      </c>
      <c r="L505" s="3">
        <v>0.48</v>
      </c>
      <c r="M505" s="1">
        <v>4.2</v>
      </c>
      <c r="N505" s="11">
        <v>11199</v>
      </c>
      <c r="O505" s="7">
        <f>IF(ISNUMBER(Table3[[#This Row],[rating]]), Table3[[#This Row],[rating]], "")</f>
        <v>4.2</v>
      </c>
      <c r="P505" s="7">
        <f>Table3[[#This Row],[average rating]] + (Table3[[#This Row],[rating_count]] / 1000)</f>
        <v>15.399000000000001</v>
      </c>
      <c r="Q505" s="7">
        <f>IFERROR(ROUND(VALUE(Table3[[#This Row],[rating]]), 0), "")</f>
        <v>4</v>
      </c>
      <c r="R505" t="s">
        <v>9961</v>
      </c>
      <c r="S505" t="s">
        <v>9962</v>
      </c>
      <c r="T505" t="s">
        <v>9963</v>
      </c>
      <c r="U505" t="s">
        <v>9964</v>
      </c>
      <c r="V505" t="s">
        <v>9965</v>
      </c>
      <c r="W505" t="s">
        <v>9966</v>
      </c>
      <c r="X505" t="s">
        <v>9967</v>
      </c>
      <c r="Y505" t="s">
        <v>9968</v>
      </c>
      <c r="Z505" s="6">
        <f t="shared" si="43"/>
        <v>44796000</v>
      </c>
      <c r="AA505" s="6">
        <f>IFERROR(VALUE(Table3[[#This Row],[potential revenue]]), 0)</f>
        <v>44796000</v>
      </c>
      <c r="AB505" t="str">
        <f t="shared" si="44"/>
        <v>No</v>
      </c>
      <c r="AC505">
        <f t="shared" si="45"/>
        <v>217</v>
      </c>
      <c r="AD505" t="str">
        <f t="shared" si="46"/>
        <v>&gt;₹500</v>
      </c>
      <c r="AE505" t="str">
        <f t="shared" si="47"/>
        <v>41–50%</v>
      </c>
    </row>
    <row r="506" spans="1:31" x14ac:dyDescent="0.35">
      <c r="A506" t="s">
        <v>6679</v>
      </c>
      <c r="B506" t="s">
        <v>3318</v>
      </c>
      <c r="C506" t="str">
        <f>PROPER(Table3[[#This Row],[product_name2]])</f>
        <v>Iqoo Z6 Lite 5G By Vivo (Stellar Green, 6Gb Ram, 128Gb Storage) | World'S First Snapdragon 4 Gen 1 | 120Hz Refresh Rate | 5000Mah Battery | Travel Adapter To Be Purchased Separately</v>
      </c>
      <c r="D506" t="s">
        <v>3319</v>
      </c>
      <c r="E506" t="s">
        <v>6681</v>
      </c>
      <c r="F506" t="str">
        <f>LEFT(Table3[[#This Row],[category]], FIND("|", Table3[[#This Row],[category]]) - 1)</f>
        <v>Computers&amp;Accessories</v>
      </c>
      <c r="G506" t="str">
        <f>MID(Table3[[#This Row],[category]], FIND("|", Table3[[#This Row],[category]]) + 1, FIND("|", Table3[[#This Row],[category]], FIND("|", Table3[[#This Row],[category]]) + 1) - FIND("|", Table3[[#This Row],[category]]) - 1)</f>
        <v>Accessories&amp;Peripherals</v>
      </c>
      <c r="H506" t="str">
        <f>RIGHT(Table3[[#This Row],[category]], LEN(Table3[[#This Row],[category]]) - FIND("|", Table3[[#This Row],[category]], FIND("|", Table3[[#This Row],[category]]) + 1))</f>
        <v>LaptopAccessories</v>
      </c>
      <c r="I506" s="6">
        <v>1399</v>
      </c>
      <c r="J506" s="6">
        <v>2490</v>
      </c>
      <c r="K506" s="1">
        <f t="shared" si="42"/>
        <v>43.815261044176708</v>
      </c>
      <c r="L506" s="3">
        <v>0.44</v>
      </c>
      <c r="M506" s="1">
        <v>4.3</v>
      </c>
      <c r="N506" s="11">
        <v>11074</v>
      </c>
      <c r="O506" s="7">
        <f>IF(ISNUMBER(Table3[[#This Row],[rating]]), Table3[[#This Row],[rating]], "")</f>
        <v>4.3</v>
      </c>
      <c r="P506" s="7">
        <f>Table3[[#This Row],[average rating]] + (Table3[[#This Row],[rating_count]] / 1000)</f>
        <v>15.373999999999999</v>
      </c>
      <c r="Q506" s="7">
        <f>IFERROR(ROUND(VALUE(Table3[[#This Row],[rating]]), 0), "")</f>
        <v>4</v>
      </c>
      <c r="R506" t="s">
        <v>6682</v>
      </c>
      <c r="S506" t="s">
        <v>6683</v>
      </c>
      <c r="T506" t="s">
        <v>6684</v>
      </c>
      <c r="U506" t="s">
        <v>6685</v>
      </c>
      <c r="V506" t="s">
        <v>6686</v>
      </c>
      <c r="W506" t="s">
        <v>6687</v>
      </c>
      <c r="X506" t="s">
        <v>6688</v>
      </c>
      <c r="Y506" t="s">
        <v>6689</v>
      </c>
      <c r="Z506" s="6">
        <f t="shared" si="43"/>
        <v>27574260</v>
      </c>
      <c r="AA506" s="6">
        <f>IFERROR(VALUE(Table3[[#This Row],[potential revenue]]), 0)</f>
        <v>27574260</v>
      </c>
      <c r="AB506" t="str">
        <f t="shared" si="44"/>
        <v>No</v>
      </c>
      <c r="AC506">
        <f t="shared" si="45"/>
        <v>218</v>
      </c>
      <c r="AD506" t="str">
        <f t="shared" si="46"/>
        <v>&gt;₹500</v>
      </c>
      <c r="AE506" t="str">
        <f t="shared" si="47"/>
        <v>41–50%</v>
      </c>
    </row>
    <row r="507" spans="1:31" x14ac:dyDescent="0.35">
      <c r="A507" t="s">
        <v>8103</v>
      </c>
      <c r="B507" t="s">
        <v>181</v>
      </c>
      <c r="C507" t="str">
        <f>PROPER(Table3[[#This Row],[product_name2]])</f>
        <v>Ambrane Unbreakable 60W / 3A Fast Charging 1.5M Braided Type C To Type C Cable For Smartphones, Tablets, Laptops &amp; Other Type C Devices, Pd Technology, 480Mbps Data Sync (Rctt15, Black)</v>
      </c>
      <c r="D507" t="s">
        <v>182</v>
      </c>
      <c r="E507" t="s">
        <v>5362</v>
      </c>
      <c r="F507" t="str">
        <f>LEFT(Table3[[#This Row],[category]], FIND("|", Table3[[#This Row],[category]]) - 1)</f>
        <v>Computers&amp;Accessories</v>
      </c>
      <c r="G507" t="str">
        <f>MID(Table3[[#This Row],[category]], FIND("|", Table3[[#This Row],[category]]) + 1, FIND("|", Table3[[#This Row],[category]], FIND("|", Table3[[#This Row],[category]]) + 1) - FIND("|", Table3[[#This Row],[category]]) - 1)</f>
        <v>Accessories&amp;Peripherals</v>
      </c>
      <c r="H507" t="str">
        <f>RIGHT(Table3[[#This Row],[category]], LEN(Table3[[#This Row],[category]]) - FIND("|", Table3[[#This Row],[category]], FIND("|", Table3[[#This Row],[category]]) + 1))</f>
        <v>PCGamingPeripherals|GamingMice</v>
      </c>
      <c r="I507" s="6">
        <v>1995</v>
      </c>
      <c r="J507" s="6">
        <v>2895</v>
      </c>
      <c r="K507" s="1">
        <f t="shared" si="42"/>
        <v>31.088082901554404</v>
      </c>
      <c r="L507" s="3">
        <v>0.31</v>
      </c>
      <c r="M507" s="1">
        <v>4.5999999999999996</v>
      </c>
      <c r="N507" s="11">
        <v>10760</v>
      </c>
      <c r="O507" s="7">
        <f>IF(ISNUMBER(Table3[[#This Row],[rating]]), Table3[[#This Row],[rating]], "")</f>
        <v>4.5999999999999996</v>
      </c>
      <c r="P507" s="7">
        <f>Table3[[#This Row],[average rating]] + (Table3[[#This Row],[rating_count]] / 1000)</f>
        <v>15.36</v>
      </c>
      <c r="Q507" s="7">
        <f>IFERROR(ROUND(VALUE(Table3[[#This Row],[rating]]), 0), "")</f>
        <v>5</v>
      </c>
      <c r="R507" t="s">
        <v>8105</v>
      </c>
      <c r="S507" t="s">
        <v>8106</v>
      </c>
      <c r="T507" t="s">
        <v>8107</v>
      </c>
      <c r="U507" t="s">
        <v>8108</v>
      </c>
      <c r="V507" t="s">
        <v>8109</v>
      </c>
      <c r="W507" t="s">
        <v>8110</v>
      </c>
      <c r="X507" t="s">
        <v>8111</v>
      </c>
      <c r="Y507" t="s">
        <v>8112</v>
      </c>
      <c r="Z507" s="6">
        <f t="shared" si="43"/>
        <v>31150200</v>
      </c>
      <c r="AA507" s="6">
        <f>IFERROR(VALUE(Table3[[#This Row],[potential revenue]]), 0)</f>
        <v>31150200</v>
      </c>
      <c r="AB507" t="str">
        <f t="shared" si="44"/>
        <v>No</v>
      </c>
      <c r="AC507">
        <f t="shared" si="45"/>
        <v>219</v>
      </c>
      <c r="AD507" t="str">
        <f t="shared" si="46"/>
        <v>&gt;₹500</v>
      </c>
      <c r="AE507" t="str">
        <f t="shared" si="47"/>
        <v>31–40%</v>
      </c>
    </row>
    <row r="508" spans="1:31" x14ac:dyDescent="0.35">
      <c r="A508" t="s">
        <v>5166</v>
      </c>
      <c r="B508" t="s">
        <v>12504</v>
      </c>
      <c r="C508" t="str">
        <f>PROPER(Table3[[#This Row],[product_name2]])</f>
        <v>Wolpin 1 Lint Roller With 60 Sheets Remove Clothes Lint Dog Hair Dust (19 X 13 Cm) Orange</v>
      </c>
      <c r="D508" t="s">
        <v>12505</v>
      </c>
      <c r="E508" t="s">
        <v>4868</v>
      </c>
      <c r="F508" t="str">
        <f>LEFT(Table3[[#This Row],[category]], FIND("|", Table3[[#This Row],[category]]) - 1)</f>
        <v>Computers&amp;Accessories</v>
      </c>
      <c r="G508" t="str">
        <f>MID(Table3[[#This Row],[category]], FIND("|", Table3[[#This Row],[category]]) + 1, FIND("|", Table3[[#This Row],[category]], FIND("|", Table3[[#This Row],[category]]) + 1) - FIND("|", Table3[[#This Row],[category]]) - 1)</f>
        <v>Accessories&amp;Peripherals</v>
      </c>
      <c r="H508" t="str">
        <f>RIGHT(Table3[[#This Row],[category]], LEN(Table3[[#This Row],[category]]) - FIND("|", Table3[[#This Row],[category]], FIND("|", Table3[[#This Row],[category]]) + 1))</f>
        <v>Keyboards,Mice&amp;InputDevices|Mice</v>
      </c>
      <c r="I508" s="6">
        <v>299</v>
      </c>
      <c r="J508" s="6">
        <v>449</v>
      </c>
      <c r="K508" s="1">
        <f t="shared" si="42"/>
        <v>33.4075723830735</v>
      </c>
      <c r="L508" s="3">
        <v>0.33</v>
      </c>
      <c r="M508" s="1">
        <v>3.5</v>
      </c>
      <c r="N508" s="11">
        <v>11827</v>
      </c>
      <c r="O508" s="7">
        <f>IF(ISNUMBER(Table3[[#This Row],[rating]]), Table3[[#This Row],[rating]], "")</f>
        <v>3.5</v>
      </c>
      <c r="P508" s="7">
        <f>Table3[[#This Row],[average rating]] + (Table3[[#This Row],[rating_count]] / 1000)</f>
        <v>15.327</v>
      </c>
      <c r="Q508" s="7">
        <f>IFERROR(ROUND(VALUE(Table3[[#This Row],[rating]]), 0), "")</f>
        <v>4</v>
      </c>
      <c r="R508" t="s">
        <v>5168</v>
      </c>
      <c r="S508" t="s">
        <v>5169</v>
      </c>
      <c r="T508" t="s">
        <v>5170</v>
      </c>
      <c r="U508" t="s">
        <v>5171</v>
      </c>
      <c r="V508" t="s">
        <v>5172</v>
      </c>
      <c r="W508" t="s">
        <v>5173</v>
      </c>
      <c r="X508" t="s">
        <v>5174</v>
      </c>
      <c r="Y508" t="s">
        <v>5175</v>
      </c>
      <c r="Z508" s="6">
        <f t="shared" si="43"/>
        <v>5310323</v>
      </c>
      <c r="AA508" s="6">
        <f>IFERROR(VALUE(Table3[[#This Row],[potential revenue]]), 0)</f>
        <v>5310323</v>
      </c>
      <c r="AB508" t="str">
        <f t="shared" si="44"/>
        <v>No</v>
      </c>
      <c r="AC508">
        <f t="shared" si="45"/>
        <v>220</v>
      </c>
      <c r="AD508" t="str">
        <f t="shared" si="46"/>
        <v>&gt;₹500</v>
      </c>
      <c r="AE508" t="str">
        <f t="shared" si="47"/>
        <v>31–40%</v>
      </c>
    </row>
    <row r="509" spans="1:31" x14ac:dyDescent="0.35">
      <c r="A509" t="s">
        <v>7102</v>
      </c>
      <c r="B509" t="s">
        <v>3359</v>
      </c>
      <c r="C509" t="str">
        <f>PROPER(Table3[[#This Row],[product_name2]])</f>
        <v>Wecool Bluetooth Extendable Selfie Sticks With Wireless Remote And Tripod Stand, 3-In-1 Multifunctional Selfie Stick With Tripod Stand Compatible With Iphone/Oneplus/Samsung/Oppo/Vivo And All Phones</v>
      </c>
      <c r="D509" t="s">
        <v>3360</v>
      </c>
      <c r="E509" t="s">
        <v>7104</v>
      </c>
      <c r="F509" t="str">
        <f>LEFT(Table3[[#This Row],[category]], FIND("|", Table3[[#This Row],[category]]) - 1)</f>
        <v>Computers&amp;Accessories</v>
      </c>
      <c r="G509" t="str">
        <f>MID(Table3[[#This Row],[category]], FIND("|", Table3[[#This Row],[category]]) + 1, FIND("|", Table3[[#This Row],[category]], FIND("|", Table3[[#This Row],[category]]) + 1) - FIND("|", Table3[[#This Row],[category]]) - 1)</f>
        <v>Accessories&amp;Peripherals</v>
      </c>
      <c r="H509" t="str">
        <f>RIGHT(Table3[[#This Row],[category]], LEN(Table3[[#This Row],[category]]) - FIND("|", Table3[[#This Row],[category]], FIND("|", Table3[[#This Row],[category]]) + 1))</f>
        <v>TabletAccessories|Bags,Cases&amp;Sleeves|Cases</v>
      </c>
      <c r="I509" s="6">
        <v>549</v>
      </c>
      <c r="J509" s="6">
        <v>1499</v>
      </c>
      <c r="K509" s="1">
        <f t="shared" si="42"/>
        <v>63.375583722481657</v>
      </c>
      <c r="L509" s="3">
        <v>0.63</v>
      </c>
      <c r="M509" s="1">
        <v>4.3</v>
      </c>
      <c r="N509" s="11">
        <v>11006</v>
      </c>
      <c r="O509" s="7">
        <f>IF(ISNUMBER(Table3[[#This Row],[rating]]), Table3[[#This Row],[rating]], "")</f>
        <v>4.3</v>
      </c>
      <c r="P509" s="7">
        <f>Table3[[#This Row],[average rating]] + (Table3[[#This Row],[rating_count]] / 1000)</f>
        <v>15.306000000000001</v>
      </c>
      <c r="Q509" s="7">
        <f>IFERROR(ROUND(VALUE(Table3[[#This Row],[rating]]), 0), "")</f>
        <v>4</v>
      </c>
      <c r="R509" t="s">
        <v>7105</v>
      </c>
      <c r="S509" t="s">
        <v>7106</v>
      </c>
      <c r="T509" t="s">
        <v>7107</v>
      </c>
      <c r="U509" t="s">
        <v>7108</v>
      </c>
      <c r="V509" t="s">
        <v>7109</v>
      </c>
      <c r="W509" t="s">
        <v>7110</v>
      </c>
      <c r="X509" t="s">
        <v>7111</v>
      </c>
      <c r="Y509" t="s">
        <v>7112</v>
      </c>
      <c r="Z509" s="6">
        <f t="shared" si="43"/>
        <v>16497994</v>
      </c>
      <c r="AA509" s="6">
        <f>IFERROR(VALUE(Table3[[#This Row],[potential revenue]]), 0)</f>
        <v>16497994</v>
      </c>
      <c r="AB509" t="str">
        <f t="shared" si="44"/>
        <v>No</v>
      </c>
      <c r="AC509">
        <f t="shared" si="45"/>
        <v>220</v>
      </c>
      <c r="AD509" t="str">
        <f t="shared" si="46"/>
        <v>₹200–₹500</v>
      </c>
      <c r="AE509" t="str">
        <f t="shared" si="47"/>
        <v>61–70%</v>
      </c>
    </row>
    <row r="510" spans="1:31" x14ac:dyDescent="0.35">
      <c r="A510" t="s">
        <v>7137</v>
      </c>
      <c r="B510" t="s">
        <v>160</v>
      </c>
      <c r="C510" t="str">
        <f>PROPER(Table3[[#This Row],[product_name2]])</f>
        <v>Mi Braided Usb Type-C Cable For Charging Adapter (Red)</v>
      </c>
      <c r="D510" t="s">
        <v>161</v>
      </c>
      <c r="E510" t="s">
        <v>4868</v>
      </c>
      <c r="F510" t="str">
        <f>LEFT(Table3[[#This Row],[category]], FIND("|", Table3[[#This Row],[category]]) - 1)</f>
        <v>Computers&amp;Accessories</v>
      </c>
      <c r="G510" t="str">
        <f>MID(Table3[[#This Row],[category]], FIND("|", Table3[[#This Row],[category]]) + 1, FIND("|", Table3[[#This Row],[category]], FIND("|", Table3[[#This Row],[category]]) + 1) - FIND("|", Table3[[#This Row],[category]]) - 1)</f>
        <v>Accessories&amp;Peripherals</v>
      </c>
      <c r="H510" t="str">
        <f>RIGHT(Table3[[#This Row],[category]], LEN(Table3[[#This Row],[category]]) - FIND("|", Table3[[#This Row],[category]], FIND("|", Table3[[#This Row],[category]]) + 1))</f>
        <v>Keyboards,Mice&amp;InputDevices|Mice</v>
      </c>
      <c r="I510" s="6">
        <v>1490</v>
      </c>
      <c r="J510" s="6">
        <v>2295</v>
      </c>
      <c r="K510" s="1">
        <f t="shared" si="42"/>
        <v>35.076252723311548</v>
      </c>
      <c r="L510" s="3">
        <v>0.35</v>
      </c>
      <c r="M510" s="1">
        <v>4.5999999999999996</v>
      </c>
      <c r="N510" s="11">
        <v>10652</v>
      </c>
      <c r="O510" s="7">
        <f>IF(ISNUMBER(Table3[[#This Row],[rating]]), Table3[[#This Row],[rating]], "")</f>
        <v>4.5999999999999996</v>
      </c>
      <c r="P510" s="7">
        <f>Table3[[#This Row],[average rating]] + (Table3[[#This Row],[rating_count]] / 1000)</f>
        <v>15.251999999999999</v>
      </c>
      <c r="Q510" s="7">
        <f>IFERROR(ROUND(VALUE(Table3[[#This Row],[rating]]), 0), "")</f>
        <v>5</v>
      </c>
      <c r="R510" t="s">
        <v>7139</v>
      </c>
      <c r="S510" t="s">
        <v>7140</v>
      </c>
      <c r="T510" t="s">
        <v>7141</v>
      </c>
      <c r="U510" t="s">
        <v>7142</v>
      </c>
      <c r="V510" t="s">
        <v>7143</v>
      </c>
      <c r="W510" t="s">
        <v>7144</v>
      </c>
      <c r="X510" t="s">
        <v>7145</v>
      </c>
      <c r="Y510" t="s">
        <v>7146</v>
      </c>
      <c r="Z510" s="6">
        <f t="shared" si="43"/>
        <v>24446340</v>
      </c>
      <c r="AA510" s="6">
        <f>IFERROR(VALUE(Table3[[#This Row],[potential revenue]]), 0)</f>
        <v>24446340</v>
      </c>
      <c r="AB510" t="str">
        <f t="shared" si="44"/>
        <v>Yes</v>
      </c>
      <c r="AC510">
        <f t="shared" si="45"/>
        <v>220</v>
      </c>
      <c r="AD510" t="str">
        <f t="shared" si="46"/>
        <v>&gt;₹500</v>
      </c>
      <c r="AE510" t="str">
        <f t="shared" si="47"/>
        <v>31–40%</v>
      </c>
    </row>
    <row r="511" spans="1:31" x14ac:dyDescent="0.35">
      <c r="A511" t="s">
        <v>3560</v>
      </c>
      <c r="B511" t="s">
        <v>4512</v>
      </c>
      <c r="C511" t="str">
        <f>PROPER(Table3[[#This Row],[product_name2]])</f>
        <v>Iqoo 9 Se 5G (Sunset Sierra, 8Gb Ram, 128Gb Storage) | Qualcomm Snapdragon 888 | 66W Flash Charge</v>
      </c>
      <c r="D511" t="s">
        <v>4513</v>
      </c>
      <c r="E511" t="s">
        <v>3006</v>
      </c>
      <c r="F511" t="str">
        <f>LEFT(Table3[[#This Row],[category]], FIND("|", Table3[[#This Row],[category]]) - 1)</f>
        <v>Electronics</v>
      </c>
      <c r="G511" t="str">
        <f>MID(Table3[[#This Row],[category]], FIND("|", Table3[[#This Row],[category]]) + 1, FIND("|", Table3[[#This Row],[category]], FIND("|", Table3[[#This Row],[category]]) + 1) - FIND("|", Table3[[#This Row],[category]]) - 1)</f>
        <v>Mobiles&amp;Accessories</v>
      </c>
      <c r="H511" t="str">
        <f>RIGHT(Table3[[#This Row],[category]], LEN(Table3[[#This Row],[category]]) - FIND("|", Table3[[#This Row],[category]], FIND("|", Table3[[#This Row],[category]]) + 1))</f>
        <v>Smartphones&amp;BasicMobiles|Smartphones</v>
      </c>
      <c r="I511" s="6">
        <v>34999</v>
      </c>
      <c r="J511" s="6">
        <v>38999</v>
      </c>
      <c r="K511" s="1">
        <f t="shared" si="42"/>
        <v>10.256673248032001</v>
      </c>
      <c r="L511" s="3">
        <v>0.1</v>
      </c>
      <c r="M511" s="1">
        <v>4.2</v>
      </c>
      <c r="N511" s="11">
        <v>11029</v>
      </c>
      <c r="O511" s="7">
        <f>IF(ISNUMBER(Table3[[#This Row],[rating]]), Table3[[#This Row],[rating]], "")</f>
        <v>4.2</v>
      </c>
      <c r="P511" s="7">
        <f>Table3[[#This Row],[average rating]] + (Table3[[#This Row],[rating_count]] / 1000)</f>
        <v>15.228999999999999</v>
      </c>
      <c r="Q511" s="7">
        <f>IFERROR(ROUND(VALUE(Table3[[#This Row],[rating]]), 0), "")</f>
        <v>4</v>
      </c>
      <c r="R511" t="s">
        <v>3562</v>
      </c>
      <c r="S511" t="s">
        <v>3563</v>
      </c>
      <c r="T511" t="s">
        <v>3564</v>
      </c>
      <c r="U511" t="s">
        <v>3565</v>
      </c>
      <c r="V511" t="s">
        <v>3566</v>
      </c>
      <c r="W511" t="s">
        <v>3567</v>
      </c>
      <c r="X511" t="s">
        <v>3568</v>
      </c>
      <c r="Y511" t="s">
        <v>3569</v>
      </c>
      <c r="Z511" s="6">
        <f t="shared" si="43"/>
        <v>430119971</v>
      </c>
      <c r="AA511" s="6">
        <f>IFERROR(VALUE(Table3[[#This Row],[potential revenue]]), 0)</f>
        <v>430119971</v>
      </c>
      <c r="AB511" t="str">
        <f t="shared" si="44"/>
        <v>No</v>
      </c>
      <c r="AC511">
        <f t="shared" si="45"/>
        <v>220</v>
      </c>
      <c r="AD511" t="str">
        <f t="shared" si="46"/>
        <v>&gt;₹500</v>
      </c>
      <c r="AE511" t="str">
        <f t="shared" si="47"/>
        <v>11–20%</v>
      </c>
    </row>
    <row r="512" spans="1:31" x14ac:dyDescent="0.35">
      <c r="A512" t="s">
        <v>1652</v>
      </c>
      <c r="B512" t="s">
        <v>2350</v>
      </c>
      <c r="C512" t="str">
        <f>PROPER(Table3[[#This Row],[product_name2]])</f>
        <v>Lapster Usb 2.0 Mantra Cable, Mantra Mfs 100 Data Cable (Black)</v>
      </c>
      <c r="D512" t="s">
        <v>2351</v>
      </c>
      <c r="E512" t="s">
        <v>20</v>
      </c>
      <c r="F512" t="str">
        <f>LEFT(Table3[[#This Row],[category]], FIND("|", Table3[[#This Row],[category]]) - 1)</f>
        <v>Computers&amp;Accessories</v>
      </c>
      <c r="G512" t="str">
        <f>MID(Table3[[#This Row],[category]], FIND("|", Table3[[#This Row],[category]]) + 1, FIND("|", Table3[[#This Row],[category]], FIND("|", Table3[[#This Row],[category]]) + 1) - FIND("|", Table3[[#This Row],[category]]) - 1)</f>
        <v>Accessories&amp;Peripherals</v>
      </c>
      <c r="H512" t="str">
        <f>RIGHT(Table3[[#This Row],[category]], LEN(Table3[[#This Row],[category]]) - FIND("|", Table3[[#This Row],[category]], FIND("|", Table3[[#This Row],[category]]) + 1))</f>
        <v>Cables&amp;Accessories|Cables|USBCables</v>
      </c>
      <c r="I512" s="6">
        <v>299</v>
      </c>
      <c r="J512" s="6">
        <v>485</v>
      </c>
      <c r="K512" s="1">
        <f t="shared" si="42"/>
        <v>38.350515463917532</v>
      </c>
      <c r="L512" s="3">
        <v>0.38</v>
      </c>
      <c r="M512" s="1">
        <v>4.3</v>
      </c>
      <c r="N512" s="11">
        <v>10911</v>
      </c>
      <c r="O512" s="7">
        <f>IF(ISNUMBER(Table3[[#This Row],[rating]]), Table3[[#This Row],[rating]], "")</f>
        <v>4.3</v>
      </c>
      <c r="P512" s="7">
        <f>Table3[[#This Row],[average rating]] + (Table3[[#This Row],[rating_count]] / 1000)</f>
        <v>15.210999999999999</v>
      </c>
      <c r="Q512" s="7">
        <f>IFERROR(ROUND(VALUE(Table3[[#This Row],[rating]]), 0), "")</f>
        <v>4</v>
      </c>
      <c r="R512" t="s">
        <v>1654</v>
      </c>
      <c r="S512" t="s">
        <v>1655</v>
      </c>
      <c r="T512" t="s">
        <v>1656</v>
      </c>
      <c r="U512" t="s">
        <v>1657</v>
      </c>
      <c r="V512" t="s">
        <v>1658</v>
      </c>
      <c r="W512" t="s">
        <v>1659</v>
      </c>
      <c r="X512" t="s">
        <v>1660</v>
      </c>
      <c r="Y512" t="s">
        <v>1661</v>
      </c>
      <c r="Z512" s="6">
        <f t="shared" si="43"/>
        <v>5291835</v>
      </c>
      <c r="AA512" s="6">
        <f>IFERROR(VALUE(Table3[[#This Row],[potential revenue]]), 0)</f>
        <v>5291835</v>
      </c>
      <c r="AB512" t="str">
        <f t="shared" si="44"/>
        <v>No</v>
      </c>
      <c r="AC512">
        <f t="shared" si="45"/>
        <v>219</v>
      </c>
      <c r="AD512" t="str">
        <f t="shared" si="46"/>
        <v>&gt;₹500</v>
      </c>
      <c r="AE512" t="str">
        <f t="shared" si="47"/>
        <v>31–40%</v>
      </c>
    </row>
    <row r="513" spans="1:31" x14ac:dyDescent="0.35">
      <c r="A513" t="s">
        <v>11666</v>
      </c>
      <c r="B513" t="s">
        <v>9358</v>
      </c>
      <c r="C513" t="str">
        <f>PROPER(Table3[[#This Row],[product_name2]])</f>
        <v>Bajaj Majesty Rx11 2000 Watts Heat Convector Room Heater (White, Isi Approved)</v>
      </c>
      <c r="D513" t="s">
        <v>9359</v>
      </c>
      <c r="E513" t="s">
        <v>10143</v>
      </c>
      <c r="F513" t="str">
        <f>LEFT(Table3[[#This Row],[category]], FIND("|", Table3[[#This Row],[category]]) - 1)</f>
        <v>Home&amp;Kitchen</v>
      </c>
      <c r="G513" t="str">
        <f>MID(Table3[[#This Row],[category]], FIND("|", Table3[[#This Row],[category]]) + 1, FIND("|", Table3[[#This Row],[category]], FIND("|", Table3[[#This Row],[category]]) + 1) - FIND("|", Table3[[#This Row],[category]]) - 1)</f>
        <v>Kitchen&amp;HomeAppliances</v>
      </c>
      <c r="H513" t="str">
        <f>RIGHT(Table3[[#This Row],[category]], LEN(Table3[[#This Row],[category]]) - FIND("|", Table3[[#This Row],[category]], FIND("|", Table3[[#This Row],[category]]) + 1))</f>
        <v>WaterPurifiers&amp;Accessories|WaterFilters&amp;Purifiers</v>
      </c>
      <c r="I513" s="6">
        <v>15999</v>
      </c>
      <c r="J513" s="6">
        <v>24500</v>
      </c>
      <c r="K513" s="1">
        <f t="shared" si="42"/>
        <v>34.697959183673468</v>
      </c>
      <c r="L513" s="3">
        <v>0.35</v>
      </c>
      <c r="M513" s="1">
        <v>4</v>
      </c>
      <c r="N513" s="11">
        <v>11206</v>
      </c>
      <c r="O513" s="7">
        <f>IF(ISNUMBER(Table3[[#This Row],[rating]]), Table3[[#This Row],[rating]], "")</f>
        <v>4</v>
      </c>
      <c r="P513" s="7">
        <f>Table3[[#This Row],[average rating]] + (Table3[[#This Row],[rating_count]] / 1000)</f>
        <v>15.206</v>
      </c>
      <c r="Q513" s="7">
        <f>IFERROR(ROUND(VALUE(Table3[[#This Row],[rating]]), 0), "")</f>
        <v>4</v>
      </c>
      <c r="R513" t="s">
        <v>11668</v>
      </c>
      <c r="S513" t="s">
        <v>11669</v>
      </c>
      <c r="T513" t="s">
        <v>11670</v>
      </c>
      <c r="U513" t="s">
        <v>11671</v>
      </c>
      <c r="V513" t="s">
        <v>11672</v>
      </c>
      <c r="W513" t="s">
        <v>11673</v>
      </c>
      <c r="X513" t="s">
        <v>11674</v>
      </c>
      <c r="Y513" t="s">
        <v>11675</v>
      </c>
      <c r="Z513" s="6">
        <f t="shared" si="43"/>
        <v>274547000</v>
      </c>
      <c r="AA513" s="6">
        <f>IFERROR(VALUE(Table3[[#This Row],[potential revenue]]), 0)</f>
        <v>274547000</v>
      </c>
      <c r="AB513" t="str">
        <f t="shared" si="44"/>
        <v>No</v>
      </c>
      <c r="AC513">
        <f t="shared" si="45"/>
        <v>220</v>
      </c>
      <c r="AD513" t="str">
        <f t="shared" si="46"/>
        <v>₹200–₹500</v>
      </c>
      <c r="AE513" t="str">
        <f t="shared" si="47"/>
        <v>31–40%</v>
      </c>
    </row>
    <row r="514" spans="1:31" x14ac:dyDescent="0.35">
      <c r="A514" t="s">
        <v>8080</v>
      </c>
      <c r="B514" t="s">
        <v>1703</v>
      </c>
      <c r="C514" t="str">
        <f>PROPER(Table3[[#This Row],[product_name2]])</f>
        <v>Samsung 138 Cm (55 Inches) Crystal 4K Neo Series Ultra Hd Smart Led Tv Ua55Aue65Akxxl (Black)</v>
      </c>
      <c r="D514" t="s">
        <v>1704</v>
      </c>
      <c r="E514" t="s">
        <v>5190</v>
      </c>
      <c r="F514" t="str">
        <f>LEFT(Table3[[#This Row],[category]], FIND("|", Table3[[#This Row],[category]]) - 1)</f>
        <v>Electronics</v>
      </c>
      <c r="G514" t="str">
        <f>MID(Table3[[#This Row],[category]], FIND("|", Table3[[#This Row],[category]]) + 1, FIND("|", Table3[[#This Row],[category]], FIND("|", Table3[[#This Row],[category]]) + 1) - FIND("|", Table3[[#This Row],[category]]) - 1)</f>
        <v>Cameras&amp;Photography</v>
      </c>
      <c r="H514" t="str">
        <f>RIGHT(Table3[[#This Row],[category]], LEN(Table3[[#This Row],[category]]) - FIND("|", Table3[[#This Row],[category]], FIND("|", Table3[[#This Row],[category]]) + 1))</f>
        <v>Accessories|Tripods&amp;Monopods|Tabletop&amp;TravelTripods</v>
      </c>
      <c r="I514" s="6">
        <v>326</v>
      </c>
      <c r="J514" s="6">
        <v>799</v>
      </c>
      <c r="K514" s="1">
        <f t="shared" ref="K514:K577" si="48">(J514-I514)/J514*100</f>
        <v>59.19899874843555</v>
      </c>
      <c r="L514" s="3">
        <v>0.59</v>
      </c>
      <c r="M514" s="1">
        <v>4.4000000000000004</v>
      </c>
      <c r="N514" s="11">
        <v>10773</v>
      </c>
      <c r="O514" s="7">
        <f>IF(ISNUMBER(Table3[[#This Row],[rating]]), Table3[[#This Row],[rating]], "")</f>
        <v>4.4000000000000004</v>
      </c>
      <c r="P514" s="7">
        <f>Table3[[#This Row],[average rating]] + (Table3[[#This Row],[rating_count]] / 1000)</f>
        <v>15.173</v>
      </c>
      <c r="Q514" s="7">
        <f>IFERROR(ROUND(VALUE(Table3[[#This Row],[rating]]), 0), "")</f>
        <v>4</v>
      </c>
      <c r="R514" t="s">
        <v>8082</v>
      </c>
      <c r="S514" t="s">
        <v>8083</v>
      </c>
      <c r="T514" t="s">
        <v>8084</v>
      </c>
      <c r="U514" t="s">
        <v>8085</v>
      </c>
      <c r="V514" t="s">
        <v>8086</v>
      </c>
      <c r="W514" t="s">
        <v>8087</v>
      </c>
      <c r="X514" t="s">
        <v>8088</v>
      </c>
      <c r="Y514" t="s">
        <v>8089</v>
      </c>
      <c r="Z514" s="6">
        <f t="shared" ref="Z514:Z577" si="49">(J514*N514)</f>
        <v>8607627</v>
      </c>
      <c r="AA514" s="6">
        <f>IFERROR(VALUE(Table3[[#This Row],[potential revenue]]), 0)</f>
        <v>8607627</v>
      </c>
      <c r="AB514" t="str">
        <f t="shared" ref="AB514:AB577" si="50">IF(K513 &gt;= 50, "Yes", "No")</f>
        <v>No</v>
      </c>
      <c r="AC514">
        <f t="shared" ref="AC514:AC577" si="51">COUNTIF(E513:AB1012, "Yes")</f>
        <v>221</v>
      </c>
      <c r="AD514" t="str">
        <f t="shared" ref="AD514:AD577" si="52">IF(I513 &lt; 200, "&lt;₹200", IF(I513 &lt;= 500, "₹200–₹500", "&gt;₹500"))</f>
        <v>&gt;₹500</v>
      </c>
      <c r="AE514" t="str">
        <f t="shared" ref="AE514:AE577" si="53">IF(K514&lt;=10, "0–10%",
 IF(K514&lt;=20, "11–20%",
 IF(K514&lt;=30, "21–30%",
 IF(K514&lt;=40, "31–40%",
 IF(K514&lt;=50, "41–50%",
 IF(K514&lt;=60, "51–60%",
 IF(K514&lt;=70, "61–70%",
 IF(K514&lt;=80, "71–80%",
 IF(K514&lt;=90, "81–90%", "91–100%")))))))))</f>
        <v>51–60%</v>
      </c>
    </row>
    <row r="515" spans="1:31" x14ac:dyDescent="0.35">
      <c r="A515" t="s">
        <v>4469</v>
      </c>
      <c r="B515" t="s">
        <v>2867</v>
      </c>
      <c r="C515" t="str">
        <f>PROPER(Table3[[#This Row],[product_name2]])</f>
        <v>Tcl 108 Cm (43 Inches) 4K Ultra Hd Certified Android Smart Led Tv 43P615 (Black)</v>
      </c>
      <c r="D515" t="s">
        <v>2868</v>
      </c>
      <c r="E515" t="s">
        <v>4471</v>
      </c>
      <c r="F515" t="str">
        <f>LEFT(Table3[[#This Row],[category]], FIND("|", Table3[[#This Row],[category]]) - 1)</f>
        <v>Computers&amp;Accessories</v>
      </c>
      <c r="G515" t="str">
        <f>MID(Table3[[#This Row],[category]], FIND("|", Table3[[#This Row],[category]]) + 1, FIND("|", Table3[[#This Row],[category]], FIND("|", Table3[[#This Row],[category]]) + 1) - FIND("|", Table3[[#This Row],[category]]) - 1)</f>
        <v>Accessories&amp;Peripherals</v>
      </c>
      <c r="H515" t="str">
        <f>RIGHT(Table3[[#This Row],[category]], LEN(Table3[[#This Row],[category]]) - FIND("|", Table3[[#This Row],[category]], FIND("|", Table3[[#This Row],[category]]) + 1))</f>
        <v>LaptopAccessories|CameraPrivacyCovers</v>
      </c>
      <c r="I515" s="6">
        <v>149</v>
      </c>
      <c r="J515" s="6">
        <v>149</v>
      </c>
      <c r="K515" s="1">
        <f t="shared" si="48"/>
        <v>0</v>
      </c>
      <c r="L515" s="3">
        <v>0</v>
      </c>
      <c r="M515" s="1">
        <v>4.3</v>
      </c>
      <c r="N515" s="11">
        <v>10833</v>
      </c>
      <c r="O515" s="7">
        <f>IF(ISNUMBER(Table3[[#This Row],[rating]]), Table3[[#This Row],[rating]], "")</f>
        <v>4.3</v>
      </c>
      <c r="P515" s="7">
        <f>Table3[[#This Row],[average rating]] + (Table3[[#This Row],[rating_count]] / 1000)</f>
        <v>15.132999999999999</v>
      </c>
      <c r="Q515" s="7">
        <f>IFERROR(ROUND(VALUE(Table3[[#This Row],[rating]]), 0), "")</f>
        <v>4</v>
      </c>
      <c r="R515" t="s">
        <v>4472</v>
      </c>
      <c r="S515" t="s">
        <v>4473</v>
      </c>
      <c r="T515" t="s">
        <v>4474</v>
      </c>
      <c r="U515" t="s">
        <v>4475</v>
      </c>
      <c r="V515" t="s">
        <v>4476</v>
      </c>
      <c r="W515" t="s">
        <v>4477</v>
      </c>
      <c r="X515" t="s">
        <v>4478</v>
      </c>
      <c r="Y515" t="s">
        <v>4479</v>
      </c>
      <c r="Z515" s="6">
        <f t="shared" si="49"/>
        <v>1614117</v>
      </c>
      <c r="AA515" s="6">
        <f>IFERROR(VALUE(Table3[[#This Row],[potential revenue]]), 0)</f>
        <v>1614117</v>
      </c>
      <c r="AB515" t="str">
        <f t="shared" si="50"/>
        <v>Yes</v>
      </c>
      <c r="AC515">
        <f t="shared" si="51"/>
        <v>222</v>
      </c>
      <c r="AD515" t="str">
        <f t="shared" si="52"/>
        <v>₹200–₹500</v>
      </c>
      <c r="AE515" t="str">
        <f t="shared" si="53"/>
        <v>0–10%</v>
      </c>
    </row>
    <row r="516" spans="1:31" x14ac:dyDescent="0.35">
      <c r="A516" t="s">
        <v>4469</v>
      </c>
      <c r="B516" t="s">
        <v>3419</v>
      </c>
      <c r="C516" t="str">
        <f>PROPER(Table3[[#This Row],[product_name2]])</f>
        <v>Boat Wave Call Smart Watch, Smart Talk With Advanced Dedicated Bluetooth Calling Chip, 1.69‚Äù Hd Display With 550 Nits &amp; 70% Color Gamut, 150+ Watch Faces, Multi-Sport Modes, Hr, Spo2, Ip68(Mauve)</v>
      </c>
      <c r="D516" t="s">
        <v>3420</v>
      </c>
      <c r="E516" t="s">
        <v>4471</v>
      </c>
      <c r="F516" t="str">
        <f>LEFT(Table3[[#This Row],[category]], FIND("|", Table3[[#This Row],[category]]) - 1)</f>
        <v>Computers&amp;Accessories</v>
      </c>
      <c r="G516" t="str">
        <f>MID(Table3[[#This Row],[category]], FIND("|", Table3[[#This Row],[category]]) + 1, FIND("|", Table3[[#This Row],[category]], FIND("|", Table3[[#This Row],[category]]) + 1) - FIND("|", Table3[[#This Row],[category]]) - 1)</f>
        <v>Accessories&amp;Peripherals</v>
      </c>
      <c r="H516" t="str">
        <f>RIGHT(Table3[[#This Row],[category]], LEN(Table3[[#This Row],[category]]) - FIND("|", Table3[[#This Row],[category]], FIND("|", Table3[[#This Row],[category]]) + 1))</f>
        <v>LaptopAccessories|CameraPrivacyCovers</v>
      </c>
      <c r="I516" s="6">
        <v>149</v>
      </c>
      <c r="J516" s="6">
        <v>149</v>
      </c>
      <c r="K516" s="1">
        <f t="shared" si="48"/>
        <v>0</v>
      </c>
      <c r="L516" s="3">
        <v>0</v>
      </c>
      <c r="M516" s="1">
        <v>4.3</v>
      </c>
      <c r="N516" s="11">
        <v>10833</v>
      </c>
      <c r="O516" s="7">
        <f>IF(ISNUMBER(Table3[[#This Row],[rating]]), Table3[[#This Row],[rating]], "")</f>
        <v>4.3</v>
      </c>
      <c r="P516" s="7">
        <f>Table3[[#This Row],[average rating]] + (Table3[[#This Row],[rating_count]] / 1000)</f>
        <v>15.132999999999999</v>
      </c>
      <c r="Q516" s="7">
        <f>IFERROR(ROUND(VALUE(Table3[[#This Row],[rating]]), 0), "")</f>
        <v>4</v>
      </c>
      <c r="R516" t="s">
        <v>4472</v>
      </c>
      <c r="S516" t="s">
        <v>4473</v>
      </c>
      <c r="T516" t="s">
        <v>4474</v>
      </c>
      <c r="U516" t="s">
        <v>4475</v>
      </c>
      <c r="V516" t="s">
        <v>4476</v>
      </c>
      <c r="W516" t="s">
        <v>4477</v>
      </c>
      <c r="X516" t="s">
        <v>7455</v>
      </c>
      <c r="Y516" t="s">
        <v>7456</v>
      </c>
      <c r="Z516" s="6">
        <f t="shared" si="49"/>
        <v>1614117</v>
      </c>
      <c r="AA516" s="6">
        <f>IFERROR(VALUE(Table3[[#This Row],[potential revenue]]), 0)</f>
        <v>1614117</v>
      </c>
      <c r="AB516" t="str">
        <f t="shared" si="50"/>
        <v>No</v>
      </c>
      <c r="AC516">
        <f t="shared" si="51"/>
        <v>223</v>
      </c>
      <c r="AD516" t="str">
        <f t="shared" si="52"/>
        <v>&lt;₹200</v>
      </c>
      <c r="AE516" t="str">
        <f t="shared" si="53"/>
        <v>0–10%</v>
      </c>
    </row>
    <row r="517" spans="1:31" x14ac:dyDescent="0.35">
      <c r="A517" t="s">
        <v>7508</v>
      </c>
      <c r="B517" t="s">
        <v>1642</v>
      </c>
      <c r="C517" t="str">
        <f>PROPER(Table3[[#This Row],[product_name2]])</f>
        <v>Amazonbasics Double Braided Nylon Usb Type-C To Type-C 2.0 Cable Smartphone (Dark Grey, 3 Feet)</v>
      </c>
      <c r="D517" t="s">
        <v>1643</v>
      </c>
      <c r="E517" t="s">
        <v>7510</v>
      </c>
      <c r="F517" t="str">
        <f>LEFT(Table3[[#This Row],[category]], FIND("|", Table3[[#This Row],[category]]) - 1)</f>
        <v>Home&amp;Kitchen</v>
      </c>
      <c r="G517" t="str">
        <f>MID(Table3[[#This Row],[category]], FIND("|", Table3[[#This Row],[category]]) + 1, FIND("|", Table3[[#This Row],[category]], FIND("|", Table3[[#This Row],[category]]) + 1) - FIND("|", Table3[[#This Row],[category]]) - 1)</f>
        <v>CraftMaterials</v>
      </c>
      <c r="H517" t="str">
        <f>RIGHT(Table3[[#This Row],[category]], LEN(Table3[[#This Row],[category]]) - FIND("|", Table3[[#This Row],[category]], FIND("|", Table3[[#This Row],[category]]) + 1))</f>
        <v>DrawingMaterials|DrawingMedia|Pens</v>
      </c>
      <c r="I517" s="6">
        <v>90</v>
      </c>
      <c r="J517" s="6">
        <v>100</v>
      </c>
      <c r="K517" s="1">
        <f t="shared" si="48"/>
        <v>10</v>
      </c>
      <c r="L517" s="3">
        <v>0.1</v>
      </c>
      <c r="M517" s="1">
        <v>4.4000000000000004</v>
      </c>
      <c r="N517" s="11">
        <v>10718</v>
      </c>
      <c r="O517" s="7">
        <f>IF(ISNUMBER(Table3[[#This Row],[rating]]), Table3[[#This Row],[rating]], "")</f>
        <v>4.4000000000000004</v>
      </c>
      <c r="P517" s="7">
        <f>Table3[[#This Row],[average rating]] + (Table3[[#This Row],[rating_count]] / 1000)</f>
        <v>15.118</v>
      </c>
      <c r="Q517" s="7">
        <f>IFERROR(ROUND(VALUE(Table3[[#This Row],[rating]]), 0), "")</f>
        <v>4</v>
      </c>
      <c r="R517" t="s">
        <v>7511</v>
      </c>
      <c r="S517" t="s">
        <v>7512</v>
      </c>
      <c r="T517" t="s">
        <v>7513</v>
      </c>
      <c r="U517" t="s">
        <v>7514</v>
      </c>
      <c r="V517" t="s">
        <v>7515</v>
      </c>
      <c r="W517" t="s">
        <v>7516</v>
      </c>
      <c r="X517" t="s">
        <v>7517</v>
      </c>
      <c r="Y517" t="s">
        <v>7518</v>
      </c>
      <c r="Z517" s="6">
        <f t="shared" si="49"/>
        <v>1071800</v>
      </c>
      <c r="AA517" s="6">
        <f>IFERROR(VALUE(Table3[[#This Row],[potential revenue]]), 0)</f>
        <v>1071800</v>
      </c>
      <c r="AB517" t="str">
        <f t="shared" si="50"/>
        <v>No</v>
      </c>
      <c r="AC517">
        <f t="shared" si="51"/>
        <v>223</v>
      </c>
      <c r="AD517" t="str">
        <f t="shared" si="52"/>
        <v>&lt;₹200</v>
      </c>
      <c r="AE517" t="str">
        <f t="shared" si="53"/>
        <v>0–10%</v>
      </c>
    </row>
    <row r="518" spans="1:31" x14ac:dyDescent="0.35">
      <c r="A518" t="s">
        <v>8070</v>
      </c>
      <c r="B518" t="s">
        <v>8907</v>
      </c>
      <c r="C518" t="str">
        <f>PROPER(Table3[[#This Row],[product_name2]])</f>
        <v>Prestige Pic 20 1600 Watt Induction Cooktop With Push Button (Black)</v>
      </c>
      <c r="D518" t="s">
        <v>8908</v>
      </c>
      <c r="E518" t="s">
        <v>5471</v>
      </c>
      <c r="F518" t="str">
        <f>LEFT(Table3[[#This Row],[category]], FIND("|", Table3[[#This Row],[category]]) - 1)</f>
        <v>Computers&amp;Accessories</v>
      </c>
      <c r="G518" t="str">
        <f>MID(Table3[[#This Row],[category]], FIND("|", Table3[[#This Row],[category]]) + 1, FIND("|", Table3[[#This Row],[category]], FIND("|", Table3[[#This Row],[category]]) + 1) - FIND("|", Table3[[#This Row],[category]]) - 1)</f>
        <v>NetworkingDevices</v>
      </c>
      <c r="H518" t="str">
        <f>RIGHT(Table3[[#This Row],[category]], LEN(Table3[[#This Row],[category]]) - FIND("|", Table3[[#This Row],[category]], FIND("|", Table3[[#This Row],[category]]) + 1))</f>
        <v>Routers</v>
      </c>
      <c r="I518" s="6">
        <v>1565</v>
      </c>
      <c r="J518" s="6">
        <v>2999</v>
      </c>
      <c r="K518" s="1">
        <f t="shared" si="48"/>
        <v>47.815938646215407</v>
      </c>
      <c r="L518" s="3">
        <v>0.48</v>
      </c>
      <c r="M518" s="1">
        <v>4</v>
      </c>
      <c r="N518" s="11">
        <v>11113</v>
      </c>
      <c r="O518" s="7">
        <f>IF(ISNUMBER(Table3[[#This Row],[rating]]), Table3[[#This Row],[rating]], "")</f>
        <v>4</v>
      </c>
      <c r="P518" s="7">
        <f>Table3[[#This Row],[average rating]] + (Table3[[#This Row],[rating_count]] / 1000)</f>
        <v>15.113</v>
      </c>
      <c r="Q518" s="7">
        <f>IFERROR(ROUND(VALUE(Table3[[#This Row],[rating]]), 0), "")</f>
        <v>4</v>
      </c>
      <c r="R518" t="s">
        <v>8072</v>
      </c>
      <c r="S518" t="s">
        <v>8073</v>
      </c>
      <c r="T518" t="s">
        <v>8074</v>
      </c>
      <c r="U518" t="s">
        <v>8075</v>
      </c>
      <c r="V518" t="s">
        <v>8076</v>
      </c>
      <c r="W518" t="s">
        <v>8077</v>
      </c>
      <c r="X518" t="s">
        <v>8078</v>
      </c>
      <c r="Y518" t="s">
        <v>8079</v>
      </c>
      <c r="Z518" s="6">
        <f t="shared" si="49"/>
        <v>33327887</v>
      </c>
      <c r="AA518" s="6">
        <f>IFERROR(VALUE(Table3[[#This Row],[potential revenue]]), 0)</f>
        <v>33327887</v>
      </c>
      <c r="AB518" t="str">
        <f t="shared" si="50"/>
        <v>No</v>
      </c>
      <c r="AC518">
        <f t="shared" si="51"/>
        <v>224</v>
      </c>
      <c r="AD518" t="str">
        <f t="shared" si="52"/>
        <v>&lt;₹200</v>
      </c>
      <c r="AE518" t="str">
        <f t="shared" si="53"/>
        <v>41–50%</v>
      </c>
    </row>
    <row r="519" spans="1:31" x14ac:dyDescent="0.35">
      <c r="A519" t="s">
        <v>7362</v>
      </c>
      <c r="B519" t="s">
        <v>6890</v>
      </c>
      <c r="C519" t="str">
        <f>PROPER(Table3[[#This Row],[product_name2]])</f>
        <v>Resonate Routerups Cru12V2A | Zero Drop | Ups For Wifi Router | Mini Ups | Up To 4 Hours Powerbackup | Battery Replacement Program | Router Ups Compatible With 12V &lt;2A Routers, Ftth, Modem, Set Top Box, Alexa, Mini Camera</v>
      </c>
      <c r="D519" t="s">
        <v>6891</v>
      </c>
      <c r="E519" t="s">
        <v>6610</v>
      </c>
      <c r="F519" t="str">
        <f>LEFT(Table3[[#This Row],[category]], FIND("|", Table3[[#This Row],[category]]) - 1)</f>
        <v>Computers&amp;Accessories</v>
      </c>
      <c r="G519" t="str">
        <f>MID(Table3[[#This Row],[category]], FIND("|", Table3[[#This Row],[category]]) + 1, FIND("|", Table3[[#This Row],[category]], FIND("|", Table3[[#This Row],[category]]) + 1) - FIND("|", Table3[[#This Row],[category]]) - 1)</f>
        <v>Accessories&amp;Peripherals</v>
      </c>
      <c r="H519" t="str">
        <f>RIGHT(Table3[[#This Row],[category]], LEN(Table3[[#This Row],[category]]) - FIND("|", Table3[[#This Row],[category]], FIND("|", Table3[[#This Row],[category]]) + 1))</f>
        <v>Audio&amp;VideoAccessories|Webcams&amp;VoIPEquipment|Webcams</v>
      </c>
      <c r="I519" s="6">
        <v>1890</v>
      </c>
      <c r="J519" s="6">
        <v>5490</v>
      </c>
      <c r="K519" s="1">
        <f t="shared" si="48"/>
        <v>65.573770491803273</v>
      </c>
      <c r="L519" s="3">
        <v>0.66</v>
      </c>
      <c r="M519" s="1">
        <v>4.0999999999999996</v>
      </c>
      <c r="N519" s="11">
        <v>10976</v>
      </c>
      <c r="O519" s="7">
        <f>IF(ISNUMBER(Table3[[#This Row],[rating]]), Table3[[#This Row],[rating]], "")</f>
        <v>4.0999999999999996</v>
      </c>
      <c r="P519" s="7">
        <f>Table3[[#This Row],[average rating]] + (Table3[[#This Row],[rating_count]] / 1000)</f>
        <v>15.076000000000001</v>
      </c>
      <c r="Q519" s="7">
        <f>IFERROR(ROUND(VALUE(Table3[[#This Row],[rating]]), 0), "")</f>
        <v>4</v>
      </c>
      <c r="R519" t="s">
        <v>7364</v>
      </c>
      <c r="S519" t="s">
        <v>7365</v>
      </c>
      <c r="T519" t="s">
        <v>7366</v>
      </c>
      <c r="U519" t="s">
        <v>7367</v>
      </c>
      <c r="V519" t="s">
        <v>7368</v>
      </c>
      <c r="W519" t="s">
        <v>7369</v>
      </c>
      <c r="X519" t="s">
        <v>7370</v>
      </c>
      <c r="Y519" t="s">
        <v>7371</v>
      </c>
      <c r="Z519" s="6">
        <f t="shared" si="49"/>
        <v>60258240</v>
      </c>
      <c r="AA519" s="6">
        <f>IFERROR(VALUE(Table3[[#This Row],[potential revenue]]), 0)</f>
        <v>60258240</v>
      </c>
      <c r="AB519" t="str">
        <f t="shared" si="50"/>
        <v>No</v>
      </c>
      <c r="AC519">
        <f t="shared" si="51"/>
        <v>225</v>
      </c>
      <c r="AD519" t="str">
        <f t="shared" si="52"/>
        <v>&gt;₹500</v>
      </c>
      <c r="AE519" t="str">
        <f t="shared" si="53"/>
        <v>61–70%</v>
      </c>
    </row>
    <row r="520" spans="1:31" x14ac:dyDescent="0.35">
      <c r="A520" t="s">
        <v>10233</v>
      </c>
      <c r="B520" t="s">
        <v>12263</v>
      </c>
      <c r="C520" t="str">
        <f>PROPER(Table3[[#This Row],[product_name2]])</f>
        <v>Agaro Regal Electric Rice Cooker, 3L Ceramic Inner Bowl, Cooks Up To 600 Gms Raw Rice, Ss Steamer, Preset Cooking Functions, Preset Timer, Keep Warm Function, Led Display, Black</v>
      </c>
      <c r="D520" t="s">
        <v>12264</v>
      </c>
      <c r="E520" t="s">
        <v>10143</v>
      </c>
      <c r="F520" t="str">
        <f>LEFT(Table3[[#This Row],[category]], FIND("|", Table3[[#This Row],[category]]) - 1)</f>
        <v>Home&amp;Kitchen</v>
      </c>
      <c r="G520" t="str">
        <f>MID(Table3[[#This Row],[category]], FIND("|", Table3[[#This Row],[category]]) + 1, FIND("|", Table3[[#This Row],[category]], FIND("|", Table3[[#This Row],[category]]) + 1) - FIND("|", Table3[[#This Row],[category]]) - 1)</f>
        <v>Kitchen&amp;HomeAppliances</v>
      </c>
      <c r="H520" t="str">
        <f>RIGHT(Table3[[#This Row],[category]], LEN(Table3[[#This Row],[category]]) - FIND("|", Table3[[#This Row],[category]], FIND("|", Table3[[#This Row],[category]]) + 1))</f>
        <v>WaterPurifiers&amp;Accessories|WaterFilters&amp;Purifiers</v>
      </c>
      <c r="I520" s="6">
        <v>1699</v>
      </c>
      <c r="J520" s="6">
        <v>1900</v>
      </c>
      <c r="K520" s="1">
        <f t="shared" si="48"/>
        <v>10.578947368421053</v>
      </c>
      <c r="L520" s="3">
        <v>0.11</v>
      </c>
      <c r="M520" s="1">
        <v>3.6</v>
      </c>
      <c r="N520" s="11">
        <v>11456</v>
      </c>
      <c r="O520" s="7">
        <f>IF(ISNUMBER(Table3[[#This Row],[rating]]), Table3[[#This Row],[rating]], "")</f>
        <v>3.6</v>
      </c>
      <c r="P520" s="7">
        <f>Table3[[#This Row],[average rating]] + (Table3[[#This Row],[rating_count]] / 1000)</f>
        <v>15.055999999999999</v>
      </c>
      <c r="Q520" s="7">
        <f>IFERROR(ROUND(VALUE(Table3[[#This Row],[rating]]), 0), "")</f>
        <v>4</v>
      </c>
      <c r="R520" t="s">
        <v>10235</v>
      </c>
      <c r="S520" t="s">
        <v>10236</v>
      </c>
      <c r="T520" t="s">
        <v>10237</v>
      </c>
      <c r="U520" t="s">
        <v>10238</v>
      </c>
      <c r="V520" t="s">
        <v>10239</v>
      </c>
      <c r="W520" t="s">
        <v>10240</v>
      </c>
      <c r="X520" t="s">
        <v>10241</v>
      </c>
      <c r="Y520" t="s">
        <v>10242</v>
      </c>
      <c r="Z520" s="6">
        <f t="shared" si="49"/>
        <v>21766400</v>
      </c>
      <c r="AA520" s="6">
        <f>IFERROR(VALUE(Table3[[#This Row],[potential revenue]]), 0)</f>
        <v>21766400</v>
      </c>
      <c r="AB520" t="str">
        <f t="shared" si="50"/>
        <v>Yes</v>
      </c>
      <c r="AC520">
        <f t="shared" si="51"/>
        <v>225</v>
      </c>
      <c r="AD520" t="str">
        <f t="shared" si="52"/>
        <v>&gt;₹500</v>
      </c>
      <c r="AE520" t="str">
        <f t="shared" si="53"/>
        <v>11–20%</v>
      </c>
    </row>
    <row r="521" spans="1:31" x14ac:dyDescent="0.35">
      <c r="A521" t="s">
        <v>7529</v>
      </c>
      <c r="B521" t="s">
        <v>715</v>
      </c>
      <c r="C521" t="str">
        <f>PROPER(Table3[[#This Row],[product_name2]])</f>
        <v>Ambrane 2 In 1 Type-C &amp; Micro Usb Cable With 60W / 3A Fast Charging, 480 Mbps High Data, Pd Technology &amp; Quick Charge 3.0, Compatible With All Type-C &amp; Micro Usb Devices (Abdc-10, Black)</v>
      </c>
      <c r="D521" t="s">
        <v>716</v>
      </c>
      <c r="E521" t="s">
        <v>5362</v>
      </c>
      <c r="F521" t="str">
        <f>LEFT(Table3[[#This Row],[category]], FIND("|", Table3[[#This Row],[category]]) - 1)</f>
        <v>Computers&amp;Accessories</v>
      </c>
      <c r="G521" t="str">
        <f>MID(Table3[[#This Row],[category]], FIND("|", Table3[[#This Row],[category]]) + 1, FIND("|", Table3[[#This Row],[category]], FIND("|", Table3[[#This Row],[category]]) + 1) - FIND("|", Table3[[#This Row],[category]]) - 1)</f>
        <v>Accessories&amp;Peripherals</v>
      </c>
      <c r="H521" t="str">
        <f>RIGHT(Table3[[#This Row],[category]], LEN(Table3[[#This Row],[category]]) - FIND("|", Table3[[#This Row],[category]], FIND("|", Table3[[#This Row],[category]]) + 1))</f>
        <v>PCGamingPeripherals|GamingMice</v>
      </c>
      <c r="I521" s="6">
        <v>1495</v>
      </c>
      <c r="J521" s="6">
        <v>1995</v>
      </c>
      <c r="K521" s="1">
        <f t="shared" si="48"/>
        <v>25.062656641604008</v>
      </c>
      <c r="L521" s="3">
        <v>0.25</v>
      </c>
      <c r="M521" s="1">
        <v>4.5</v>
      </c>
      <c r="N521" s="11">
        <v>10541</v>
      </c>
      <c r="O521" s="7">
        <f>IF(ISNUMBER(Table3[[#This Row],[rating]]), Table3[[#This Row],[rating]], "")</f>
        <v>4.5</v>
      </c>
      <c r="P521" s="7">
        <f>Table3[[#This Row],[average rating]] + (Table3[[#This Row],[rating_count]] / 1000)</f>
        <v>15.041</v>
      </c>
      <c r="Q521" s="7">
        <f>IFERROR(ROUND(VALUE(Table3[[#This Row],[rating]]), 0), "")</f>
        <v>5</v>
      </c>
      <c r="R521" t="s">
        <v>7531</v>
      </c>
      <c r="S521" t="s">
        <v>7532</v>
      </c>
      <c r="T521" t="s">
        <v>7533</v>
      </c>
      <c r="U521" t="s">
        <v>7534</v>
      </c>
      <c r="V521" t="s">
        <v>7535</v>
      </c>
      <c r="W521" t="s">
        <v>7536</v>
      </c>
      <c r="X521" t="s">
        <v>7537</v>
      </c>
      <c r="Y521" t="s">
        <v>7538</v>
      </c>
      <c r="Z521" s="6">
        <f t="shared" si="49"/>
        <v>21029295</v>
      </c>
      <c r="AA521" s="6">
        <f>IFERROR(VALUE(Table3[[#This Row],[potential revenue]]), 0)</f>
        <v>21029295</v>
      </c>
      <c r="AB521" t="str">
        <f t="shared" si="50"/>
        <v>No</v>
      </c>
      <c r="AC521">
        <f t="shared" si="51"/>
        <v>226</v>
      </c>
      <c r="AD521" t="str">
        <f t="shared" si="52"/>
        <v>&gt;₹500</v>
      </c>
      <c r="AE521" t="str">
        <f t="shared" si="53"/>
        <v>21–30%</v>
      </c>
    </row>
    <row r="522" spans="1:31" x14ac:dyDescent="0.35">
      <c r="A522" t="s">
        <v>6930</v>
      </c>
      <c r="B522" t="s">
        <v>11174</v>
      </c>
      <c r="C522" t="str">
        <f>PROPER(Table3[[#This Row],[product_name2]])</f>
        <v>Maharaja Whiteline Nano Carbon Neo, 500 Watts Room Heater (Black, White), Standard (5200100986)</v>
      </c>
      <c r="D522" t="s">
        <v>11175</v>
      </c>
      <c r="E522" t="s">
        <v>6932</v>
      </c>
      <c r="F522" t="str">
        <f>LEFT(Table3[[#This Row],[category]], FIND("|", Table3[[#This Row],[category]]) - 1)</f>
        <v>Computers&amp;Accessories</v>
      </c>
      <c r="G522" t="str">
        <f>MID(Table3[[#This Row],[category]], FIND("|", Table3[[#This Row],[category]]) + 1, FIND("|", Table3[[#This Row],[category]], FIND("|", Table3[[#This Row],[category]]) + 1) - FIND("|", Table3[[#This Row],[category]]) - 1)</f>
        <v>NetworkingDevices</v>
      </c>
      <c r="H522" t="str">
        <f>RIGHT(Table3[[#This Row],[category]], LEN(Table3[[#This Row],[category]]) - FIND("|", Table3[[#This Row],[category]], FIND("|", Table3[[#This Row],[category]]) + 1))</f>
        <v>DataCards&amp;Dongles</v>
      </c>
      <c r="I522" s="6">
        <v>2099</v>
      </c>
      <c r="J522" s="6">
        <v>3250</v>
      </c>
      <c r="K522" s="1">
        <f t="shared" si="48"/>
        <v>35.415384615384617</v>
      </c>
      <c r="L522" s="3">
        <v>0.35</v>
      </c>
      <c r="M522" s="1">
        <v>3.8</v>
      </c>
      <c r="N522" s="11">
        <v>11213</v>
      </c>
      <c r="O522" s="7">
        <f>IF(ISNUMBER(Table3[[#This Row],[rating]]), Table3[[#This Row],[rating]], "")</f>
        <v>3.8</v>
      </c>
      <c r="P522" s="7">
        <f>Table3[[#This Row],[average rating]] + (Table3[[#This Row],[rating_count]] / 1000)</f>
        <v>15.012999999999998</v>
      </c>
      <c r="Q522" s="7">
        <f>IFERROR(ROUND(VALUE(Table3[[#This Row],[rating]]), 0), "")</f>
        <v>4</v>
      </c>
      <c r="R522" t="s">
        <v>6933</v>
      </c>
      <c r="S522" t="s">
        <v>6934</v>
      </c>
      <c r="T522" t="s">
        <v>6935</v>
      </c>
      <c r="U522" t="s">
        <v>6936</v>
      </c>
      <c r="V522" t="s">
        <v>6937</v>
      </c>
      <c r="W522" t="s">
        <v>6938</v>
      </c>
      <c r="X522" t="s">
        <v>6939</v>
      </c>
      <c r="Y522" t="s">
        <v>6940</v>
      </c>
      <c r="Z522" s="6">
        <f t="shared" si="49"/>
        <v>36442250</v>
      </c>
      <c r="AA522" s="6">
        <f>IFERROR(VALUE(Table3[[#This Row],[potential revenue]]), 0)</f>
        <v>36442250</v>
      </c>
      <c r="AB522" t="str">
        <f t="shared" si="50"/>
        <v>No</v>
      </c>
      <c r="AC522">
        <f t="shared" si="51"/>
        <v>225</v>
      </c>
      <c r="AD522" t="str">
        <f t="shared" si="52"/>
        <v>&gt;₹500</v>
      </c>
      <c r="AE522" t="str">
        <f t="shared" si="53"/>
        <v>31–40%</v>
      </c>
    </row>
    <row r="523" spans="1:31" x14ac:dyDescent="0.35">
      <c r="A523" t="s">
        <v>9676</v>
      </c>
      <c r="B523" t="s">
        <v>7291</v>
      </c>
      <c r="C523" t="str">
        <f>PROPER(Table3[[#This Row],[product_name2]])</f>
        <v>Ls Lapster Quality Assured Universal Silicone 15.6" Keyboard Protector Skin|| Keyboard Dust Cover|| Keyboard Skin For 15.6" Laptop| 15.6" Keyguard| (3.93 X 11.81 X 0.39 Inches)</v>
      </c>
      <c r="D523" t="s">
        <v>7292</v>
      </c>
      <c r="E523" t="s">
        <v>9678</v>
      </c>
      <c r="F523" t="str">
        <f>LEFT(Table3[[#This Row],[category]], FIND("|", Table3[[#This Row],[category]]) - 1)</f>
        <v>Home&amp;Kitchen</v>
      </c>
      <c r="G523" t="str">
        <f>MID(Table3[[#This Row],[category]], FIND("|", Table3[[#This Row],[category]]) + 1, FIND("|", Table3[[#This Row],[category]], FIND("|", Table3[[#This Row],[category]]) + 1) - FIND("|", Table3[[#This Row],[category]]) - 1)</f>
        <v>Kitchen&amp;HomeAppliances</v>
      </c>
      <c r="H523" t="str">
        <f>RIGHT(Table3[[#This Row],[category]], LEN(Table3[[#This Row],[category]]) - FIND("|", Table3[[#This Row],[category]], FIND("|", Table3[[#This Row],[category]]) + 1))</f>
        <v>WaterPurifiers&amp;Accessories|WaterPurifierAccessories</v>
      </c>
      <c r="I523" s="6">
        <v>600</v>
      </c>
      <c r="J523" s="6">
        <v>600</v>
      </c>
      <c r="K523" s="1">
        <f t="shared" si="48"/>
        <v>0</v>
      </c>
      <c r="L523" s="3">
        <v>0</v>
      </c>
      <c r="M523" s="1">
        <v>4.0999999999999996</v>
      </c>
      <c r="N523" s="11">
        <v>10907</v>
      </c>
      <c r="O523" s="7">
        <f>IF(ISNUMBER(Table3[[#This Row],[rating]]), Table3[[#This Row],[rating]], "")</f>
        <v>4.0999999999999996</v>
      </c>
      <c r="P523" s="7">
        <f>Table3[[#This Row],[average rating]] + (Table3[[#This Row],[rating_count]] / 1000)</f>
        <v>15.007</v>
      </c>
      <c r="Q523" s="7">
        <f>IFERROR(ROUND(VALUE(Table3[[#This Row],[rating]]), 0), "")</f>
        <v>4</v>
      </c>
      <c r="R523" t="s">
        <v>9679</v>
      </c>
      <c r="S523" t="s">
        <v>9680</v>
      </c>
      <c r="T523" t="s">
        <v>9681</v>
      </c>
      <c r="U523" t="s">
        <v>9682</v>
      </c>
      <c r="V523" t="s">
        <v>9683</v>
      </c>
      <c r="W523" t="s">
        <v>9684</v>
      </c>
      <c r="X523" t="s">
        <v>9685</v>
      </c>
      <c r="Y523" t="s">
        <v>9686</v>
      </c>
      <c r="Z523" s="6">
        <f t="shared" si="49"/>
        <v>6544200</v>
      </c>
      <c r="AA523" s="6">
        <f>IFERROR(VALUE(Table3[[#This Row],[potential revenue]]), 0)</f>
        <v>6544200</v>
      </c>
      <c r="AB523" t="str">
        <f t="shared" si="50"/>
        <v>No</v>
      </c>
      <c r="AC523">
        <f t="shared" si="51"/>
        <v>226</v>
      </c>
      <c r="AD523" t="str">
        <f t="shared" si="52"/>
        <v>&gt;₹500</v>
      </c>
      <c r="AE523" t="str">
        <f t="shared" si="53"/>
        <v>0–10%</v>
      </c>
    </row>
    <row r="524" spans="1:31" x14ac:dyDescent="0.35">
      <c r="A524" t="s">
        <v>10334</v>
      </c>
      <c r="B524" t="s">
        <v>11969</v>
      </c>
      <c r="C524" t="str">
        <f>PROPER(Table3[[#This Row],[product_name2]])</f>
        <v>Eureka Forbes Aquasure Amrit Twin Cartridge (Pack Of 2), White</v>
      </c>
      <c r="D524" t="s">
        <v>11970</v>
      </c>
      <c r="E524" t="s">
        <v>8982</v>
      </c>
      <c r="F524" t="str">
        <f>LEFT(Table3[[#This Row],[category]], FIND("|", Table3[[#This Row],[category]]) - 1)</f>
        <v>Home&amp;Kitchen</v>
      </c>
      <c r="G524" t="str">
        <f>MID(Table3[[#This Row],[category]], FIND("|", Table3[[#This Row],[category]]) + 1, FIND("|", Table3[[#This Row],[category]], FIND("|", Table3[[#This Row],[category]]) + 1) - FIND("|", Table3[[#This Row],[category]]) - 1)</f>
        <v>Kitchen&amp;HomeAppliances</v>
      </c>
      <c r="H524" t="str">
        <f>RIGHT(Table3[[#This Row],[category]], LEN(Table3[[#This Row],[category]]) - FIND("|", Table3[[#This Row],[category]], FIND("|", Table3[[#This Row],[category]]) + 1))</f>
        <v>SmallKitchenAppliances|JuicerMixerGrinders</v>
      </c>
      <c r="I524" s="6">
        <v>3299</v>
      </c>
      <c r="J524" s="6">
        <v>6500</v>
      </c>
      <c r="K524" s="1">
        <f t="shared" si="48"/>
        <v>49.246153846153845</v>
      </c>
      <c r="L524" s="3">
        <v>0.49</v>
      </c>
      <c r="M524" s="1">
        <v>3.7</v>
      </c>
      <c r="N524" s="11">
        <v>11217</v>
      </c>
      <c r="O524" s="7">
        <f>IF(ISNUMBER(Table3[[#This Row],[rating]]), Table3[[#This Row],[rating]], "")</f>
        <v>3.7</v>
      </c>
      <c r="P524" s="7">
        <f>Table3[[#This Row],[average rating]] + (Table3[[#This Row],[rating_count]] / 1000)</f>
        <v>14.917000000000002</v>
      </c>
      <c r="Q524" s="7">
        <f>IFERROR(ROUND(VALUE(Table3[[#This Row],[rating]]), 0), "")</f>
        <v>4</v>
      </c>
      <c r="R524" t="s">
        <v>10336</v>
      </c>
      <c r="S524" t="s">
        <v>10337</v>
      </c>
      <c r="T524" t="s">
        <v>10338</v>
      </c>
      <c r="U524" t="s">
        <v>10339</v>
      </c>
      <c r="V524" t="s">
        <v>10340</v>
      </c>
      <c r="W524" t="s">
        <v>10341</v>
      </c>
      <c r="X524" t="s">
        <v>10342</v>
      </c>
      <c r="Y524" t="s">
        <v>10343</v>
      </c>
      <c r="Z524" s="6">
        <f t="shared" si="49"/>
        <v>72910500</v>
      </c>
      <c r="AA524" s="6">
        <f>IFERROR(VALUE(Table3[[#This Row],[potential revenue]]), 0)</f>
        <v>72910500</v>
      </c>
      <c r="AB524" t="str">
        <f t="shared" si="50"/>
        <v>No</v>
      </c>
      <c r="AC524">
        <f t="shared" si="51"/>
        <v>227</v>
      </c>
      <c r="AD524" t="str">
        <f t="shared" si="52"/>
        <v>&gt;₹500</v>
      </c>
      <c r="AE524" t="str">
        <f t="shared" si="53"/>
        <v>41–50%</v>
      </c>
    </row>
    <row r="525" spans="1:31" x14ac:dyDescent="0.35">
      <c r="A525" t="s">
        <v>11938</v>
      </c>
      <c r="B525" t="s">
        <v>10618</v>
      </c>
      <c r="C525" t="str">
        <f>PROPER(Table3[[#This Row],[product_name2]])</f>
        <v>Philips Viva Collection Hr1832/00 1.5-Litre400-Watt Juicer (Ink Black)</v>
      </c>
      <c r="D525" t="s">
        <v>10619</v>
      </c>
      <c r="E525" t="s">
        <v>8753</v>
      </c>
      <c r="F525" t="str">
        <f>LEFT(Table3[[#This Row],[category]], FIND("|", Table3[[#This Row],[category]]) - 1)</f>
        <v>Home&amp;Kitchen</v>
      </c>
      <c r="G525" t="str">
        <f>MID(Table3[[#This Row],[category]], FIND("|", Table3[[#This Row],[category]]) + 1, FIND("|", Table3[[#This Row],[category]], FIND("|", Table3[[#This Row],[category]]) + 1) - FIND("|", Table3[[#This Row],[category]]) - 1)</f>
        <v>Kitchen&amp;HomeAppliances</v>
      </c>
      <c r="H525" t="str">
        <f>RIGHT(Table3[[#This Row],[category]], LEN(Table3[[#This Row],[category]]) - FIND("|", Table3[[#This Row],[category]], FIND("|", Table3[[#This Row],[category]]) + 1))</f>
        <v>SmallKitchenAppliances|MixerGrinders</v>
      </c>
      <c r="I525" s="6">
        <v>2237.81</v>
      </c>
      <c r="J525" s="6">
        <v>3899</v>
      </c>
      <c r="K525" s="1">
        <f t="shared" si="48"/>
        <v>42.605539882021034</v>
      </c>
      <c r="L525" s="3">
        <v>0.43</v>
      </c>
      <c r="M525" s="1">
        <v>3.9</v>
      </c>
      <c r="N525" s="11">
        <v>11004</v>
      </c>
      <c r="O525" s="7">
        <f>IF(ISNUMBER(Table3[[#This Row],[rating]]), Table3[[#This Row],[rating]], "")</f>
        <v>3.9</v>
      </c>
      <c r="P525" s="7">
        <f>Table3[[#This Row],[average rating]] + (Table3[[#This Row],[rating_count]] / 1000)</f>
        <v>14.904</v>
      </c>
      <c r="Q525" s="7">
        <f>IFERROR(ROUND(VALUE(Table3[[#This Row],[rating]]), 0), "")</f>
        <v>4</v>
      </c>
      <c r="R525" t="s">
        <v>11940</v>
      </c>
      <c r="S525" t="s">
        <v>11941</v>
      </c>
      <c r="T525" t="s">
        <v>11942</v>
      </c>
      <c r="U525" t="s">
        <v>11943</v>
      </c>
      <c r="V525" t="s">
        <v>11944</v>
      </c>
      <c r="W525" t="s">
        <v>11945</v>
      </c>
      <c r="X525" t="s">
        <v>11946</v>
      </c>
      <c r="Y525" t="s">
        <v>11947</v>
      </c>
      <c r="Z525" s="6">
        <f t="shared" si="49"/>
        <v>42904596</v>
      </c>
      <c r="AA525" s="6">
        <f>IFERROR(VALUE(Table3[[#This Row],[potential revenue]]), 0)</f>
        <v>42904596</v>
      </c>
      <c r="AB525" t="str">
        <f t="shared" si="50"/>
        <v>No</v>
      </c>
      <c r="AC525">
        <f t="shared" si="51"/>
        <v>227</v>
      </c>
      <c r="AD525" t="str">
        <f t="shared" si="52"/>
        <v>&gt;₹500</v>
      </c>
      <c r="AE525" t="str">
        <f t="shared" si="53"/>
        <v>41–50%</v>
      </c>
    </row>
    <row r="526" spans="1:31" x14ac:dyDescent="0.35">
      <c r="A526" t="s">
        <v>7783</v>
      </c>
      <c r="B526" t="s">
        <v>6962</v>
      </c>
      <c r="C526" t="str">
        <f>PROPER(Table3[[#This Row],[product_name2]])</f>
        <v>Digitek¬Æ (Dtr-200Mt) (18 Cm) Portable &amp; Flexible Mini Tripod With Mobile Holder &amp; 360 Degree Ball Head, For Smart Phones, Compact Cameras, Gopro, Maximum Operating Height: 7.87 Inch, Maximum Load Upto: 1 Kgs</v>
      </c>
      <c r="D526" t="s">
        <v>6963</v>
      </c>
      <c r="E526" t="s">
        <v>5471</v>
      </c>
      <c r="F526" t="str">
        <f>LEFT(Table3[[#This Row],[category]], FIND("|", Table3[[#This Row],[category]]) - 1)</f>
        <v>Computers&amp;Accessories</v>
      </c>
      <c r="G526" t="str">
        <f>MID(Table3[[#This Row],[category]], FIND("|", Table3[[#This Row],[category]]) + 1, FIND("|", Table3[[#This Row],[category]], FIND("|", Table3[[#This Row],[category]]) + 1) - FIND("|", Table3[[#This Row],[category]]) - 1)</f>
        <v>NetworkingDevices</v>
      </c>
      <c r="H526" t="str">
        <f>RIGHT(Table3[[#This Row],[category]], LEN(Table3[[#This Row],[category]]) - FIND("|", Table3[[#This Row],[category]], FIND("|", Table3[[#This Row],[category]]) + 1))</f>
        <v>Routers</v>
      </c>
      <c r="I526" s="6">
        <v>1199</v>
      </c>
      <c r="J526" s="6">
        <v>2999</v>
      </c>
      <c r="K526" s="1">
        <f t="shared" si="48"/>
        <v>60.020006668889621</v>
      </c>
      <c r="L526" s="3">
        <v>0.6</v>
      </c>
      <c r="M526" s="1">
        <v>4.0999999999999996</v>
      </c>
      <c r="N526" s="11">
        <v>10725</v>
      </c>
      <c r="O526" s="7">
        <f>IF(ISNUMBER(Table3[[#This Row],[rating]]), Table3[[#This Row],[rating]], "")</f>
        <v>4.0999999999999996</v>
      </c>
      <c r="P526" s="7">
        <f>Table3[[#This Row],[average rating]] + (Table3[[#This Row],[rating_count]] / 1000)</f>
        <v>14.824999999999999</v>
      </c>
      <c r="Q526" s="7">
        <f>IFERROR(ROUND(VALUE(Table3[[#This Row],[rating]]), 0), "")</f>
        <v>4</v>
      </c>
      <c r="R526" t="s">
        <v>7785</v>
      </c>
      <c r="S526" t="s">
        <v>7786</v>
      </c>
      <c r="T526" t="s">
        <v>7787</v>
      </c>
      <c r="U526" t="s">
        <v>7788</v>
      </c>
      <c r="V526" t="s">
        <v>7789</v>
      </c>
      <c r="W526" t="s">
        <v>7790</v>
      </c>
      <c r="X526" t="s">
        <v>7791</v>
      </c>
      <c r="Y526" t="s">
        <v>7792</v>
      </c>
      <c r="Z526" s="6">
        <f t="shared" si="49"/>
        <v>32164275</v>
      </c>
      <c r="AA526" s="6">
        <f>IFERROR(VALUE(Table3[[#This Row],[potential revenue]]), 0)</f>
        <v>32164275</v>
      </c>
      <c r="AB526" t="str">
        <f t="shared" si="50"/>
        <v>No</v>
      </c>
      <c r="AC526">
        <f t="shared" si="51"/>
        <v>227</v>
      </c>
      <c r="AD526" t="str">
        <f t="shared" si="52"/>
        <v>&gt;₹500</v>
      </c>
      <c r="AE526" t="str">
        <f t="shared" si="53"/>
        <v>61–70%</v>
      </c>
    </row>
    <row r="527" spans="1:31" x14ac:dyDescent="0.35">
      <c r="A527" t="s">
        <v>5688</v>
      </c>
      <c r="B527" t="s">
        <v>11112</v>
      </c>
      <c r="C527" t="str">
        <f>PROPER(Table3[[#This Row],[product_name2]])</f>
        <v>Ikea Little Loved Corner Produkt Milk-Frother, Coffee/Tea Frother, Handheld Milk Wand Mixer Frother, Black</v>
      </c>
      <c r="D527" t="s">
        <v>11113</v>
      </c>
      <c r="E527" t="s">
        <v>3082</v>
      </c>
      <c r="F527" t="str">
        <f>LEFT(Table3[[#This Row],[category]], FIND("|", Table3[[#This Row],[category]]) - 1)</f>
        <v>Electronics</v>
      </c>
      <c r="G527" t="str">
        <f>MID(Table3[[#This Row],[category]], FIND("|", Table3[[#This Row],[category]]) + 1, FIND("|", Table3[[#This Row],[category]], FIND("|", Table3[[#This Row],[category]]) + 1) - FIND("|", Table3[[#This Row],[category]]) - 1)</f>
        <v>Headphones,Earbuds&amp;Accessories</v>
      </c>
      <c r="H527" t="str">
        <f>RIGHT(Table3[[#This Row],[category]], LEN(Table3[[#This Row],[category]]) - FIND("|", Table3[[#This Row],[category]], FIND("|", Table3[[#This Row],[category]]) + 1))</f>
        <v>Headphones|In-Ear</v>
      </c>
      <c r="I527" s="6">
        <v>1598</v>
      </c>
      <c r="J527" s="6">
        <v>2990</v>
      </c>
      <c r="K527" s="1">
        <f t="shared" si="48"/>
        <v>46.555183946488292</v>
      </c>
      <c r="L527" s="3">
        <v>0.47</v>
      </c>
      <c r="M527" s="1">
        <v>3.8</v>
      </c>
      <c r="N527" s="11">
        <v>11015</v>
      </c>
      <c r="O527" s="7">
        <f>IF(ISNUMBER(Table3[[#This Row],[rating]]), Table3[[#This Row],[rating]], "")</f>
        <v>3.8</v>
      </c>
      <c r="P527" s="7">
        <f>Table3[[#This Row],[average rating]] + (Table3[[#This Row],[rating_count]] / 1000)</f>
        <v>14.815000000000001</v>
      </c>
      <c r="Q527" s="7">
        <f>IFERROR(ROUND(VALUE(Table3[[#This Row],[rating]]), 0), "")</f>
        <v>4</v>
      </c>
      <c r="R527" t="s">
        <v>5690</v>
      </c>
      <c r="S527" t="s">
        <v>5691</v>
      </c>
      <c r="T527" t="s">
        <v>5692</v>
      </c>
      <c r="U527" t="s">
        <v>5693</v>
      </c>
      <c r="V527" t="s">
        <v>5694</v>
      </c>
      <c r="W527" t="s">
        <v>5695</v>
      </c>
      <c r="X527" t="s">
        <v>5696</v>
      </c>
      <c r="Y527" t="s">
        <v>5697</v>
      </c>
      <c r="Z527" s="6">
        <f t="shared" si="49"/>
        <v>32934850</v>
      </c>
      <c r="AA527" s="6">
        <f>IFERROR(VALUE(Table3[[#This Row],[potential revenue]]), 0)</f>
        <v>32934850</v>
      </c>
      <c r="AB527" t="str">
        <f t="shared" si="50"/>
        <v>Yes</v>
      </c>
      <c r="AC527">
        <f t="shared" si="51"/>
        <v>227</v>
      </c>
      <c r="AD527" t="str">
        <f t="shared" si="52"/>
        <v>&gt;₹500</v>
      </c>
      <c r="AE527" t="str">
        <f t="shared" si="53"/>
        <v>41–50%</v>
      </c>
    </row>
    <row r="528" spans="1:31" x14ac:dyDescent="0.35">
      <c r="A528" t="s">
        <v>3049</v>
      </c>
      <c r="B528" t="s">
        <v>216</v>
      </c>
      <c r="C528" t="str">
        <f>PROPER(Table3[[#This Row],[product_name2]])</f>
        <v>Tizum Hdmi To Vga Adapter Cable 1080P For Projector, Computer, Laptop, Tv, Projectors &amp; Tv</v>
      </c>
      <c r="D528" t="s">
        <v>217</v>
      </c>
      <c r="E528" t="s">
        <v>2964</v>
      </c>
      <c r="F528" t="str">
        <f>LEFT(Table3[[#This Row],[category]], FIND("|", Table3[[#This Row],[category]]) - 1)</f>
        <v>Electronics</v>
      </c>
      <c r="G528" t="str">
        <f>MID(Table3[[#This Row],[category]], FIND("|", Table3[[#This Row],[category]]) + 1, FIND("|", Table3[[#This Row],[category]], FIND("|", Table3[[#This Row],[category]]) + 1) - FIND("|", Table3[[#This Row],[category]]) - 1)</f>
        <v>WearableTechnology</v>
      </c>
      <c r="H528" t="str">
        <f>RIGHT(Table3[[#This Row],[category]], LEN(Table3[[#This Row],[category]]) - FIND("|", Table3[[#This Row],[category]], FIND("|", Table3[[#This Row],[category]]) + 1))</f>
        <v>SmartWatches</v>
      </c>
      <c r="I528" s="6">
        <v>1898</v>
      </c>
      <c r="J528" s="6">
        <v>4999</v>
      </c>
      <c r="K528" s="1">
        <f t="shared" si="48"/>
        <v>62.032406481296256</v>
      </c>
      <c r="L528" s="3">
        <v>0.62</v>
      </c>
      <c r="M528" s="1">
        <v>4.0999999999999996</v>
      </c>
      <c r="N528" s="11">
        <v>10689</v>
      </c>
      <c r="O528" s="7">
        <f>IF(ISNUMBER(Table3[[#This Row],[rating]]), Table3[[#This Row],[rating]], "")</f>
        <v>4.0999999999999996</v>
      </c>
      <c r="P528" s="7">
        <f>Table3[[#This Row],[average rating]] + (Table3[[#This Row],[rating_count]] / 1000)</f>
        <v>14.789</v>
      </c>
      <c r="Q528" s="7">
        <f>IFERROR(ROUND(VALUE(Table3[[#This Row],[rating]]), 0), "")</f>
        <v>4</v>
      </c>
      <c r="R528" t="s">
        <v>3051</v>
      </c>
      <c r="S528" t="s">
        <v>3052</v>
      </c>
      <c r="T528" t="s">
        <v>3053</v>
      </c>
      <c r="U528" t="s">
        <v>3054</v>
      </c>
      <c r="V528" t="s">
        <v>3055</v>
      </c>
      <c r="W528" t="s">
        <v>3056</v>
      </c>
      <c r="X528" t="s">
        <v>3057</v>
      </c>
      <c r="Y528" t="s">
        <v>3058</v>
      </c>
      <c r="Z528" s="6">
        <f t="shared" si="49"/>
        <v>53434311</v>
      </c>
      <c r="AA528" s="6">
        <f>IFERROR(VALUE(Table3[[#This Row],[potential revenue]]), 0)</f>
        <v>53434311</v>
      </c>
      <c r="AB528" t="str">
        <f t="shared" si="50"/>
        <v>No</v>
      </c>
      <c r="AC528">
        <f t="shared" si="51"/>
        <v>227</v>
      </c>
      <c r="AD528" t="str">
        <f t="shared" si="52"/>
        <v>&gt;₹500</v>
      </c>
      <c r="AE528" t="str">
        <f t="shared" si="53"/>
        <v>61–70%</v>
      </c>
    </row>
    <row r="529" spans="1:31" x14ac:dyDescent="0.35">
      <c r="A529" t="s">
        <v>3049</v>
      </c>
      <c r="B529" t="s">
        <v>6493</v>
      </c>
      <c r="C529" t="str">
        <f>PROPER(Table3[[#This Row],[product_name2]])</f>
        <v>Gizga Essentials Multi-Purpose Portable &amp; Foldable Wooden Desk For Bed Tray, Laptop Table, Study Table (Black)</v>
      </c>
      <c r="D529" t="s">
        <v>6494</v>
      </c>
      <c r="E529" t="s">
        <v>2964</v>
      </c>
      <c r="F529" t="str">
        <f>LEFT(Table3[[#This Row],[category]], FIND("|", Table3[[#This Row],[category]]) - 1)</f>
        <v>Electronics</v>
      </c>
      <c r="G529" t="str">
        <f>MID(Table3[[#This Row],[category]], FIND("|", Table3[[#This Row],[category]]) + 1, FIND("|", Table3[[#This Row],[category]], FIND("|", Table3[[#This Row],[category]]) + 1) - FIND("|", Table3[[#This Row],[category]]) - 1)</f>
        <v>WearableTechnology</v>
      </c>
      <c r="H529" t="str">
        <f>RIGHT(Table3[[#This Row],[category]], LEN(Table3[[#This Row],[category]]) - FIND("|", Table3[[#This Row],[category]], FIND("|", Table3[[#This Row],[category]]) + 1))</f>
        <v>SmartWatches</v>
      </c>
      <c r="I529" s="6">
        <v>1999</v>
      </c>
      <c r="J529" s="6">
        <v>4999</v>
      </c>
      <c r="K529" s="1">
        <f t="shared" si="48"/>
        <v>60.012002400480092</v>
      </c>
      <c r="L529" s="3">
        <v>0.6</v>
      </c>
      <c r="M529" s="1">
        <v>4.0999999999999996</v>
      </c>
      <c r="N529" s="11">
        <v>10689</v>
      </c>
      <c r="O529" s="7">
        <f>IF(ISNUMBER(Table3[[#This Row],[rating]]), Table3[[#This Row],[rating]], "")</f>
        <v>4.0999999999999996</v>
      </c>
      <c r="P529" s="7">
        <f>Table3[[#This Row],[average rating]] + (Table3[[#This Row],[rating_count]] / 1000)</f>
        <v>14.789</v>
      </c>
      <c r="Q529" s="7">
        <f>IFERROR(ROUND(VALUE(Table3[[#This Row],[rating]]), 0), "")</f>
        <v>4</v>
      </c>
      <c r="R529" t="s">
        <v>3051</v>
      </c>
      <c r="S529" t="s">
        <v>3052</v>
      </c>
      <c r="T529" t="s">
        <v>3053</v>
      </c>
      <c r="U529" t="s">
        <v>3054</v>
      </c>
      <c r="V529" t="s">
        <v>3055</v>
      </c>
      <c r="W529" t="s">
        <v>3056</v>
      </c>
      <c r="X529" t="s">
        <v>4911</v>
      </c>
      <c r="Y529" t="s">
        <v>4912</v>
      </c>
      <c r="Z529" s="6">
        <f t="shared" si="49"/>
        <v>53434311</v>
      </c>
      <c r="AA529" s="6">
        <f>IFERROR(VALUE(Table3[[#This Row],[potential revenue]]), 0)</f>
        <v>53434311</v>
      </c>
      <c r="AB529" t="str">
        <f t="shared" si="50"/>
        <v>Yes</v>
      </c>
      <c r="AC529">
        <f t="shared" si="51"/>
        <v>226</v>
      </c>
      <c r="AD529" t="str">
        <f t="shared" si="52"/>
        <v>&gt;₹500</v>
      </c>
      <c r="AE529" t="str">
        <f t="shared" si="53"/>
        <v>61–70%</v>
      </c>
    </row>
    <row r="530" spans="1:31" x14ac:dyDescent="0.35">
      <c r="A530" t="s">
        <v>797</v>
      </c>
      <c r="B530" t="s">
        <v>4042</v>
      </c>
      <c r="C530" t="str">
        <f>PROPER(Table3[[#This Row],[product_name2]])</f>
        <v>Tukzer Capacitive Stylus Pen For Touch Screens Devices, Fine Point, Lightweight Metal Body With Magnetism Cover Cap For Smartphones/Tablets/Ipad/Ipad Pro/Iphone (White)</v>
      </c>
      <c r="D530" t="s">
        <v>4043</v>
      </c>
      <c r="E530" t="s">
        <v>20</v>
      </c>
      <c r="F530" t="str">
        <f>LEFT(Table3[[#This Row],[category]], FIND("|", Table3[[#This Row],[category]]) - 1)</f>
        <v>Computers&amp;Accessories</v>
      </c>
      <c r="G530" t="str">
        <f>MID(Table3[[#This Row],[category]], FIND("|", Table3[[#This Row],[category]]) + 1, FIND("|", Table3[[#This Row],[category]], FIND("|", Table3[[#This Row],[category]]) + 1) - FIND("|", Table3[[#This Row],[category]]) - 1)</f>
        <v>Accessories&amp;Peripherals</v>
      </c>
      <c r="H530" t="str">
        <f>RIGHT(Table3[[#This Row],[category]], LEN(Table3[[#This Row],[category]]) - FIND("|", Table3[[#This Row],[category]], FIND("|", Table3[[#This Row],[category]]) + 1))</f>
        <v>Cables&amp;Accessories|Cables|USBCables</v>
      </c>
      <c r="I530" s="6">
        <v>325</v>
      </c>
      <c r="J530" s="6">
        <v>1299</v>
      </c>
      <c r="K530" s="1">
        <f t="shared" si="48"/>
        <v>74.980754426481909</v>
      </c>
      <c r="L530" s="3">
        <v>0.75</v>
      </c>
      <c r="M530" s="1">
        <v>4.2</v>
      </c>
      <c r="N530" s="11">
        <v>10576</v>
      </c>
      <c r="O530" s="7">
        <f>IF(ISNUMBER(Table3[[#This Row],[rating]]), Table3[[#This Row],[rating]], "")</f>
        <v>4.2</v>
      </c>
      <c r="P530" s="7">
        <f>Table3[[#This Row],[average rating]] + (Table3[[#This Row],[rating_count]] / 1000)</f>
        <v>14.776</v>
      </c>
      <c r="Q530" s="7">
        <f>IFERROR(ROUND(VALUE(Table3[[#This Row],[rating]]), 0), "")</f>
        <v>4</v>
      </c>
      <c r="R530" t="s">
        <v>799</v>
      </c>
      <c r="S530" t="s">
        <v>800</v>
      </c>
      <c r="T530" t="s">
        <v>801</v>
      </c>
      <c r="U530" t="s">
        <v>802</v>
      </c>
      <c r="V530" t="s">
        <v>803</v>
      </c>
      <c r="W530" t="s">
        <v>804</v>
      </c>
      <c r="X530" t="s">
        <v>805</v>
      </c>
      <c r="Y530" t="s">
        <v>806</v>
      </c>
      <c r="Z530" s="6">
        <f t="shared" si="49"/>
        <v>13738224</v>
      </c>
      <c r="AA530" s="6">
        <f>IFERROR(VALUE(Table3[[#This Row],[potential revenue]]), 0)</f>
        <v>13738224</v>
      </c>
      <c r="AB530" t="str">
        <f t="shared" si="50"/>
        <v>Yes</v>
      </c>
      <c r="AC530">
        <f t="shared" si="51"/>
        <v>226</v>
      </c>
      <c r="AD530" t="str">
        <f t="shared" si="52"/>
        <v>&gt;₹500</v>
      </c>
      <c r="AE530" t="str">
        <f t="shared" si="53"/>
        <v>71–80%</v>
      </c>
    </row>
    <row r="531" spans="1:31" x14ac:dyDescent="0.35">
      <c r="A531" t="s">
        <v>2314</v>
      </c>
      <c r="B531" t="s">
        <v>356</v>
      </c>
      <c r="C531" t="str">
        <f>PROPER(Table3[[#This Row],[product_name2]])</f>
        <v>Ptron Solero Mb301 3A Micro Usb Data &amp; Charging Cable, Made In India, 480Mbps Data Sync, Strong &amp; Durable 1.5-Meter Nylon Braided Usb Cable For Micro Usb Devices - (Black)</v>
      </c>
      <c r="D531" t="s">
        <v>357</v>
      </c>
      <c r="E531" t="s">
        <v>20</v>
      </c>
      <c r="F531" t="str">
        <f>LEFT(Table3[[#This Row],[category]], FIND("|", Table3[[#This Row],[category]]) - 1)</f>
        <v>Computers&amp;Accessories</v>
      </c>
      <c r="G531" t="str">
        <f>MID(Table3[[#This Row],[category]], FIND("|", Table3[[#This Row],[category]]) + 1, FIND("|", Table3[[#This Row],[category]], FIND("|", Table3[[#This Row],[category]]) + 1) - FIND("|", Table3[[#This Row],[category]]) - 1)</f>
        <v>Accessories&amp;Peripherals</v>
      </c>
      <c r="H531" t="str">
        <f>RIGHT(Table3[[#This Row],[category]], LEN(Table3[[#This Row],[category]]) - FIND("|", Table3[[#This Row],[category]], FIND("|", Table3[[#This Row],[category]]) + 1))</f>
        <v>Cables&amp;Accessories|Cables|USBCables</v>
      </c>
      <c r="I531" s="6">
        <v>325</v>
      </c>
      <c r="J531" s="6">
        <v>1099</v>
      </c>
      <c r="K531" s="1">
        <f t="shared" si="48"/>
        <v>70.427661510464063</v>
      </c>
      <c r="L531" s="3">
        <v>0.7</v>
      </c>
      <c r="M531" s="1">
        <v>4.2</v>
      </c>
      <c r="N531" s="11">
        <v>10576</v>
      </c>
      <c r="O531" s="7">
        <f>IF(ISNUMBER(Table3[[#This Row],[rating]]), Table3[[#This Row],[rating]], "")</f>
        <v>4.2</v>
      </c>
      <c r="P531" s="7">
        <f>Table3[[#This Row],[average rating]] + (Table3[[#This Row],[rating_count]] / 1000)</f>
        <v>14.776</v>
      </c>
      <c r="Q531" s="7">
        <f>IFERROR(ROUND(VALUE(Table3[[#This Row],[rating]]), 0), "")</f>
        <v>4</v>
      </c>
      <c r="R531" t="s">
        <v>2316</v>
      </c>
      <c r="S531" t="s">
        <v>800</v>
      </c>
      <c r="T531" t="s">
        <v>801</v>
      </c>
      <c r="U531" t="s">
        <v>802</v>
      </c>
      <c r="V531" t="s">
        <v>803</v>
      </c>
      <c r="W531" t="s">
        <v>804</v>
      </c>
      <c r="X531" t="s">
        <v>2317</v>
      </c>
      <c r="Y531" t="s">
        <v>2318</v>
      </c>
      <c r="Z531" s="6">
        <f t="shared" si="49"/>
        <v>11623024</v>
      </c>
      <c r="AA531" s="6">
        <f>IFERROR(VALUE(Table3[[#This Row],[potential revenue]]), 0)</f>
        <v>11623024</v>
      </c>
      <c r="AB531" t="str">
        <f t="shared" si="50"/>
        <v>Yes</v>
      </c>
      <c r="AC531">
        <f t="shared" si="51"/>
        <v>225</v>
      </c>
      <c r="AD531" t="str">
        <f t="shared" si="52"/>
        <v>₹200–₹500</v>
      </c>
      <c r="AE531" t="str">
        <f t="shared" si="53"/>
        <v>71–80%</v>
      </c>
    </row>
    <row r="532" spans="1:31" x14ac:dyDescent="0.35">
      <c r="A532" t="s">
        <v>797</v>
      </c>
      <c r="B532" t="s">
        <v>5124</v>
      </c>
      <c r="C532" t="str">
        <f>PROPER(Table3[[#This Row],[product_name2]])</f>
        <v>Dell Usb Wireless Keyboard And Mouse Set- Km3322W, Anti-Fade &amp; Spill-Resistant Keys, Up To 36 Month Battery Life, 3Y Advance Exchange Warranty, Black</v>
      </c>
      <c r="D532" t="s">
        <v>5125</v>
      </c>
      <c r="E532" t="s">
        <v>20</v>
      </c>
      <c r="F532" t="str">
        <f>LEFT(Table3[[#This Row],[category]], FIND("|", Table3[[#This Row],[category]]) - 1)</f>
        <v>Computers&amp;Accessories</v>
      </c>
      <c r="G532" t="str">
        <f>MID(Table3[[#This Row],[category]], FIND("|", Table3[[#This Row],[category]]) + 1, FIND("|", Table3[[#This Row],[category]], FIND("|", Table3[[#This Row],[category]]) + 1) - FIND("|", Table3[[#This Row],[category]]) - 1)</f>
        <v>Accessories&amp;Peripherals</v>
      </c>
      <c r="H532" t="str">
        <f>RIGHT(Table3[[#This Row],[category]], LEN(Table3[[#This Row],[category]]) - FIND("|", Table3[[#This Row],[category]], FIND("|", Table3[[#This Row],[category]]) + 1))</f>
        <v>Cables&amp;Accessories|Cables|USBCables</v>
      </c>
      <c r="I532" s="6">
        <v>325</v>
      </c>
      <c r="J532" s="6">
        <v>1299</v>
      </c>
      <c r="K532" s="1">
        <f t="shared" si="48"/>
        <v>74.980754426481909</v>
      </c>
      <c r="L532" s="3">
        <v>0.75</v>
      </c>
      <c r="M532" s="1">
        <v>4.2</v>
      </c>
      <c r="N532" s="11">
        <v>10576</v>
      </c>
      <c r="O532" s="7">
        <f>IF(ISNUMBER(Table3[[#This Row],[rating]]), Table3[[#This Row],[rating]], "")</f>
        <v>4.2</v>
      </c>
      <c r="P532" s="7">
        <f>Table3[[#This Row],[average rating]] + (Table3[[#This Row],[rating_count]] / 1000)</f>
        <v>14.776</v>
      </c>
      <c r="Q532" s="7">
        <f>IFERROR(ROUND(VALUE(Table3[[#This Row],[rating]]), 0), "")</f>
        <v>4</v>
      </c>
      <c r="R532" t="s">
        <v>799</v>
      </c>
      <c r="S532" t="s">
        <v>800</v>
      </c>
      <c r="T532" t="s">
        <v>801</v>
      </c>
      <c r="U532" t="s">
        <v>802</v>
      </c>
      <c r="V532" t="s">
        <v>803</v>
      </c>
      <c r="W532" t="s">
        <v>804</v>
      </c>
      <c r="X532" t="s">
        <v>8494</v>
      </c>
      <c r="Y532" t="s">
        <v>8495</v>
      </c>
      <c r="Z532" s="6">
        <f t="shared" si="49"/>
        <v>13738224</v>
      </c>
      <c r="AA532" s="6">
        <f>IFERROR(VALUE(Table3[[#This Row],[potential revenue]]), 0)</f>
        <v>13738224</v>
      </c>
      <c r="AB532" t="str">
        <f t="shared" si="50"/>
        <v>Yes</v>
      </c>
      <c r="AC532">
        <f t="shared" si="51"/>
        <v>224</v>
      </c>
      <c r="AD532" t="str">
        <f t="shared" si="52"/>
        <v>₹200–₹500</v>
      </c>
      <c r="AE532" t="str">
        <f t="shared" si="53"/>
        <v>71–80%</v>
      </c>
    </row>
    <row r="533" spans="1:31" x14ac:dyDescent="0.35">
      <c r="A533" t="s">
        <v>216</v>
      </c>
      <c r="B533" t="s">
        <v>11636</v>
      </c>
      <c r="C533" t="str">
        <f>PROPER(Table3[[#This Row],[product_name2]])</f>
        <v>Havells Festiva 1200Mm Dust Resistant Ceiling Fan (Gold Mist)</v>
      </c>
      <c r="D533" t="s">
        <v>11637</v>
      </c>
      <c r="E533" t="s">
        <v>132</v>
      </c>
      <c r="F533" t="str">
        <f>LEFT(Table3[[#This Row],[category]], FIND("|", Table3[[#This Row],[category]]) - 1)</f>
        <v>Electronics</v>
      </c>
      <c r="G533" t="str">
        <f>MID(Table3[[#This Row],[category]], FIND("|", Table3[[#This Row],[category]]) + 1, FIND("|", Table3[[#This Row],[category]], FIND("|", Table3[[#This Row],[category]]) + 1) - FIND("|", Table3[[#This Row],[category]]) - 1)</f>
        <v>HomeTheater,TV&amp;Video</v>
      </c>
      <c r="H533" t="str">
        <f>RIGHT(Table3[[#This Row],[category]], LEN(Table3[[#This Row],[category]]) - FIND("|", Table3[[#This Row],[category]], FIND("|", Table3[[#This Row],[category]]) + 1))</f>
        <v>Accessories|Cables|HDMICables</v>
      </c>
      <c r="I533" s="6">
        <v>279</v>
      </c>
      <c r="J533" s="6">
        <v>499</v>
      </c>
      <c r="K533" s="1">
        <f t="shared" si="48"/>
        <v>44.08817635270541</v>
      </c>
      <c r="L533" s="3">
        <v>0.44</v>
      </c>
      <c r="M533" s="1">
        <v>3.7</v>
      </c>
      <c r="N533" s="11">
        <v>10962</v>
      </c>
      <c r="O533" s="7">
        <f>IF(ISNUMBER(Table3[[#This Row],[rating]]), Table3[[#This Row],[rating]], "")</f>
        <v>3.7</v>
      </c>
      <c r="P533" s="7">
        <f>Table3[[#This Row],[average rating]] + (Table3[[#This Row],[rating_count]] / 1000)</f>
        <v>14.661999999999999</v>
      </c>
      <c r="Q533" s="7">
        <f>IFERROR(ROUND(VALUE(Table3[[#This Row],[rating]]), 0), "")</f>
        <v>4</v>
      </c>
      <c r="R533" t="s">
        <v>218</v>
      </c>
      <c r="S533" t="s">
        <v>219</v>
      </c>
      <c r="T533" t="s">
        <v>220</v>
      </c>
      <c r="U533" t="s">
        <v>221</v>
      </c>
      <c r="V533" t="s">
        <v>222</v>
      </c>
      <c r="W533" t="s">
        <v>223</v>
      </c>
      <c r="X533" t="s">
        <v>224</v>
      </c>
      <c r="Y533" t="s">
        <v>225</v>
      </c>
      <c r="Z533" s="6">
        <f t="shared" si="49"/>
        <v>5470038</v>
      </c>
      <c r="AA533" s="6">
        <f>IFERROR(VALUE(Table3[[#This Row],[potential revenue]]), 0)</f>
        <v>5470038</v>
      </c>
      <c r="AB533" t="str">
        <f t="shared" si="50"/>
        <v>Yes</v>
      </c>
      <c r="AC533">
        <f t="shared" si="51"/>
        <v>224</v>
      </c>
      <c r="AD533" t="str">
        <f t="shared" si="52"/>
        <v>₹200–₹500</v>
      </c>
      <c r="AE533" t="str">
        <f t="shared" si="53"/>
        <v>41–50%</v>
      </c>
    </row>
    <row r="534" spans="1:31" x14ac:dyDescent="0.35">
      <c r="A534" t="s">
        <v>216</v>
      </c>
      <c r="B534" t="s">
        <v>11848</v>
      </c>
      <c r="C534" t="str">
        <f>PROPER(Table3[[#This Row],[product_name2]])</f>
        <v>Inalsa Hand Blender| Hand Mixer|Beater - Easy Mix, Powerful 250 Watt Motor | Variable 7 Speed Control | 1 Year Warranty | (White/Red)</v>
      </c>
      <c r="D534" t="s">
        <v>11849</v>
      </c>
      <c r="E534" t="s">
        <v>132</v>
      </c>
      <c r="F534" t="str">
        <f>LEFT(Table3[[#This Row],[category]], FIND("|", Table3[[#This Row],[category]]) - 1)</f>
        <v>Electronics</v>
      </c>
      <c r="G534" t="str">
        <f>MID(Table3[[#This Row],[category]], FIND("|", Table3[[#This Row],[category]]) + 1, FIND("|", Table3[[#This Row],[category]], FIND("|", Table3[[#This Row],[category]]) + 1) - FIND("|", Table3[[#This Row],[category]]) - 1)</f>
        <v>HomeTheater,TV&amp;Video</v>
      </c>
      <c r="H534" t="str">
        <f>RIGHT(Table3[[#This Row],[category]], LEN(Table3[[#This Row],[category]]) - FIND("|", Table3[[#This Row],[category]], FIND("|", Table3[[#This Row],[category]]) + 1))</f>
        <v>Accessories|Cables|HDMICables</v>
      </c>
      <c r="I534" s="6">
        <v>279</v>
      </c>
      <c r="J534" s="6">
        <v>499</v>
      </c>
      <c r="K534" s="1">
        <f t="shared" si="48"/>
        <v>44.08817635270541</v>
      </c>
      <c r="L534" s="3">
        <v>0.44</v>
      </c>
      <c r="M534" s="1">
        <v>3.7</v>
      </c>
      <c r="N534" s="11">
        <v>10962</v>
      </c>
      <c r="O534" s="7">
        <f>IF(ISNUMBER(Table3[[#This Row],[rating]]), Table3[[#This Row],[rating]], "")</f>
        <v>3.7</v>
      </c>
      <c r="P534" s="7">
        <f>Table3[[#This Row],[average rating]] + (Table3[[#This Row],[rating_count]] / 1000)</f>
        <v>14.661999999999999</v>
      </c>
      <c r="Q534" s="7">
        <f>IFERROR(ROUND(VALUE(Table3[[#This Row],[rating]]), 0), "")</f>
        <v>4</v>
      </c>
      <c r="R534" t="s">
        <v>218</v>
      </c>
      <c r="S534" t="s">
        <v>219</v>
      </c>
      <c r="T534" t="s">
        <v>220</v>
      </c>
      <c r="U534" t="s">
        <v>221</v>
      </c>
      <c r="V534" t="s">
        <v>222</v>
      </c>
      <c r="W534" t="s">
        <v>223</v>
      </c>
      <c r="X534" t="s">
        <v>5965</v>
      </c>
      <c r="Y534" t="s">
        <v>5966</v>
      </c>
      <c r="Z534" s="6">
        <f t="shared" si="49"/>
        <v>5470038</v>
      </c>
      <c r="AA534" s="6">
        <f>IFERROR(VALUE(Table3[[#This Row],[potential revenue]]), 0)</f>
        <v>5470038</v>
      </c>
      <c r="AB534" t="str">
        <f t="shared" si="50"/>
        <v>No</v>
      </c>
      <c r="AC534">
        <f t="shared" si="51"/>
        <v>224</v>
      </c>
      <c r="AD534" t="str">
        <f t="shared" si="52"/>
        <v>₹200–₹500</v>
      </c>
      <c r="AE534" t="str">
        <f t="shared" si="53"/>
        <v>41–50%</v>
      </c>
    </row>
    <row r="535" spans="1:31" x14ac:dyDescent="0.35">
      <c r="A535" t="s">
        <v>12795</v>
      </c>
      <c r="B535" t="s">
        <v>5641</v>
      </c>
      <c r="C535" t="str">
        <f>PROPER(Table3[[#This Row],[product_name2]])</f>
        <v>Logitech M221 Wireless Mouse, Silent Buttons, 2.4 Ghz With Usb Mini Receiver, 1000 Dpi Optical Tracking, 18-Month Battery Life, Ambidextrous Pc / Mac / Laptop - Charcoal Grey</v>
      </c>
      <c r="D535" t="s">
        <v>5642</v>
      </c>
      <c r="E535" t="s">
        <v>9992</v>
      </c>
      <c r="F535" t="str">
        <f>LEFT(Table3[[#This Row],[category]], FIND("|", Table3[[#This Row],[category]]) - 1)</f>
        <v>Home&amp;Kitchen</v>
      </c>
      <c r="G535" t="str">
        <f>MID(Table3[[#This Row],[category]], FIND("|", Table3[[#This Row],[category]]) + 1, FIND("|", Table3[[#This Row],[category]], FIND("|", Table3[[#This Row],[category]]) + 1) - FIND("|", Table3[[#This Row],[category]]) - 1)</f>
        <v>Kitchen&amp;HomeAppliances</v>
      </c>
      <c r="H535" t="str">
        <f>RIGHT(Table3[[#This Row],[category]], LEN(Table3[[#This Row],[category]]) - FIND("|", Table3[[#This Row],[category]], FIND("|", Table3[[#This Row],[category]]) + 1))</f>
        <v>Vacuum,Cleaning&amp;Ironing|Vacuums&amp;FloorCare|Vacuums|Wet-DryVacuums</v>
      </c>
      <c r="I535" s="6">
        <v>6199</v>
      </c>
      <c r="J535" s="6">
        <v>10999</v>
      </c>
      <c r="K535" s="1">
        <f t="shared" si="48"/>
        <v>43.640330939176287</v>
      </c>
      <c r="L535" s="3">
        <v>0.44</v>
      </c>
      <c r="M535" s="1">
        <v>4.2</v>
      </c>
      <c r="N535" s="11">
        <v>10429</v>
      </c>
      <c r="O535" s="7">
        <f>IF(ISNUMBER(Table3[[#This Row],[rating]]), Table3[[#This Row],[rating]], "")</f>
        <v>4.2</v>
      </c>
      <c r="P535" s="7">
        <f>Table3[[#This Row],[average rating]] + (Table3[[#This Row],[rating_count]] / 1000)</f>
        <v>14.629000000000001</v>
      </c>
      <c r="Q535" s="7">
        <f>IFERROR(ROUND(VALUE(Table3[[#This Row],[rating]]), 0), "")</f>
        <v>4</v>
      </c>
      <c r="R535" t="s">
        <v>12797</v>
      </c>
      <c r="S535" t="s">
        <v>12798</v>
      </c>
      <c r="T535" t="s">
        <v>12799</v>
      </c>
      <c r="U535" t="s">
        <v>12800</v>
      </c>
      <c r="V535" t="s">
        <v>12801</v>
      </c>
      <c r="W535" t="s">
        <v>12802</v>
      </c>
      <c r="X535" t="s">
        <v>12803</v>
      </c>
      <c r="Y535" t="s">
        <v>12804</v>
      </c>
      <c r="Z535" s="6">
        <f t="shared" si="49"/>
        <v>114708571</v>
      </c>
      <c r="AA535" s="6">
        <f>IFERROR(VALUE(Table3[[#This Row],[potential revenue]]), 0)</f>
        <v>114708571</v>
      </c>
      <c r="AB535" t="str">
        <f t="shared" si="50"/>
        <v>No</v>
      </c>
      <c r="AC535">
        <f t="shared" si="51"/>
        <v>223</v>
      </c>
      <c r="AD535" t="str">
        <f t="shared" si="52"/>
        <v>₹200–₹500</v>
      </c>
      <c r="AE535" t="str">
        <f t="shared" si="53"/>
        <v>41–50%</v>
      </c>
    </row>
    <row r="536" spans="1:31" x14ac:dyDescent="0.35">
      <c r="A536" t="s">
        <v>7587</v>
      </c>
      <c r="B536" t="s">
        <v>1662</v>
      </c>
      <c r="C536" t="str">
        <f>PROPER(Table3[[#This Row],[product_name2]])</f>
        <v>Amazonbasics Usb C To Lightning Aluminum With Nylon Braided Mfi Certified Charging Cable (Grey, 1.8 Meter)</v>
      </c>
      <c r="D536" t="s">
        <v>1663</v>
      </c>
      <c r="E536" t="s">
        <v>5373</v>
      </c>
      <c r="F536" t="str">
        <f>LEFT(Table3[[#This Row],[category]], FIND("|", Table3[[#This Row],[category]]) - 1)</f>
        <v>Home&amp;Kitchen</v>
      </c>
      <c r="G536" t="str">
        <f>MID(Table3[[#This Row],[category]], FIND("|", Table3[[#This Row],[category]]) + 1, FIND("|", Table3[[#This Row],[category]], FIND("|", Table3[[#This Row],[category]]) + 1) - FIND("|", Table3[[#This Row],[category]]) - 1)</f>
        <v>CraftMaterials</v>
      </c>
      <c r="H536" t="str">
        <f>RIGHT(Table3[[#This Row],[category]], LEN(Table3[[#This Row],[category]]) - FIND("|", Table3[[#This Row],[category]], FIND("|", Table3[[#This Row],[category]]) + 1))</f>
        <v>PaintingMaterials|Paints</v>
      </c>
      <c r="I536" s="6">
        <v>200</v>
      </c>
      <c r="J536" s="6">
        <v>230</v>
      </c>
      <c r="K536" s="1">
        <f t="shared" si="48"/>
        <v>13.043478260869565</v>
      </c>
      <c r="L536" s="3">
        <v>0.13</v>
      </c>
      <c r="M536" s="1">
        <v>4.4000000000000004</v>
      </c>
      <c r="N536" s="11">
        <v>10170</v>
      </c>
      <c r="O536" s="7">
        <f>IF(ISNUMBER(Table3[[#This Row],[rating]]), Table3[[#This Row],[rating]], "")</f>
        <v>4.4000000000000004</v>
      </c>
      <c r="P536" s="7">
        <f>Table3[[#This Row],[average rating]] + (Table3[[#This Row],[rating_count]] / 1000)</f>
        <v>14.57</v>
      </c>
      <c r="Q536" s="7">
        <f>IFERROR(ROUND(VALUE(Table3[[#This Row],[rating]]), 0), "")</f>
        <v>4</v>
      </c>
      <c r="R536" t="s">
        <v>7589</v>
      </c>
      <c r="S536" t="s">
        <v>7590</v>
      </c>
      <c r="T536" t="s">
        <v>7591</v>
      </c>
      <c r="U536" t="s">
        <v>7592</v>
      </c>
      <c r="V536" t="s">
        <v>7593</v>
      </c>
      <c r="W536" t="s">
        <v>7594</v>
      </c>
      <c r="X536" t="s">
        <v>7595</v>
      </c>
      <c r="Y536" t="s">
        <v>7596</v>
      </c>
      <c r="Z536" s="6">
        <f t="shared" si="49"/>
        <v>2339100</v>
      </c>
      <c r="AA536" s="6">
        <f>IFERROR(VALUE(Table3[[#This Row],[potential revenue]]), 0)</f>
        <v>2339100</v>
      </c>
      <c r="AB536" t="str">
        <f t="shared" si="50"/>
        <v>No</v>
      </c>
      <c r="AC536">
        <f t="shared" si="51"/>
        <v>224</v>
      </c>
      <c r="AD536" t="str">
        <f t="shared" si="52"/>
        <v>&gt;₹500</v>
      </c>
      <c r="AE536" t="str">
        <f t="shared" si="53"/>
        <v>11–20%</v>
      </c>
    </row>
    <row r="537" spans="1:31" x14ac:dyDescent="0.35">
      <c r="A537" t="s">
        <v>7541</v>
      </c>
      <c r="B537" t="s">
        <v>11215</v>
      </c>
      <c r="C537" t="str">
        <f>PROPER(Table3[[#This Row],[product_name2]])</f>
        <v>Kent 16025 Sandwich Grill 700W | Non-Toxic Ceramic Coating | Automatic Temperature Cut-Off With Led Indicator | Adjustable Height Control, Metallic Silver, Standard</v>
      </c>
      <c r="D537" t="s">
        <v>11216</v>
      </c>
      <c r="E537" t="s">
        <v>5544</v>
      </c>
      <c r="F537" t="str">
        <f>LEFT(Table3[[#This Row],[category]], FIND("|", Table3[[#This Row],[category]]) - 1)</f>
        <v>Electronics</v>
      </c>
      <c r="G537" t="str">
        <f>MID(Table3[[#This Row],[category]], FIND("|", Table3[[#This Row],[category]]) + 1, FIND("|", Table3[[#This Row],[category]], FIND("|", Table3[[#This Row],[category]]) + 1) - FIND("|", Table3[[#This Row],[category]]) - 1)</f>
        <v>HomeAudio</v>
      </c>
      <c r="H537" t="str">
        <f>RIGHT(Table3[[#This Row],[category]], LEN(Table3[[#This Row],[category]]) - FIND("|", Table3[[#This Row],[category]], FIND("|", Table3[[#This Row],[category]]) + 1))</f>
        <v>Speakers|BluetoothSpeakers</v>
      </c>
      <c r="I537" s="6">
        <v>899</v>
      </c>
      <c r="J537" s="6">
        <v>1199</v>
      </c>
      <c r="K537" s="1">
        <f t="shared" si="48"/>
        <v>25.020850708924101</v>
      </c>
      <c r="L537" s="3">
        <v>0.25</v>
      </c>
      <c r="M537" s="1">
        <v>3.8</v>
      </c>
      <c r="N537" s="11">
        <v>10751</v>
      </c>
      <c r="O537" s="7">
        <f>IF(ISNUMBER(Table3[[#This Row],[rating]]), Table3[[#This Row],[rating]], "")</f>
        <v>3.8</v>
      </c>
      <c r="P537" s="7">
        <f>Table3[[#This Row],[average rating]] + (Table3[[#This Row],[rating_count]] / 1000)</f>
        <v>14.550999999999998</v>
      </c>
      <c r="Q537" s="7">
        <f>IFERROR(ROUND(VALUE(Table3[[#This Row],[rating]]), 0), "")</f>
        <v>4</v>
      </c>
      <c r="R537" t="s">
        <v>7543</v>
      </c>
      <c r="S537" t="s">
        <v>7544</v>
      </c>
      <c r="T537" t="s">
        <v>7545</v>
      </c>
      <c r="U537" t="s">
        <v>7546</v>
      </c>
      <c r="V537" t="s">
        <v>7547</v>
      </c>
      <c r="W537" t="s">
        <v>7548</v>
      </c>
      <c r="X537" t="s">
        <v>7549</v>
      </c>
      <c r="Y537" t="s">
        <v>7550</v>
      </c>
      <c r="Z537" s="6">
        <f t="shared" si="49"/>
        <v>12890449</v>
      </c>
      <c r="AA537" s="6">
        <f>IFERROR(VALUE(Table3[[#This Row],[potential revenue]]), 0)</f>
        <v>12890449</v>
      </c>
      <c r="AB537" t="str">
        <f t="shared" si="50"/>
        <v>No</v>
      </c>
      <c r="AC537">
        <f t="shared" si="51"/>
        <v>225</v>
      </c>
      <c r="AD537" t="str">
        <f t="shared" si="52"/>
        <v>₹200–₹500</v>
      </c>
      <c r="AE537" t="str">
        <f t="shared" si="53"/>
        <v>21–30%</v>
      </c>
    </row>
    <row r="538" spans="1:31" x14ac:dyDescent="0.35">
      <c r="A538" t="s">
        <v>7457</v>
      </c>
      <c r="B538" t="s">
        <v>6910</v>
      </c>
      <c r="C538" t="str">
        <f>PROPER(Table3[[#This Row],[product_name2]])</f>
        <v>Ofixo Multi-Purpose Laptop Table/Study Table/Bed Table/Foldable And Portable Wooden/Writing Desk (Wooden)</v>
      </c>
      <c r="D538" t="s">
        <v>6911</v>
      </c>
      <c r="E538" t="s">
        <v>5126</v>
      </c>
      <c r="F538" t="str">
        <f>LEFT(Table3[[#This Row],[category]], FIND("|", Table3[[#This Row],[category]]) - 1)</f>
        <v>Computers&amp;Accessories</v>
      </c>
      <c r="G538" t="str">
        <f>MID(Table3[[#This Row],[category]], FIND("|", Table3[[#This Row],[category]]) + 1, FIND("|", Table3[[#This Row],[category]], FIND("|", Table3[[#This Row],[category]]) + 1) - FIND("|", Table3[[#This Row],[category]]) - 1)</f>
        <v>Accessories&amp;Peripherals</v>
      </c>
      <c r="H538" t="str">
        <f>RIGHT(Table3[[#This Row],[category]], LEN(Table3[[#This Row],[category]]) - FIND("|", Table3[[#This Row],[category]], FIND("|", Table3[[#This Row],[category]]) + 1))</f>
        <v>Keyboards,Mice&amp;InputDevices|Keyboard&amp;MouseSets</v>
      </c>
      <c r="I538" s="6">
        <v>1149</v>
      </c>
      <c r="J538" s="6">
        <v>1499</v>
      </c>
      <c r="K538" s="1">
        <f t="shared" si="48"/>
        <v>23.348899266177451</v>
      </c>
      <c r="L538" s="3">
        <v>0.23</v>
      </c>
      <c r="M538" s="1">
        <v>4.0999999999999996</v>
      </c>
      <c r="N538" s="11">
        <v>10443</v>
      </c>
      <c r="O538" s="7">
        <f>IF(ISNUMBER(Table3[[#This Row],[rating]]), Table3[[#This Row],[rating]], "")</f>
        <v>4.0999999999999996</v>
      </c>
      <c r="P538" s="7">
        <f>Table3[[#This Row],[average rating]] + (Table3[[#This Row],[rating_count]] / 1000)</f>
        <v>14.542999999999999</v>
      </c>
      <c r="Q538" s="7">
        <f>IFERROR(ROUND(VALUE(Table3[[#This Row],[rating]]), 0), "")</f>
        <v>4</v>
      </c>
      <c r="R538" t="s">
        <v>7459</v>
      </c>
      <c r="S538" t="s">
        <v>7460</v>
      </c>
      <c r="T538" t="s">
        <v>7461</v>
      </c>
      <c r="U538" t="s">
        <v>7462</v>
      </c>
      <c r="V538" t="s">
        <v>7463</v>
      </c>
      <c r="W538" t="s">
        <v>7464</v>
      </c>
      <c r="X538" t="s">
        <v>7465</v>
      </c>
      <c r="Y538" t="s">
        <v>7466</v>
      </c>
      <c r="Z538" s="6">
        <f t="shared" si="49"/>
        <v>15654057</v>
      </c>
      <c r="AA538" s="6">
        <f>IFERROR(VALUE(Table3[[#This Row],[potential revenue]]), 0)</f>
        <v>15654057</v>
      </c>
      <c r="AB538" t="str">
        <f t="shared" si="50"/>
        <v>No</v>
      </c>
      <c r="AC538">
        <f t="shared" si="51"/>
        <v>226</v>
      </c>
      <c r="AD538" t="str">
        <f t="shared" si="52"/>
        <v>&gt;₹500</v>
      </c>
      <c r="AE538" t="str">
        <f t="shared" si="53"/>
        <v>21–30%</v>
      </c>
    </row>
    <row r="539" spans="1:31" x14ac:dyDescent="0.35">
      <c r="A539" t="s">
        <v>11194</v>
      </c>
      <c r="B539" t="s">
        <v>7562</v>
      </c>
      <c r="C539" t="str">
        <f>PROPER(Table3[[#This Row],[product_name2]])</f>
        <v>Urbn 10000 Mah Lithium Power Bank Upr10K With 12 Watt Fast Charging, Blue</v>
      </c>
      <c r="D539" t="s">
        <v>7563</v>
      </c>
      <c r="E539" t="s">
        <v>8817</v>
      </c>
      <c r="F539" t="str">
        <f>LEFT(Table3[[#This Row],[category]], FIND("|", Table3[[#This Row],[category]]) - 1)</f>
        <v>Home&amp;Kitchen</v>
      </c>
      <c r="G539" t="str">
        <f>MID(Table3[[#This Row],[category]], FIND("|", Table3[[#This Row],[category]]) + 1, FIND("|", Table3[[#This Row],[category]], FIND("|", Table3[[#This Row],[category]]) + 1) - FIND("|", Table3[[#This Row],[category]]) - 1)</f>
        <v>Heating,Cooling&amp;AirQuality</v>
      </c>
      <c r="H539" t="str">
        <f>RIGHT(Table3[[#This Row],[category]], LEN(Table3[[#This Row],[category]]) - FIND("|", Table3[[#This Row],[category]], FIND("|", Table3[[#This Row],[category]]) + 1))</f>
        <v>WaterHeaters&amp;Geysers|StorageWaterHeaters</v>
      </c>
      <c r="I539" s="6">
        <v>6800</v>
      </c>
      <c r="J539" s="6">
        <v>11500</v>
      </c>
      <c r="K539" s="1">
        <f t="shared" si="48"/>
        <v>40.869565217391305</v>
      </c>
      <c r="L539" s="3">
        <v>0.41</v>
      </c>
      <c r="M539" s="1">
        <v>4.0999999999999996</v>
      </c>
      <c r="N539" s="11">
        <v>10308</v>
      </c>
      <c r="O539" s="7">
        <f>IF(ISNUMBER(Table3[[#This Row],[rating]]), Table3[[#This Row],[rating]], "")</f>
        <v>4.0999999999999996</v>
      </c>
      <c r="P539" s="7">
        <f>Table3[[#This Row],[average rating]] + (Table3[[#This Row],[rating_count]] / 1000)</f>
        <v>14.407999999999999</v>
      </c>
      <c r="Q539" s="7">
        <f>IFERROR(ROUND(VALUE(Table3[[#This Row],[rating]]), 0), "")</f>
        <v>4</v>
      </c>
      <c r="R539" t="s">
        <v>11196</v>
      </c>
      <c r="S539" t="s">
        <v>11197</v>
      </c>
      <c r="T539" t="s">
        <v>11198</v>
      </c>
      <c r="U539" t="s">
        <v>11199</v>
      </c>
      <c r="V539" t="s">
        <v>11200</v>
      </c>
      <c r="W539" t="s">
        <v>11201</v>
      </c>
      <c r="X539" t="s">
        <v>11202</v>
      </c>
      <c r="Y539" t="s">
        <v>11203</v>
      </c>
      <c r="Z539" s="6">
        <f t="shared" si="49"/>
        <v>118542000</v>
      </c>
      <c r="AA539" s="6">
        <f>IFERROR(VALUE(Table3[[#This Row],[potential revenue]]), 0)</f>
        <v>118542000</v>
      </c>
      <c r="AB539" t="str">
        <f t="shared" si="50"/>
        <v>No</v>
      </c>
      <c r="AC539">
        <f t="shared" si="51"/>
        <v>226</v>
      </c>
      <c r="AD539" t="str">
        <f t="shared" si="52"/>
        <v>&gt;₹500</v>
      </c>
      <c r="AE539" t="str">
        <f t="shared" si="53"/>
        <v>41–50%</v>
      </c>
    </row>
    <row r="540" spans="1:31" x14ac:dyDescent="0.35">
      <c r="A540" t="s">
        <v>1411</v>
      </c>
      <c r="B540" t="s">
        <v>9604</v>
      </c>
      <c r="C540" t="str">
        <f>PROPER(Table3[[#This Row],[product_name2]])</f>
        <v>C (Device) Lint Remover For Woolen Clothes, Electric Lint Remover, Best Lint Shaver For Clothes Pack Of 1</v>
      </c>
      <c r="D540" t="s">
        <v>9605</v>
      </c>
      <c r="E540" t="s">
        <v>1413</v>
      </c>
      <c r="F540" t="str">
        <f>LEFT(Table3[[#This Row],[category]], FIND("|", Table3[[#This Row],[category]]) - 1)</f>
        <v>Electronics</v>
      </c>
      <c r="G540" t="str">
        <f>MID(Table3[[#This Row],[category]], FIND("|", Table3[[#This Row],[category]]) + 1, FIND("|", Table3[[#This Row],[category]], FIND("|", Table3[[#This Row],[category]]) + 1) - FIND("|", Table3[[#This Row],[category]]) - 1)</f>
        <v>HomeTheater,TV&amp;Video</v>
      </c>
      <c r="H540" t="str">
        <f>RIGHT(Table3[[#This Row],[category]], LEN(Table3[[#This Row],[category]]) - FIND("|", Table3[[#This Row],[category]], FIND("|", Table3[[#This Row],[category]]) + 1))</f>
        <v>Projectors</v>
      </c>
      <c r="I540" s="6">
        <v>9490</v>
      </c>
      <c r="J540" s="6">
        <v>15990</v>
      </c>
      <c r="K540" s="1">
        <f t="shared" si="48"/>
        <v>40.650406504065039</v>
      </c>
      <c r="L540" s="3">
        <v>0.41</v>
      </c>
      <c r="M540" s="1">
        <v>3.9</v>
      </c>
      <c r="N540" s="11">
        <v>10480</v>
      </c>
      <c r="O540" s="7">
        <f>IF(ISNUMBER(Table3[[#This Row],[rating]]), Table3[[#This Row],[rating]], "")</f>
        <v>3.9</v>
      </c>
      <c r="P540" s="7">
        <f>Table3[[#This Row],[average rating]] + (Table3[[#This Row],[rating_count]] / 1000)</f>
        <v>14.38</v>
      </c>
      <c r="Q540" s="7">
        <f>IFERROR(ROUND(VALUE(Table3[[#This Row],[rating]]), 0), "")</f>
        <v>4</v>
      </c>
      <c r="R540" t="s">
        <v>1414</v>
      </c>
      <c r="S540" t="s">
        <v>1415</v>
      </c>
      <c r="T540" t="s">
        <v>1416</v>
      </c>
      <c r="U540" t="s">
        <v>1417</v>
      </c>
      <c r="V540" t="s">
        <v>1418</v>
      </c>
      <c r="W540" t="s">
        <v>1419</v>
      </c>
      <c r="X540" t="s">
        <v>1420</v>
      </c>
      <c r="Y540" t="s">
        <v>1421</v>
      </c>
      <c r="Z540" s="6">
        <f t="shared" si="49"/>
        <v>167575200</v>
      </c>
      <c r="AA540" s="6">
        <f>IFERROR(VALUE(Table3[[#This Row],[potential revenue]]), 0)</f>
        <v>167575200</v>
      </c>
      <c r="AB540" t="str">
        <f t="shared" si="50"/>
        <v>No</v>
      </c>
      <c r="AC540">
        <f t="shared" si="51"/>
        <v>226</v>
      </c>
      <c r="AD540" t="str">
        <f t="shared" si="52"/>
        <v>&gt;₹500</v>
      </c>
      <c r="AE540" t="str">
        <f t="shared" si="53"/>
        <v>41–50%</v>
      </c>
    </row>
    <row r="541" spans="1:31" x14ac:dyDescent="0.35">
      <c r="A541" t="s">
        <v>6231</v>
      </c>
      <c r="B541" t="s">
        <v>1467</v>
      </c>
      <c r="C541" t="str">
        <f>PROPER(Table3[[#This Row],[product_name2]])</f>
        <v>Ambrane Bcl-15 Lightning Cable For Smartphone (1.5M Black)</v>
      </c>
      <c r="D541" t="s">
        <v>1468</v>
      </c>
      <c r="E541" t="s">
        <v>6233</v>
      </c>
      <c r="F541" t="str">
        <f>LEFT(Table3[[#This Row],[category]], FIND("|", Table3[[#This Row],[category]]) - 1)</f>
        <v>Computers&amp;Accessories</v>
      </c>
      <c r="G541" t="str">
        <f>MID(Table3[[#This Row],[category]], FIND("|", Table3[[#This Row],[category]]) + 1, FIND("|", Table3[[#This Row],[category]], FIND("|", Table3[[#This Row],[category]]) + 1) - FIND("|", Table3[[#This Row],[category]]) - 1)</f>
        <v>Accessories&amp;Peripherals</v>
      </c>
      <c r="H541" t="str">
        <f>RIGHT(Table3[[#This Row],[category]], LEN(Table3[[#This Row],[category]]) - FIND("|", Table3[[#This Row],[category]], FIND("|", Table3[[#This Row],[category]]) + 1))</f>
        <v>LaptopAccessories|Bags&amp;Sleeves|LaptopSleeves&amp;Slipcases</v>
      </c>
      <c r="I541" s="6">
        <v>449</v>
      </c>
      <c r="J541" s="6">
        <v>999</v>
      </c>
      <c r="K541" s="1">
        <f t="shared" si="48"/>
        <v>55.055055055055057</v>
      </c>
      <c r="L541" s="3">
        <v>0.55000000000000004</v>
      </c>
      <c r="M541" s="1">
        <v>4.4000000000000004</v>
      </c>
      <c r="N541" s="11">
        <v>9940</v>
      </c>
      <c r="O541" s="7">
        <f>IF(ISNUMBER(Table3[[#This Row],[rating]]), Table3[[#This Row],[rating]], "")</f>
        <v>4.4000000000000004</v>
      </c>
      <c r="P541" s="7">
        <f>Table3[[#This Row],[average rating]] + (Table3[[#This Row],[rating_count]] / 1000)</f>
        <v>14.34</v>
      </c>
      <c r="Q541" s="7">
        <f>IFERROR(ROUND(VALUE(Table3[[#This Row],[rating]]), 0), "")</f>
        <v>4</v>
      </c>
      <c r="R541" t="s">
        <v>6234</v>
      </c>
      <c r="S541" t="s">
        <v>6235</v>
      </c>
      <c r="T541" t="s">
        <v>6236</v>
      </c>
      <c r="U541" t="s">
        <v>6237</v>
      </c>
      <c r="V541" t="s">
        <v>6238</v>
      </c>
      <c r="W541" t="s">
        <v>6239</v>
      </c>
      <c r="X541" t="s">
        <v>6240</v>
      </c>
      <c r="Y541" t="s">
        <v>6241</v>
      </c>
      <c r="Z541" s="6">
        <f t="shared" si="49"/>
        <v>9930060</v>
      </c>
      <c r="AA541" s="6">
        <f>IFERROR(VALUE(Table3[[#This Row],[potential revenue]]), 0)</f>
        <v>9930060</v>
      </c>
      <c r="AB541" t="str">
        <f t="shared" si="50"/>
        <v>No</v>
      </c>
      <c r="AC541">
        <f t="shared" si="51"/>
        <v>226</v>
      </c>
      <c r="AD541" t="str">
        <f t="shared" si="52"/>
        <v>&gt;₹500</v>
      </c>
      <c r="AE541" t="str">
        <f t="shared" si="53"/>
        <v>51–60%</v>
      </c>
    </row>
    <row r="542" spans="1:31" x14ac:dyDescent="0.35">
      <c r="A542" t="s">
        <v>4603</v>
      </c>
      <c r="B542" t="s">
        <v>6403</v>
      </c>
      <c r="C542" t="str">
        <f>PROPER(Table3[[#This Row],[product_name2]])</f>
        <v>Boult Audio Omega With 30Db Anc+ Enc, 32H Playtime, 45Ms Latency Gaming Mode, Quad Mic Zen Enc, 3 Equalizer Modes, Anc, Type-C Fast Charging, Ipx5 True Wireless In Ear Bluetooth Earbuds (Black)</v>
      </c>
      <c r="D542" t="s">
        <v>6404</v>
      </c>
      <c r="E542" t="s">
        <v>2964</v>
      </c>
      <c r="F542" t="str">
        <f>LEFT(Table3[[#This Row],[category]], FIND("|", Table3[[#This Row],[category]]) - 1)</f>
        <v>Electronics</v>
      </c>
      <c r="G542" t="str">
        <f>MID(Table3[[#This Row],[category]], FIND("|", Table3[[#This Row],[category]]) + 1, FIND("|", Table3[[#This Row],[category]], FIND("|", Table3[[#This Row],[category]]) + 1) - FIND("|", Table3[[#This Row],[category]]) - 1)</f>
        <v>WearableTechnology</v>
      </c>
      <c r="H542" t="str">
        <f>RIGHT(Table3[[#This Row],[category]], LEN(Table3[[#This Row],[category]]) - FIND("|", Table3[[#This Row],[category]], FIND("|", Table3[[#This Row],[category]]) + 1))</f>
        <v>SmartWatches</v>
      </c>
      <c r="I542" s="6">
        <v>3999</v>
      </c>
      <c r="J542" s="6">
        <v>6999</v>
      </c>
      <c r="K542" s="1">
        <f t="shared" si="48"/>
        <v>42.863266180882981</v>
      </c>
      <c r="L542" s="3">
        <v>0.43</v>
      </c>
      <c r="M542" s="1">
        <v>4.0999999999999996</v>
      </c>
      <c r="N542" s="11">
        <v>10229</v>
      </c>
      <c r="O542" s="7">
        <f>IF(ISNUMBER(Table3[[#This Row],[rating]]), Table3[[#This Row],[rating]], "")</f>
        <v>4.0999999999999996</v>
      </c>
      <c r="P542" s="7">
        <f>Table3[[#This Row],[average rating]] + (Table3[[#This Row],[rating_count]] / 1000)</f>
        <v>14.328999999999999</v>
      </c>
      <c r="Q542" s="7">
        <f>IFERROR(ROUND(VALUE(Table3[[#This Row],[rating]]), 0), "")</f>
        <v>4</v>
      </c>
      <c r="R542" t="s">
        <v>4605</v>
      </c>
      <c r="S542" t="s">
        <v>4606</v>
      </c>
      <c r="T542" t="s">
        <v>4607</v>
      </c>
      <c r="U542" t="s">
        <v>4608</v>
      </c>
      <c r="V542" t="s">
        <v>4609</v>
      </c>
      <c r="W542" t="s">
        <v>4610</v>
      </c>
      <c r="X542" t="s">
        <v>4611</v>
      </c>
      <c r="Y542" t="s">
        <v>4612</v>
      </c>
      <c r="Z542" s="6">
        <f t="shared" si="49"/>
        <v>71592771</v>
      </c>
      <c r="AA542" s="6">
        <f>IFERROR(VALUE(Table3[[#This Row],[potential revenue]]), 0)</f>
        <v>71592771</v>
      </c>
      <c r="AB542" t="str">
        <f t="shared" si="50"/>
        <v>Yes</v>
      </c>
      <c r="AC542">
        <f t="shared" si="51"/>
        <v>226</v>
      </c>
      <c r="AD542" t="str">
        <f t="shared" si="52"/>
        <v>₹200–₹500</v>
      </c>
      <c r="AE542" t="str">
        <f t="shared" si="53"/>
        <v>41–50%</v>
      </c>
    </row>
    <row r="543" spans="1:31" x14ac:dyDescent="0.35">
      <c r="A543" t="s">
        <v>9399</v>
      </c>
      <c r="B543" t="s">
        <v>9114</v>
      </c>
      <c r="C543" t="str">
        <f>PROPER(Table3[[#This Row],[product_name2]])</f>
        <v>Orient Electric Fabrijoy Difj10Bp 1000-Watt Dry Iron, Non-Stick (White And Blue)</v>
      </c>
      <c r="D543" t="s">
        <v>9115</v>
      </c>
      <c r="E543" t="s">
        <v>8764</v>
      </c>
      <c r="F543" t="str">
        <f>LEFT(Table3[[#This Row],[category]], FIND("|", Table3[[#This Row],[category]]) - 1)</f>
        <v>Home&amp;Kitchen</v>
      </c>
      <c r="G543" t="str">
        <f>MID(Table3[[#This Row],[category]], FIND("|", Table3[[#This Row],[category]]) + 1, FIND("|", Table3[[#This Row],[category]], FIND("|", Table3[[#This Row],[category]]) + 1) - FIND("|", Table3[[#This Row],[category]]) - 1)</f>
        <v>Heating,Cooling&amp;AirQuality</v>
      </c>
      <c r="H543" t="str">
        <f>RIGHT(Table3[[#This Row],[category]], LEN(Table3[[#This Row],[category]]) - FIND("|", Table3[[#This Row],[category]], FIND("|", Table3[[#This Row],[category]]) + 1))</f>
        <v>WaterHeaters&amp;Geysers|InstantWaterHeaters</v>
      </c>
      <c r="I543" s="6">
        <v>3599</v>
      </c>
      <c r="J543" s="6">
        <v>7299</v>
      </c>
      <c r="K543" s="1">
        <f t="shared" si="48"/>
        <v>50.691875599397171</v>
      </c>
      <c r="L543" s="3">
        <v>0.51</v>
      </c>
      <c r="M543" s="1">
        <v>4</v>
      </c>
      <c r="N543" s="11">
        <v>10324</v>
      </c>
      <c r="O543" s="7">
        <f>IF(ISNUMBER(Table3[[#This Row],[rating]]), Table3[[#This Row],[rating]], "")</f>
        <v>4</v>
      </c>
      <c r="P543" s="7">
        <f>Table3[[#This Row],[average rating]] + (Table3[[#This Row],[rating_count]] / 1000)</f>
        <v>14.324</v>
      </c>
      <c r="Q543" s="7">
        <f>IFERROR(ROUND(VALUE(Table3[[#This Row],[rating]]), 0), "")</f>
        <v>4</v>
      </c>
      <c r="R543" t="s">
        <v>9401</v>
      </c>
      <c r="S543" t="s">
        <v>9402</v>
      </c>
      <c r="T543" t="s">
        <v>9403</v>
      </c>
      <c r="U543" t="s">
        <v>9404</v>
      </c>
      <c r="V543" t="s">
        <v>9405</v>
      </c>
      <c r="W543" t="s">
        <v>9406</v>
      </c>
      <c r="X543" t="s">
        <v>9407</v>
      </c>
      <c r="Y543" t="s">
        <v>9408</v>
      </c>
      <c r="Z543" s="6">
        <f t="shared" si="49"/>
        <v>75354876</v>
      </c>
      <c r="AA543" s="6">
        <f>IFERROR(VALUE(Table3[[#This Row],[potential revenue]]), 0)</f>
        <v>75354876</v>
      </c>
      <c r="AB543" t="str">
        <f t="shared" si="50"/>
        <v>No</v>
      </c>
      <c r="AC543">
        <f t="shared" si="51"/>
        <v>227</v>
      </c>
      <c r="AD543" t="str">
        <f t="shared" si="52"/>
        <v>&gt;₹500</v>
      </c>
      <c r="AE543" t="str">
        <f t="shared" si="53"/>
        <v>51–60%</v>
      </c>
    </row>
    <row r="544" spans="1:31" x14ac:dyDescent="0.35">
      <c r="A544" t="s">
        <v>7209</v>
      </c>
      <c r="B544" t="s">
        <v>3384</v>
      </c>
      <c r="C544" t="str">
        <f>PROPER(Table3[[#This Row],[product_name2]])</f>
        <v>Redmi Note 11 Pro + 5G (Stealth Black, 6Gb Ram, 128Gb Storage) | 67W Turbo Charge | 120Hz Super Amoled Display | Additional Exchange Offers | Charger Included</v>
      </c>
      <c r="D544" t="s">
        <v>3385</v>
      </c>
      <c r="E544" t="s">
        <v>5384</v>
      </c>
      <c r="F544" t="str">
        <f>LEFT(Table3[[#This Row],[category]], FIND("|", Table3[[#This Row],[category]]) - 1)</f>
        <v>Computers&amp;Accessories</v>
      </c>
      <c r="G544" t="str">
        <f>MID(Table3[[#This Row],[category]], FIND("|", Table3[[#This Row],[category]]) + 1, FIND("|", Table3[[#This Row],[category]], FIND("|", Table3[[#This Row],[category]]) + 1) - FIND("|", Table3[[#This Row],[category]]) - 1)</f>
        <v>Accessories&amp;Peripherals</v>
      </c>
      <c r="H544" t="str">
        <f>RIGHT(Table3[[#This Row],[category]], LEN(Table3[[#This Row],[category]]) - FIND("|", Table3[[#This Row],[category]], FIND("|", Table3[[#This Row],[category]]) + 1))</f>
        <v>Keyboards,Mice&amp;InputDevices|Keyboard&amp;MiceAccessories|MousePads</v>
      </c>
      <c r="I544" s="6">
        <v>199</v>
      </c>
      <c r="J544" s="6">
        <v>499</v>
      </c>
      <c r="K544" s="1">
        <f t="shared" si="48"/>
        <v>60.120240480961925</v>
      </c>
      <c r="L544" s="3">
        <v>0.6</v>
      </c>
      <c r="M544" s="1">
        <v>4.3</v>
      </c>
      <c r="N544" s="11">
        <v>9998</v>
      </c>
      <c r="O544" s="7">
        <f>IF(ISNUMBER(Table3[[#This Row],[rating]]), Table3[[#This Row],[rating]], "")</f>
        <v>4.3</v>
      </c>
      <c r="P544" s="7">
        <f>Table3[[#This Row],[average rating]] + (Table3[[#This Row],[rating_count]] / 1000)</f>
        <v>14.297999999999998</v>
      </c>
      <c r="Q544" s="7">
        <f>IFERROR(ROUND(VALUE(Table3[[#This Row],[rating]]), 0), "")</f>
        <v>4</v>
      </c>
      <c r="R544" t="s">
        <v>7211</v>
      </c>
      <c r="S544" t="s">
        <v>7212</v>
      </c>
      <c r="T544" t="s">
        <v>7213</v>
      </c>
      <c r="U544" t="s">
        <v>7214</v>
      </c>
      <c r="V544" t="s">
        <v>7215</v>
      </c>
      <c r="W544" t="s">
        <v>7216</v>
      </c>
      <c r="X544" t="s">
        <v>7217</v>
      </c>
      <c r="Y544" t="s">
        <v>7218</v>
      </c>
      <c r="Z544" s="6">
        <f t="shared" si="49"/>
        <v>4989002</v>
      </c>
      <c r="AA544" s="6">
        <f>IFERROR(VALUE(Table3[[#This Row],[potential revenue]]), 0)</f>
        <v>4989002</v>
      </c>
      <c r="AB544" t="str">
        <f t="shared" si="50"/>
        <v>Yes</v>
      </c>
      <c r="AC544">
        <f t="shared" si="51"/>
        <v>227</v>
      </c>
      <c r="AD544" t="str">
        <f t="shared" si="52"/>
        <v>&gt;₹500</v>
      </c>
      <c r="AE544" t="str">
        <f t="shared" si="53"/>
        <v>61–70%</v>
      </c>
    </row>
    <row r="545" spans="1:31" x14ac:dyDescent="0.35">
      <c r="A545" t="s">
        <v>6941</v>
      </c>
      <c r="B545" t="s">
        <v>6816</v>
      </c>
      <c r="C545" t="str">
        <f>PROPER(Table3[[#This Row],[product_name2]])</f>
        <v>Seagate One Touch 2Tb External Hdd With Password Protection ‚Äì Black, For Windows And Mac, With 3 Yr Data Recovery Services, And 4 Months Adobe Cc Photography (Stky2000400)</v>
      </c>
      <c r="D545" t="s">
        <v>6817</v>
      </c>
      <c r="E545" t="s">
        <v>6943</v>
      </c>
      <c r="F545" t="str">
        <f>LEFT(Table3[[#This Row],[category]], FIND("|", Table3[[#This Row],[category]]) - 1)</f>
        <v>Computers&amp;Accessories</v>
      </c>
      <c r="G545" t="str">
        <f>MID(Table3[[#This Row],[category]], FIND("|", Table3[[#This Row],[category]]) + 1, FIND("|", Table3[[#This Row],[category]], FIND("|", Table3[[#This Row],[category]]) + 1) - FIND("|", Table3[[#This Row],[category]]) - 1)</f>
        <v>Accessories&amp;Peripherals</v>
      </c>
      <c r="H545" t="str">
        <f>RIGHT(Table3[[#This Row],[category]], LEN(Table3[[#This Row],[category]]) - FIND("|", Table3[[#This Row],[category]], FIND("|", Table3[[#This Row],[category]]) + 1))</f>
        <v>LaptopAccessories|LaptopChargers&amp;PowerSupplies</v>
      </c>
      <c r="I545" s="6">
        <v>179</v>
      </c>
      <c r="J545" s="6">
        <v>499</v>
      </c>
      <c r="K545" s="1">
        <f t="shared" si="48"/>
        <v>64.128256513026045</v>
      </c>
      <c r="L545" s="3">
        <v>0.64</v>
      </c>
      <c r="M545" s="1">
        <v>4.0999999999999996</v>
      </c>
      <c r="N545" s="11">
        <v>10174</v>
      </c>
      <c r="O545" s="7">
        <f>IF(ISNUMBER(Table3[[#This Row],[rating]]), Table3[[#This Row],[rating]], "")</f>
        <v>4.0999999999999996</v>
      </c>
      <c r="P545" s="7">
        <f>Table3[[#This Row],[average rating]] + (Table3[[#This Row],[rating_count]] / 1000)</f>
        <v>14.273999999999999</v>
      </c>
      <c r="Q545" s="7">
        <f>IFERROR(ROUND(VALUE(Table3[[#This Row],[rating]]), 0), "")</f>
        <v>4</v>
      </c>
      <c r="R545" t="s">
        <v>6944</v>
      </c>
      <c r="S545" t="s">
        <v>6945</v>
      </c>
      <c r="T545" t="s">
        <v>6946</v>
      </c>
      <c r="U545" t="s">
        <v>6947</v>
      </c>
      <c r="V545" t="s">
        <v>6948</v>
      </c>
      <c r="W545" t="s">
        <v>6949</v>
      </c>
      <c r="X545" t="s">
        <v>6950</v>
      </c>
      <c r="Y545" t="s">
        <v>6951</v>
      </c>
      <c r="Z545" s="6">
        <f t="shared" si="49"/>
        <v>5076826</v>
      </c>
      <c r="AA545" s="6">
        <f>IFERROR(VALUE(Table3[[#This Row],[potential revenue]]), 0)</f>
        <v>5076826</v>
      </c>
      <c r="AB545" t="str">
        <f t="shared" si="50"/>
        <v>Yes</v>
      </c>
      <c r="AC545">
        <f t="shared" si="51"/>
        <v>228</v>
      </c>
      <c r="AD545" t="str">
        <f t="shared" si="52"/>
        <v>&lt;₹200</v>
      </c>
      <c r="AE545" t="str">
        <f t="shared" si="53"/>
        <v>61–70%</v>
      </c>
    </row>
    <row r="546" spans="1:31" x14ac:dyDescent="0.35">
      <c r="A546" t="s">
        <v>10395</v>
      </c>
      <c r="B546" t="s">
        <v>9224</v>
      </c>
      <c r="C546" t="str">
        <f>PROPER(Table3[[#This Row],[product_name2]])</f>
        <v>Crompton Arno Neo 15-L 5 Star Rated Storage Water Heater (Geyser) With Advanced 3 Level Safety (Grey)</v>
      </c>
      <c r="D546" t="s">
        <v>9225</v>
      </c>
      <c r="E546" t="s">
        <v>8930</v>
      </c>
      <c r="F546" t="str">
        <f>LEFT(Table3[[#This Row],[category]], FIND("|", Table3[[#This Row],[category]]) - 1)</f>
        <v>Home&amp;Kitchen</v>
      </c>
      <c r="G546" t="str">
        <f>MID(Table3[[#This Row],[category]], FIND("|", Table3[[#This Row],[category]]) + 1, FIND("|", Table3[[#This Row],[category]], FIND("|", Table3[[#This Row],[category]]) + 1) - FIND("|", Table3[[#This Row],[category]]) - 1)</f>
        <v>HomeStorage&amp;Organization</v>
      </c>
      <c r="H546" t="str">
        <f>RIGHT(Table3[[#This Row],[category]], LEN(Table3[[#This Row],[category]]) - FIND("|", Table3[[#This Row],[category]], FIND("|", Table3[[#This Row],[category]]) + 1))</f>
        <v>LaundryOrganization|LaundryBaskets</v>
      </c>
      <c r="I546" s="6">
        <v>199</v>
      </c>
      <c r="J546" s="6">
        <v>499</v>
      </c>
      <c r="K546" s="1">
        <f t="shared" si="48"/>
        <v>60.120240480961925</v>
      </c>
      <c r="L546" s="3">
        <v>0.6</v>
      </c>
      <c r="M546" s="1">
        <v>4</v>
      </c>
      <c r="N546" s="11">
        <v>10234</v>
      </c>
      <c r="O546" s="7">
        <f>IF(ISNUMBER(Table3[[#This Row],[rating]]), Table3[[#This Row],[rating]], "")</f>
        <v>4</v>
      </c>
      <c r="P546" s="7">
        <f>Table3[[#This Row],[average rating]] + (Table3[[#This Row],[rating_count]] / 1000)</f>
        <v>14.234</v>
      </c>
      <c r="Q546" s="7">
        <f>IFERROR(ROUND(VALUE(Table3[[#This Row],[rating]]), 0), "")</f>
        <v>4</v>
      </c>
      <c r="R546" t="s">
        <v>10397</v>
      </c>
      <c r="S546" t="s">
        <v>10398</v>
      </c>
      <c r="T546" t="s">
        <v>10399</v>
      </c>
      <c r="U546" t="s">
        <v>10400</v>
      </c>
      <c r="V546" t="s">
        <v>10401</v>
      </c>
      <c r="W546" t="s">
        <v>10402</v>
      </c>
      <c r="X546" t="s">
        <v>10403</v>
      </c>
      <c r="Y546" t="s">
        <v>10404</v>
      </c>
      <c r="Z546" s="6">
        <f t="shared" si="49"/>
        <v>5106766</v>
      </c>
      <c r="AA546" s="6">
        <f>IFERROR(VALUE(Table3[[#This Row],[potential revenue]]), 0)</f>
        <v>5106766</v>
      </c>
      <c r="AB546" t="str">
        <f t="shared" si="50"/>
        <v>Yes</v>
      </c>
      <c r="AC546">
        <f t="shared" si="51"/>
        <v>228</v>
      </c>
      <c r="AD546" t="str">
        <f t="shared" si="52"/>
        <v>&lt;₹200</v>
      </c>
      <c r="AE546" t="str">
        <f t="shared" si="53"/>
        <v>61–70%</v>
      </c>
    </row>
    <row r="547" spans="1:31" x14ac:dyDescent="0.35">
      <c r="A547" t="s">
        <v>12283</v>
      </c>
      <c r="B547" t="s">
        <v>1952</v>
      </c>
      <c r="C547" t="str">
        <f>PROPER(Table3[[#This Row],[product_name2]])</f>
        <v>Boat Ltg 550V3 Lightning Apple Mfi Certified Cable With Spaceship Grade Aluminium Housing,Stress Resistance, Rapid 2.4A Charging &amp; 480Mbps Data Sync, 1M Length &amp; 10000+ Bends Lifespan(Mercurial Black)</v>
      </c>
      <c r="D547" t="s">
        <v>1953</v>
      </c>
      <c r="E547" t="s">
        <v>10469</v>
      </c>
      <c r="F547" t="str">
        <f>LEFT(Table3[[#This Row],[category]], FIND("|", Table3[[#This Row],[category]]) - 1)</f>
        <v>Home&amp;Kitchen</v>
      </c>
      <c r="G547" t="str">
        <f>MID(Table3[[#This Row],[category]], FIND("|", Table3[[#This Row],[category]]) + 1, FIND("|", Table3[[#This Row],[category]], FIND("|", Table3[[#This Row],[category]]) + 1) - FIND("|", Table3[[#This Row],[category]]) - 1)</f>
        <v>Kitchen&amp;HomeAppliances</v>
      </c>
      <c r="H547" t="str">
        <f>RIGHT(Table3[[#This Row],[category]], LEN(Table3[[#This Row],[category]]) - FIND("|", Table3[[#This Row],[category]], FIND("|", Table3[[#This Row],[category]]) + 1))</f>
        <v>SmallKitchenAppliances|OvenToasterGrills</v>
      </c>
      <c r="I547" s="6">
        <v>8599</v>
      </c>
      <c r="J547" s="6">
        <v>8995</v>
      </c>
      <c r="K547" s="1">
        <f t="shared" si="48"/>
        <v>4.4024458032240137</v>
      </c>
      <c r="L547" s="3">
        <v>0.04</v>
      </c>
      <c r="M547" s="1">
        <v>4.4000000000000004</v>
      </c>
      <c r="N547" s="11">
        <v>9734</v>
      </c>
      <c r="O547" s="7">
        <f>IF(ISNUMBER(Table3[[#This Row],[rating]]), Table3[[#This Row],[rating]], "")</f>
        <v>4.4000000000000004</v>
      </c>
      <c r="P547" s="7">
        <f>Table3[[#This Row],[average rating]] + (Table3[[#This Row],[rating_count]] / 1000)</f>
        <v>14.134</v>
      </c>
      <c r="Q547" s="7">
        <f>IFERROR(ROUND(VALUE(Table3[[#This Row],[rating]]), 0), "")</f>
        <v>4</v>
      </c>
      <c r="R547" t="s">
        <v>12285</v>
      </c>
      <c r="S547" t="s">
        <v>12286</v>
      </c>
      <c r="T547" t="s">
        <v>12287</v>
      </c>
      <c r="U547" t="s">
        <v>12288</v>
      </c>
      <c r="V547" t="s">
        <v>12289</v>
      </c>
      <c r="W547" t="s">
        <v>12290</v>
      </c>
      <c r="X547" t="s">
        <v>12291</v>
      </c>
      <c r="Y547" t="s">
        <v>12292</v>
      </c>
      <c r="Z547" s="6">
        <f t="shared" si="49"/>
        <v>87557330</v>
      </c>
      <c r="AA547" s="6">
        <f>IFERROR(VALUE(Table3[[#This Row],[potential revenue]]), 0)</f>
        <v>87557330</v>
      </c>
      <c r="AB547" t="str">
        <f t="shared" si="50"/>
        <v>Yes</v>
      </c>
      <c r="AC547">
        <f t="shared" si="51"/>
        <v>228</v>
      </c>
      <c r="AD547" t="str">
        <f t="shared" si="52"/>
        <v>&lt;₹200</v>
      </c>
      <c r="AE547" t="str">
        <f t="shared" si="53"/>
        <v>0–10%</v>
      </c>
    </row>
    <row r="548" spans="1:31" x14ac:dyDescent="0.35">
      <c r="A548" t="s">
        <v>7761</v>
      </c>
      <c r="B548" t="s">
        <v>3447</v>
      </c>
      <c r="C548" t="str">
        <f>PROPER(Table3[[#This Row],[product_name2]])</f>
        <v>Tygot Bluetooth Extendable Selfie Sticks With Wireless Remote And Tripod Stand, 3-In-1 Multifunctional Selfie Stick With Tripod Stand Compatible With Iphone/Oneplus/Samsung/Oppo/Vivo And All Phones</v>
      </c>
      <c r="D548" t="s">
        <v>3448</v>
      </c>
      <c r="E548" t="s">
        <v>6233</v>
      </c>
      <c r="F548" t="str">
        <f>LEFT(Table3[[#This Row],[category]], FIND("|", Table3[[#This Row],[category]]) - 1)</f>
        <v>Computers&amp;Accessories</v>
      </c>
      <c r="G548" t="str">
        <f>MID(Table3[[#This Row],[category]], FIND("|", Table3[[#This Row],[category]]) + 1, FIND("|", Table3[[#This Row],[category]], FIND("|", Table3[[#This Row],[category]]) + 1) - FIND("|", Table3[[#This Row],[category]]) - 1)</f>
        <v>Accessories&amp;Peripherals</v>
      </c>
      <c r="H548" t="str">
        <f>RIGHT(Table3[[#This Row],[category]], LEN(Table3[[#This Row],[category]]) - FIND("|", Table3[[#This Row],[category]], FIND("|", Table3[[#This Row],[category]]) + 1))</f>
        <v>LaptopAccessories|Bags&amp;Sleeves|LaptopSleeves&amp;Slipcases</v>
      </c>
      <c r="I548" s="6">
        <v>449</v>
      </c>
      <c r="J548" s="6">
        <v>999</v>
      </c>
      <c r="K548" s="1">
        <f t="shared" si="48"/>
        <v>55.055055055055057</v>
      </c>
      <c r="L548" s="3">
        <v>0.55000000000000004</v>
      </c>
      <c r="M548" s="1">
        <v>4.3</v>
      </c>
      <c r="N548" s="11">
        <v>9701</v>
      </c>
      <c r="O548" s="7">
        <f>IF(ISNUMBER(Table3[[#This Row],[rating]]), Table3[[#This Row],[rating]], "")</f>
        <v>4.3</v>
      </c>
      <c r="P548" s="7">
        <f>Table3[[#This Row],[average rating]] + (Table3[[#This Row],[rating_count]] / 1000)</f>
        <v>14.001000000000001</v>
      </c>
      <c r="Q548" s="7">
        <f>IFERROR(ROUND(VALUE(Table3[[#This Row],[rating]]), 0), "")</f>
        <v>4</v>
      </c>
      <c r="R548" t="s">
        <v>7763</v>
      </c>
      <c r="S548" t="s">
        <v>7764</v>
      </c>
      <c r="T548" t="s">
        <v>7765</v>
      </c>
      <c r="U548" t="s">
        <v>7766</v>
      </c>
      <c r="V548" t="s">
        <v>7767</v>
      </c>
      <c r="W548" t="s">
        <v>7768</v>
      </c>
      <c r="X548" t="s">
        <v>7769</v>
      </c>
      <c r="Y548" t="s">
        <v>7770</v>
      </c>
      <c r="Z548" s="6">
        <f t="shared" si="49"/>
        <v>9691299</v>
      </c>
      <c r="AA548" s="6">
        <f>IFERROR(VALUE(Table3[[#This Row],[potential revenue]]), 0)</f>
        <v>9691299</v>
      </c>
      <c r="AB548" t="str">
        <f t="shared" si="50"/>
        <v>No</v>
      </c>
      <c r="AC548">
        <f t="shared" si="51"/>
        <v>228</v>
      </c>
      <c r="AD548" t="str">
        <f t="shared" si="52"/>
        <v>&gt;₹500</v>
      </c>
      <c r="AE548" t="str">
        <f t="shared" si="53"/>
        <v>51–60%</v>
      </c>
    </row>
    <row r="549" spans="1:31" x14ac:dyDescent="0.35">
      <c r="A549" t="s">
        <v>9285</v>
      </c>
      <c r="B549" t="s">
        <v>3622</v>
      </c>
      <c r="C549" t="str">
        <f>PROPER(Table3[[#This Row],[product_name2]])</f>
        <v>Samsung Galaxy M13 (Midnight Blue, 4Gb, 64Gb Storage) | 6000Mah Battery | Upto 8Gb Ram With Ram Plus</v>
      </c>
      <c r="D549" t="s">
        <v>3623</v>
      </c>
      <c r="E549" t="s">
        <v>9287</v>
      </c>
      <c r="F549" t="str">
        <f>LEFT(Table3[[#This Row],[category]], FIND("|", Table3[[#This Row],[category]]) - 1)</f>
        <v>Home&amp;Kitchen</v>
      </c>
      <c r="G549" t="str">
        <f>MID(Table3[[#This Row],[category]], FIND("|", Table3[[#This Row],[category]]) + 1, FIND("|", Table3[[#This Row],[category]], FIND("|", Table3[[#This Row],[category]]) + 1) - FIND("|", Table3[[#This Row],[category]]) - 1)</f>
        <v>Kitchen&amp;HomeAppliances</v>
      </c>
      <c r="H549" t="str">
        <f>RIGHT(Table3[[#This Row],[category]], LEN(Table3[[#This Row],[category]]) - FIND("|", Table3[[#This Row],[category]], FIND("|", Table3[[#This Row],[category]]) + 1))</f>
        <v>SmallKitchenAppliances|DigitalKitchenScales|DigitalScales</v>
      </c>
      <c r="I549" s="6">
        <v>799</v>
      </c>
      <c r="J549" s="6">
        <v>1500</v>
      </c>
      <c r="K549" s="1">
        <f t="shared" si="48"/>
        <v>46.733333333333334</v>
      </c>
      <c r="L549" s="3">
        <v>0.47</v>
      </c>
      <c r="M549" s="1">
        <v>4.3</v>
      </c>
      <c r="N549" s="11">
        <v>9695</v>
      </c>
      <c r="O549" s="7">
        <f>IF(ISNUMBER(Table3[[#This Row],[rating]]), Table3[[#This Row],[rating]], "")</f>
        <v>4.3</v>
      </c>
      <c r="P549" s="7">
        <f>Table3[[#This Row],[average rating]] + (Table3[[#This Row],[rating_count]] / 1000)</f>
        <v>13.995000000000001</v>
      </c>
      <c r="Q549" s="7">
        <f>IFERROR(ROUND(VALUE(Table3[[#This Row],[rating]]), 0), "")</f>
        <v>4</v>
      </c>
      <c r="R549" t="s">
        <v>9288</v>
      </c>
      <c r="S549" t="s">
        <v>9289</v>
      </c>
      <c r="T549" t="s">
        <v>9290</v>
      </c>
      <c r="U549" t="s">
        <v>9291</v>
      </c>
      <c r="V549" t="s">
        <v>9292</v>
      </c>
      <c r="W549" t="s">
        <v>9293</v>
      </c>
      <c r="X549" t="s">
        <v>9294</v>
      </c>
      <c r="Y549" t="s">
        <v>9295</v>
      </c>
      <c r="Z549" s="6">
        <f t="shared" si="49"/>
        <v>14542500</v>
      </c>
      <c r="AA549" s="6">
        <f>IFERROR(VALUE(Table3[[#This Row],[potential revenue]]), 0)</f>
        <v>14542500</v>
      </c>
      <c r="AB549" t="str">
        <f t="shared" si="50"/>
        <v>Yes</v>
      </c>
      <c r="AC549">
        <f t="shared" si="51"/>
        <v>227</v>
      </c>
      <c r="AD549" t="str">
        <f t="shared" si="52"/>
        <v>₹200–₹500</v>
      </c>
      <c r="AE549" t="str">
        <f t="shared" si="53"/>
        <v>41–50%</v>
      </c>
    </row>
    <row r="550" spans="1:31" x14ac:dyDescent="0.35">
      <c r="A550" t="s">
        <v>10498</v>
      </c>
      <c r="B550" t="s">
        <v>5382</v>
      </c>
      <c r="C550" t="str">
        <f>PROPER(Table3[[#This Row],[product_name2]])</f>
        <v>Striff Mpad Mouse Mat 230X190X3Mm Gaming Mouse Pad, Non-Slip Rubber Base, Waterproof Surface, Premium-Textured, Compatible With Laser And Optical Mice(Universe Black)</v>
      </c>
      <c r="D550" t="s">
        <v>5383</v>
      </c>
      <c r="E550" t="s">
        <v>8742</v>
      </c>
      <c r="F550" t="str">
        <f>LEFT(Table3[[#This Row],[category]], FIND("|", Table3[[#This Row],[category]]) - 1)</f>
        <v>Home&amp;Kitchen</v>
      </c>
      <c r="G550" t="str">
        <f>MID(Table3[[#This Row],[category]], FIND("|", Table3[[#This Row],[category]]) + 1, FIND("|", Table3[[#This Row],[category]], FIND("|", Table3[[#This Row],[category]]) + 1) - FIND("|", Table3[[#This Row],[category]]) - 1)</f>
        <v>Kitchen&amp;HomeAppliances</v>
      </c>
      <c r="H550" t="str">
        <f>RIGHT(Table3[[#This Row],[category]], LEN(Table3[[#This Row],[category]]) - FIND("|", Table3[[#This Row],[category]], FIND("|", Table3[[#This Row],[category]]) + 1))</f>
        <v>Vacuum,Cleaning&amp;Ironing|Irons,Steamers&amp;Accessories|Irons|DryIrons</v>
      </c>
      <c r="I550" s="6">
        <v>1099</v>
      </c>
      <c r="J550" s="6">
        <v>1920</v>
      </c>
      <c r="K550" s="1">
        <f t="shared" si="48"/>
        <v>42.760416666666664</v>
      </c>
      <c r="L550" s="3">
        <v>0.43</v>
      </c>
      <c r="M550" s="1">
        <v>4.2</v>
      </c>
      <c r="N550" s="11">
        <v>9772</v>
      </c>
      <c r="O550" s="7">
        <f>IF(ISNUMBER(Table3[[#This Row],[rating]]), Table3[[#This Row],[rating]], "")</f>
        <v>4.2</v>
      </c>
      <c r="P550" s="7">
        <f>Table3[[#This Row],[average rating]] + (Table3[[#This Row],[rating_count]] / 1000)</f>
        <v>13.972000000000001</v>
      </c>
      <c r="Q550" s="7">
        <f>IFERROR(ROUND(VALUE(Table3[[#This Row],[rating]]), 0), "")</f>
        <v>4</v>
      </c>
      <c r="R550" t="s">
        <v>10500</v>
      </c>
      <c r="S550" t="s">
        <v>10501</v>
      </c>
      <c r="T550" t="s">
        <v>10502</v>
      </c>
      <c r="U550" t="s">
        <v>10503</v>
      </c>
      <c r="V550" t="s">
        <v>10504</v>
      </c>
      <c r="W550" t="s">
        <v>10505</v>
      </c>
      <c r="X550" t="s">
        <v>10506</v>
      </c>
      <c r="Y550" t="s">
        <v>10507</v>
      </c>
      <c r="Z550" s="6">
        <f t="shared" si="49"/>
        <v>18762240</v>
      </c>
      <c r="AA550" s="6">
        <f>IFERROR(VALUE(Table3[[#This Row],[potential revenue]]), 0)</f>
        <v>18762240</v>
      </c>
      <c r="AB550" t="str">
        <f t="shared" si="50"/>
        <v>No</v>
      </c>
      <c r="AC550">
        <f t="shared" si="51"/>
        <v>227</v>
      </c>
      <c r="AD550" t="str">
        <f t="shared" si="52"/>
        <v>&gt;₹500</v>
      </c>
      <c r="AE550" t="str">
        <f t="shared" si="53"/>
        <v>41–50%</v>
      </c>
    </row>
    <row r="551" spans="1:31" x14ac:dyDescent="0.35">
      <c r="A551" t="s">
        <v>10152</v>
      </c>
      <c r="B551" t="s">
        <v>3655</v>
      </c>
      <c r="C551" t="str">
        <f>PROPER(Table3[[#This Row],[product_name2]])</f>
        <v>Gizga Essentials Spiral Cable Protector Cord Saver For Mac Charger, Iphone Charger, Wire Protector, Lightweight Durable Flexible Wire Winder For Charging Cables, Data Cables, Earphones, Pack Of 10</v>
      </c>
      <c r="D551" t="s">
        <v>3656</v>
      </c>
      <c r="E551" t="s">
        <v>9339</v>
      </c>
      <c r="F551" t="str">
        <f>LEFT(Table3[[#This Row],[category]], FIND("|", Table3[[#This Row],[category]]) - 1)</f>
        <v>Home&amp;Kitchen</v>
      </c>
      <c r="G551" t="str">
        <f>MID(Table3[[#This Row],[category]], FIND("|", Table3[[#This Row],[category]]) + 1, FIND("|", Table3[[#This Row],[category]], FIND("|", Table3[[#This Row],[category]]) + 1) - FIND("|", Table3[[#This Row],[category]]) - 1)</f>
        <v>Heating,Cooling&amp;AirQuality</v>
      </c>
      <c r="H551" t="str">
        <f>RIGHT(Table3[[#This Row],[category]], LEN(Table3[[#This Row],[category]]) - FIND("|", Table3[[#This Row],[category]], FIND("|", Table3[[#This Row],[category]]) + 1))</f>
        <v>Fans|CeilingFans</v>
      </c>
      <c r="I551" s="6">
        <v>2199</v>
      </c>
      <c r="J551" s="6">
        <v>3190</v>
      </c>
      <c r="K551" s="1">
        <f t="shared" si="48"/>
        <v>31.065830721003135</v>
      </c>
      <c r="L551" s="3">
        <v>0.31</v>
      </c>
      <c r="M551" s="1">
        <v>4.3</v>
      </c>
      <c r="N551" s="11">
        <v>9650</v>
      </c>
      <c r="O551" s="7">
        <f>IF(ISNUMBER(Table3[[#This Row],[rating]]), Table3[[#This Row],[rating]], "")</f>
        <v>4.3</v>
      </c>
      <c r="P551" s="7">
        <f>Table3[[#This Row],[average rating]] + (Table3[[#This Row],[rating_count]] / 1000)</f>
        <v>13.95</v>
      </c>
      <c r="Q551" s="7">
        <f>IFERROR(ROUND(VALUE(Table3[[#This Row],[rating]]), 0), "")</f>
        <v>4</v>
      </c>
      <c r="R551" t="s">
        <v>10154</v>
      </c>
      <c r="S551" t="s">
        <v>10155</v>
      </c>
      <c r="T551" t="s">
        <v>10156</v>
      </c>
      <c r="U551" t="s">
        <v>10157</v>
      </c>
      <c r="V551" t="s">
        <v>10158</v>
      </c>
      <c r="W551" t="s">
        <v>10159</v>
      </c>
      <c r="X551" t="s">
        <v>10160</v>
      </c>
      <c r="Y551" t="s">
        <v>10161</v>
      </c>
      <c r="Z551" s="6">
        <f t="shared" si="49"/>
        <v>30783500</v>
      </c>
      <c r="AA551" s="6">
        <f>IFERROR(VALUE(Table3[[#This Row],[potential revenue]]), 0)</f>
        <v>30783500</v>
      </c>
      <c r="AB551" t="str">
        <f t="shared" si="50"/>
        <v>No</v>
      </c>
      <c r="AC551">
        <f t="shared" si="51"/>
        <v>226</v>
      </c>
      <c r="AD551" t="str">
        <f t="shared" si="52"/>
        <v>&gt;₹500</v>
      </c>
      <c r="AE551" t="str">
        <f t="shared" si="53"/>
        <v>31–40%</v>
      </c>
    </row>
    <row r="552" spans="1:31" x14ac:dyDescent="0.35">
      <c r="A552" t="s">
        <v>8272</v>
      </c>
      <c r="B552" t="s">
        <v>807</v>
      </c>
      <c r="C552" t="str">
        <f>PROPER(Table3[[#This Row],[product_name2]])</f>
        <v>Oneplus 108 Cm (43 Inches) Y Series 4K Ultra Hd Smart Android Led Tv 43Y1S Pro (Black)</v>
      </c>
      <c r="D552" t="s">
        <v>808</v>
      </c>
      <c r="E552" t="s">
        <v>8274</v>
      </c>
      <c r="F552" t="str">
        <f>LEFT(Table3[[#This Row],[category]], FIND("|", Table3[[#This Row],[category]]) - 1)</f>
        <v>Home&amp;Kitchen</v>
      </c>
      <c r="G552" t="str">
        <f>MID(Table3[[#This Row],[category]], FIND("|", Table3[[#This Row],[category]]) + 1, FIND("|", Table3[[#This Row],[category]], FIND("|", Table3[[#This Row],[category]]) + 1) - FIND("|", Table3[[#This Row],[category]]) - 1)</f>
        <v>CraftMaterials</v>
      </c>
      <c r="H552" t="str">
        <f>RIGHT(Table3[[#This Row],[category]], LEN(Table3[[#This Row],[category]]) - FIND("|", Table3[[#This Row],[category]], FIND("|", Table3[[#This Row],[category]]) + 1))</f>
        <v>PaintingMaterials</v>
      </c>
      <c r="I552" s="6">
        <v>230</v>
      </c>
      <c r="J552" s="6">
        <v>230</v>
      </c>
      <c r="K552" s="1">
        <f t="shared" si="48"/>
        <v>0</v>
      </c>
      <c r="L552" s="3">
        <v>0</v>
      </c>
      <c r="M552" s="1">
        <v>4.5</v>
      </c>
      <c r="N552" s="11">
        <v>9427</v>
      </c>
      <c r="O552" s="7">
        <f>IF(ISNUMBER(Table3[[#This Row],[rating]]), Table3[[#This Row],[rating]], "")</f>
        <v>4.5</v>
      </c>
      <c r="P552" s="7">
        <f>Table3[[#This Row],[average rating]] + (Table3[[#This Row],[rating_count]] / 1000)</f>
        <v>13.927</v>
      </c>
      <c r="Q552" s="7">
        <f>IFERROR(ROUND(VALUE(Table3[[#This Row],[rating]]), 0), "")</f>
        <v>5</v>
      </c>
      <c r="R552" t="s">
        <v>8275</v>
      </c>
      <c r="S552" t="s">
        <v>8276</v>
      </c>
      <c r="T552" t="s">
        <v>8277</v>
      </c>
      <c r="U552" t="s">
        <v>8278</v>
      </c>
      <c r="V552" t="s">
        <v>8279</v>
      </c>
      <c r="W552" t="s">
        <v>8280</v>
      </c>
      <c r="X552" t="s">
        <v>8281</v>
      </c>
      <c r="Y552" t="s">
        <v>8282</v>
      </c>
      <c r="Z552" s="6">
        <f t="shared" si="49"/>
        <v>2168210</v>
      </c>
      <c r="AA552" s="6">
        <f>IFERROR(VALUE(Table3[[#This Row],[potential revenue]]), 0)</f>
        <v>2168210</v>
      </c>
      <c r="AB552" t="str">
        <f t="shared" si="50"/>
        <v>No</v>
      </c>
      <c r="AC552">
        <f t="shared" si="51"/>
        <v>226</v>
      </c>
      <c r="AD552" t="str">
        <f t="shared" si="52"/>
        <v>&gt;₹500</v>
      </c>
      <c r="AE552" t="str">
        <f t="shared" si="53"/>
        <v>0–10%</v>
      </c>
    </row>
    <row r="553" spans="1:31" x14ac:dyDescent="0.35">
      <c r="A553" t="s">
        <v>3818</v>
      </c>
      <c r="B553" t="s">
        <v>2746</v>
      </c>
      <c r="C553" t="str">
        <f>PROPER(Table3[[#This Row],[product_name2]])</f>
        <v>Bestor ¬Æ 8K Hdmi 2.1 Cable 48Gbps 9.80Ft/Ultra High Speed Hdmi Braided Cord For Roku Tv/Ps5/Hdtv/Blu-Ray Projector, Laptop, Television, Personal Computer, Xbox, Ps4, Ps5, Ps4 Pro (1 M, Grey)</v>
      </c>
      <c r="D553" t="s">
        <v>2747</v>
      </c>
      <c r="E553" t="s">
        <v>3006</v>
      </c>
      <c r="F553" t="str">
        <f>LEFT(Table3[[#This Row],[category]], FIND("|", Table3[[#This Row],[category]]) - 1)</f>
        <v>Electronics</v>
      </c>
      <c r="G553" t="str">
        <f>MID(Table3[[#This Row],[category]], FIND("|", Table3[[#This Row],[category]]) + 1, FIND("|", Table3[[#This Row],[category]], FIND("|", Table3[[#This Row],[category]]) + 1) - FIND("|", Table3[[#This Row],[category]]) - 1)</f>
        <v>Mobiles&amp;Accessories</v>
      </c>
      <c r="H553" t="str">
        <f>RIGHT(Table3[[#This Row],[category]], LEN(Table3[[#This Row],[category]]) - FIND("|", Table3[[#This Row],[category]], FIND("|", Table3[[#This Row],[category]]) + 1))</f>
        <v>Smartphones&amp;BasicMobiles|Smartphones</v>
      </c>
      <c r="I553" s="6">
        <v>20999</v>
      </c>
      <c r="J553" s="6">
        <v>29990</v>
      </c>
      <c r="K553" s="1">
        <f t="shared" si="48"/>
        <v>29.979993331110371</v>
      </c>
      <c r="L553" s="3">
        <v>0.3</v>
      </c>
      <c r="M553" s="1">
        <v>4.3</v>
      </c>
      <c r="N553" s="11">
        <v>9499</v>
      </c>
      <c r="O553" s="7">
        <f>IF(ISNUMBER(Table3[[#This Row],[rating]]), Table3[[#This Row],[rating]], "")</f>
        <v>4.3</v>
      </c>
      <c r="P553" s="7">
        <f>Table3[[#This Row],[average rating]] + (Table3[[#This Row],[rating_count]] / 1000)</f>
        <v>13.798999999999999</v>
      </c>
      <c r="Q553" s="7">
        <f>IFERROR(ROUND(VALUE(Table3[[#This Row],[rating]]), 0), "")</f>
        <v>4</v>
      </c>
      <c r="R553" t="s">
        <v>3820</v>
      </c>
      <c r="S553" t="s">
        <v>3821</v>
      </c>
      <c r="T553" t="s">
        <v>3822</v>
      </c>
      <c r="U553" t="s">
        <v>3823</v>
      </c>
      <c r="V553" t="s">
        <v>3824</v>
      </c>
      <c r="W553" t="s">
        <v>3825</v>
      </c>
      <c r="X553" t="s">
        <v>3826</v>
      </c>
      <c r="Y553" t="s">
        <v>3827</v>
      </c>
      <c r="Z553" s="6">
        <f t="shared" si="49"/>
        <v>284875010</v>
      </c>
      <c r="AA553" s="6">
        <f>IFERROR(VALUE(Table3[[#This Row],[potential revenue]]), 0)</f>
        <v>284875010</v>
      </c>
      <c r="AB553" t="str">
        <f t="shared" si="50"/>
        <v>No</v>
      </c>
      <c r="AC553">
        <f t="shared" si="51"/>
        <v>227</v>
      </c>
      <c r="AD553" t="str">
        <f t="shared" si="52"/>
        <v>₹200–₹500</v>
      </c>
      <c r="AE553" t="str">
        <f t="shared" si="53"/>
        <v>21–30%</v>
      </c>
    </row>
    <row r="554" spans="1:31" x14ac:dyDescent="0.35">
      <c r="A554" t="s">
        <v>4157</v>
      </c>
      <c r="B554" t="s">
        <v>2787</v>
      </c>
      <c r="C554" t="str">
        <f>PROPER(Table3[[#This Row],[product_name2]])</f>
        <v>Shopoflux Silicone Remote Cover For Mi Smart Tv And Mi Tv Stick/Mi Box S / 3S / Mi 4X / 4A Smart Led Tv (Black)</v>
      </c>
      <c r="D554" t="s">
        <v>2788</v>
      </c>
      <c r="E554" t="s">
        <v>3006</v>
      </c>
      <c r="F554" t="str">
        <f>LEFT(Table3[[#This Row],[category]], FIND("|", Table3[[#This Row],[category]]) - 1)</f>
        <v>Electronics</v>
      </c>
      <c r="G554" t="str">
        <f>MID(Table3[[#This Row],[category]], FIND("|", Table3[[#This Row],[category]]) + 1, FIND("|", Table3[[#This Row],[category]], FIND("|", Table3[[#This Row],[category]]) + 1) - FIND("|", Table3[[#This Row],[category]]) - 1)</f>
        <v>Mobiles&amp;Accessories</v>
      </c>
      <c r="H554" t="str">
        <f>RIGHT(Table3[[#This Row],[category]], LEN(Table3[[#This Row],[category]]) - FIND("|", Table3[[#This Row],[category]], FIND("|", Table3[[#This Row],[category]]) + 1))</f>
        <v>Smartphones&amp;BasicMobiles|Smartphones</v>
      </c>
      <c r="I554" s="6">
        <v>20999</v>
      </c>
      <c r="J554" s="6">
        <v>29990</v>
      </c>
      <c r="K554" s="1">
        <f t="shared" si="48"/>
        <v>29.979993331110371</v>
      </c>
      <c r="L554" s="3">
        <v>0.3</v>
      </c>
      <c r="M554" s="1">
        <v>4.3</v>
      </c>
      <c r="N554" s="11">
        <v>9499</v>
      </c>
      <c r="O554" s="7">
        <f>IF(ISNUMBER(Table3[[#This Row],[rating]]), Table3[[#This Row],[rating]], "")</f>
        <v>4.3</v>
      </c>
      <c r="P554" s="7">
        <f>Table3[[#This Row],[average rating]] + (Table3[[#This Row],[rating_count]] / 1000)</f>
        <v>13.798999999999999</v>
      </c>
      <c r="Q554" s="7">
        <f>IFERROR(ROUND(VALUE(Table3[[#This Row],[rating]]), 0), "")</f>
        <v>4</v>
      </c>
      <c r="R554" t="s">
        <v>3820</v>
      </c>
      <c r="S554" t="s">
        <v>3821</v>
      </c>
      <c r="T554" t="s">
        <v>3822</v>
      </c>
      <c r="U554" t="s">
        <v>3823</v>
      </c>
      <c r="V554" t="s">
        <v>3824</v>
      </c>
      <c r="W554" t="s">
        <v>3825</v>
      </c>
      <c r="X554" t="s">
        <v>4159</v>
      </c>
      <c r="Y554" t="s">
        <v>4160</v>
      </c>
      <c r="Z554" s="6">
        <f t="shared" si="49"/>
        <v>284875010</v>
      </c>
      <c r="AA554" s="6">
        <f>IFERROR(VALUE(Table3[[#This Row],[potential revenue]]), 0)</f>
        <v>284875010</v>
      </c>
      <c r="AB554" t="str">
        <f t="shared" si="50"/>
        <v>No</v>
      </c>
      <c r="AC554">
        <f t="shared" si="51"/>
        <v>227</v>
      </c>
      <c r="AD554" t="str">
        <f t="shared" si="52"/>
        <v>&gt;₹500</v>
      </c>
      <c r="AE554" t="str">
        <f t="shared" si="53"/>
        <v>21–30%</v>
      </c>
    </row>
    <row r="555" spans="1:31" x14ac:dyDescent="0.35">
      <c r="A555" t="s">
        <v>4181</v>
      </c>
      <c r="B555" t="s">
        <v>2797</v>
      </c>
      <c r="C555" t="str">
        <f>PROPER(Table3[[#This Row],[product_name2]])</f>
        <v>Eynk Extra Long Micro Usb Fast Charging Usb Cable | Micro Usb Data Cable | Quick Fast Charging Cable | Charger Sync Cable | High Speed Transfer Android Smartphones V8 Cable (2.4 Amp, 3M,) (White)</v>
      </c>
      <c r="D555" t="s">
        <v>2798</v>
      </c>
      <c r="E555" t="s">
        <v>3006</v>
      </c>
      <c r="F555" t="str">
        <f>LEFT(Table3[[#This Row],[category]], FIND("|", Table3[[#This Row],[category]]) - 1)</f>
        <v>Electronics</v>
      </c>
      <c r="G555" t="str">
        <f>MID(Table3[[#This Row],[category]], FIND("|", Table3[[#This Row],[category]]) + 1, FIND("|", Table3[[#This Row],[category]], FIND("|", Table3[[#This Row],[category]]) + 1) - FIND("|", Table3[[#This Row],[category]]) - 1)</f>
        <v>Mobiles&amp;Accessories</v>
      </c>
      <c r="H555" t="str">
        <f>RIGHT(Table3[[#This Row],[category]], LEN(Table3[[#This Row],[category]]) - FIND("|", Table3[[#This Row],[category]], FIND("|", Table3[[#This Row],[category]]) + 1))</f>
        <v>Smartphones&amp;BasicMobiles|Smartphones</v>
      </c>
      <c r="I555" s="6">
        <v>19999</v>
      </c>
      <c r="J555" s="6">
        <v>27990</v>
      </c>
      <c r="K555" s="1">
        <f t="shared" si="48"/>
        <v>28.549481957842087</v>
      </c>
      <c r="L555" s="3">
        <v>0.28999999999999998</v>
      </c>
      <c r="M555" s="1">
        <v>4.3</v>
      </c>
      <c r="N555" s="11">
        <v>9499</v>
      </c>
      <c r="O555" s="7">
        <f>IF(ISNUMBER(Table3[[#This Row],[rating]]), Table3[[#This Row],[rating]], "")</f>
        <v>4.3</v>
      </c>
      <c r="P555" s="7">
        <f>Table3[[#This Row],[average rating]] + (Table3[[#This Row],[rating_count]] / 1000)</f>
        <v>13.798999999999999</v>
      </c>
      <c r="Q555" s="7">
        <f>IFERROR(ROUND(VALUE(Table3[[#This Row],[rating]]), 0), "")</f>
        <v>4</v>
      </c>
      <c r="R555" t="s">
        <v>4183</v>
      </c>
      <c r="S555" t="s">
        <v>3821</v>
      </c>
      <c r="T555" t="s">
        <v>3822</v>
      </c>
      <c r="U555" t="s">
        <v>3823</v>
      </c>
      <c r="V555" t="s">
        <v>3824</v>
      </c>
      <c r="W555" t="s">
        <v>3825</v>
      </c>
      <c r="X555" t="s">
        <v>3826</v>
      </c>
      <c r="Y555" t="s">
        <v>4184</v>
      </c>
      <c r="Z555" s="6">
        <f t="shared" si="49"/>
        <v>265877010</v>
      </c>
      <c r="AA555" s="6">
        <f>IFERROR(VALUE(Table3[[#This Row],[potential revenue]]), 0)</f>
        <v>265877010</v>
      </c>
      <c r="AB555" t="str">
        <f t="shared" si="50"/>
        <v>No</v>
      </c>
      <c r="AC555">
        <f t="shared" si="51"/>
        <v>227</v>
      </c>
      <c r="AD555" t="str">
        <f t="shared" si="52"/>
        <v>&gt;₹500</v>
      </c>
      <c r="AE555" t="str">
        <f t="shared" si="53"/>
        <v>21–30%</v>
      </c>
    </row>
    <row r="556" spans="1:31" x14ac:dyDescent="0.35">
      <c r="A556" t="s">
        <v>837</v>
      </c>
      <c r="B556" t="s">
        <v>12071</v>
      </c>
      <c r="C556" t="str">
        <f>PROPER(Table3[[#This Row],[product_name2]])</f>
        <v>Kitchen Kit Electric Kettle, 1.8L Stainless Steel Tea Kettle, Fast Boil Water Warmer With Auto Shut Off And Boil Dry Protection Tech</v>
      </c>
      <c r="D556" t="s">
        <v>12072</v>
      </c>
      <c r="E556" t="s">
        <v>101</v>
      </c>
      <c r="F556" t="str">
        <f>LEFT(Table3[[#This Row],[category]], FIND("|", Table3[[#This Row],[category]]) - 1)</f>
        <v>Computers&amp;Accessories</v>
      </c>
      <c r="G556" t="str">
        <f>MID(Table3[[#This Row],[category]], FIND("|", Table3[[#This Row],[category]]) + 1, FIND("|", Table3[[#This Row],[category]], FIND("|", Table3[[#This Row],[category]]) + 1) - FIND("|", Table3[[#This Row],[category]]) - 1)</f>
        <v>NetworkingDevices</v>
      </c>
      <c r="H556" t="str">
        <f>RIGHT(Table3[[#This Row],[category]], LEN(Table3[[#This Row],[category]]) - FIND("|", Table3[[#This Row],[category]], FIND("|", Table3[[#This Row],[category]]) + 1))</f>
        <v>NetworkAdapters|WirelessUSBAdapters</v>
      </c>
      <c r="I556" s="6">
        <v>269</v>
      </c>
      <c r="J556" s="6">
        <v>800</v>
      </c>
      <c r="K556" s="1">
        <f t="shared" si="48"/>
        <v>66.375</v>
      </c>
      <c r="L556" s="3">
        <v>0.66</v>
      </c>
      <c r="M556" s="1">
        <v>3.6</v>
      </c>
      <c r="N556" s="11">
        <v>10134</v>
      </c>
      <c r="O556" s="7">
        <f>IF(ISNUMBER(Table3[[#This Row],[rating]]), Table3[[#This Row],[rating]], "")</f>
        <v>3.6</v>
      </c>
      <c r="P556" s="7">
        <f>Table3[[#This Row],[average rating]] + (Table3[[#This Row],[rating_count]] / 1000)</f>
        <v>13.734</v>
      </c>
      <c r="Q556" s="7">
        <f>IFERROR(ROUND(VALUE(Table3[[#This Row],[rating]]), 0), "")</f>
        <v>4</v>
      </c>
      <c r="R556" t="s">
        <v>839</v>
      </c>
      <c r="S556" t="s">
        <v>840</v>
      </c>
      <c r="T556" t="s">
        <v>841</v>
      </c>
      <c r="U556" t="s">
        <v>842</v>
      </c>
      <c r="V556" t="s">
        <v>843</v>
      </c>
      <c r="W556" t="s">
        <v>844</v>
      </c>
      <c r="X556" t="s">
        <v>845</v>
      </c>
      <c r="Y556" t="s">
        <v>846</v>
      </c>
      <c r="Z556" s="6">
        <f t="shared" si="49"/>
        <v>8107200</v>
      </c>
      <c r="AA556" s="6">
        <f>IFERROR(VALUE(Table3[[#This Row],[potential revenue]]), 0)</f>
        <v>8107200</v>
      </c>
      <c r="AB556" t="str">
        <f t="shared" si="50"/>
        <v>No</v>
      </c>
      <c r="AC556">
        <f t="shared" si="51"/>
        <v>228</v>
      </c>
      <c r="AD556" t="str">
        <f t="shared" si="52"/>
        <v>&gt;₹500</v>
      </c>
      <c r="AE556" t="str">
        <f t="shared" si="53"/>
        <v>61–70%</v>
      </c>
    </row>
    <row r="557" spans="1:31" x14ac:dyDescent="0.35">
      <c r="A557" t="s">
        <v>837</v>
      </c>
      <c r="B557" t="s">
        <v>12223</v>
      </c>
      <c r="C557" t="str">
        <f>PROPER(Table3[[#This Row],[product_name2]])</f>
        <v>Kent 11054 Alkaline Water Filter Pitcher 3.5 L | Chemical-Free Water With Balanced Ph Levels 8.0 To 9.5 | Solves Acidity Issue | Equipped With Carbon And Sediment Filter - Grey</v>
      </c>
      <c r="D557" t="s">
        <v>12224</v>
      </c>
      <c r="E557" t="s">
        <v>101</v>
      </c>
      <c r="F557" t="str">
        <f>LEFT(Table3[[#This Row],[category]], FIND("|", Table3[[#This Row],[category]]) - 1)</f>
        <v>Computers&amp;Accessories</v>
      </c>
      <c r="G557" t="str">
        <f>MID(Table3[[#This Row],[category]], FIND("|", Table3[[#This Row],[category]]) + 1, FIND("|", Table3[[#This Row],[category]], FIND("|", Table3[[#This Row],[category]]) + 1) - FIND("|", Table3[[#This Row],[category]]) - 1)</f>
        <v>NetworkingDevices</v>
      </c>
      <c r="H557" t="str">
        <f>RIGHT(Table3[[#This Row],[category]], LEN(Table3[[#This Row],[category]]) - FIND("|", Table3[[#This Row],[category]], FIND("|", Table3[[#This Row],[category]]) + 1))</f>
        <v>NetworkAdapters|WirelessUSBAdapters</v>
      </c>
      <c r="I557" s="6">
        <v>269</v>
      </c>
      <c r="J557" s="6">
        <v>800</v>
      </c>
      <c r="K557" s="1">
        <f t="shared" si="48"/>
        <v>66.375</v>
      </c>
      <c r="L557" s="3">
        <v>0.66</v>
      </c>
      <c r="M557" s="1">
        <v>3.6</v>
      </c>
      <c r="N557" s="11">
        <v>10134</v>
      </c>
      <c r="O557" s="7">
        <f>IF(ISNUMBER(Table3[[#This Row],[rating]]), Table3[[#This Row],[rating]], "")</f>
        <v>3.6</v>
      </c>
      <c r="P557" s="7">
        <f>Table3[[#This Row],[average rating]] + (Table3[[#This Row],[rating_count]] / 1000)</f>
        <v>13.734</v>
      </c>
      <c r="Q557" s="7">
        <f>IFERROR(ROUND(VALUE(Table3[[#This Row],[rating]]), 0), "")</f>
        <v>4</v>
      </c>
      <c r="R557" t="s">
        <v>839</v>
      </c>
      <c r="S557" t="s">
        <v>840</v>
      </c>
      <c r="T557" t="s">
        <v>841</v>
      </c>
      <c r="U557" t="s">
        <v>842</v>
      </c>
      <c r="V557" t="s">
        <v>843</v>
      </c>
      <c r="W557" t="s">
        <v>844</v>
      </c>
      <c r="X557" t="s">
        <v>8560</v>
      </c>
      <c r="Y557" t="s">
        <v>8561</v>
      </c>
      <c r="Z557" s="6">
        <f t="shared" si="49"/>
        <v>8107200</v>
      </c>
      <c r="AA557" s="6">
        <f>IFERROR(VALUE(Table3[[#This Row],[potential revenue]]), 0)</f>
        <v>8107200</v>
      </c>
      <c r="AB557" t="str">
        <f t="shared" si="50"/>
        <v>Yes</v>
      </c>
      <c r="AC557">
        <f t="shared" si="51"/>
        <v>229</v>
      </c>
      <c r="AD557" t="str">
        <f t="shared" si="52"/>
        <v>₹200–₹500</v>
      </c>
      <c r="AE557" t="str">
        <f t="shared" si="53"/>
        <v>61–70%</v>
      </c>
    </row>
    <row r="558" spans="1:31" x14ac:dyDescent="0.35">
      <c r="A558" t="s">
        <v>5330</v>
      </c>
      <c r="B558" t="s">
        <v>1351</v>
      </c>
      <c r="C558" t="str">
        <f>PROPER(Table3[[#This Row],[product_name2]])</f>
        <v>Duracell Type-C To Micro 1.2M Braided Sync &amp; Charge Cable, Usb C To Micro Fast Charge Compatible For Fast Data Transmission (Black)</v>
      </c>
      <c r="D558" t="s">
        <v>1352</v>
      </c>
      <c r="E558" t="s">
        <v>4868</v>
      </c>
      <c r="F558" t="str">
        <f>LEFT(Table3[[#This Row],[category]], FIND("|", Table3[[#This Row],[category]]) - 1)</f>
        <v>Computers&amp;Accessories</v>
      </c>
      <c r="G558" t="str">
        <f>MID(Table3[[#This Row],[category]], FIND("|", Table3[[#This Row],[category]]) + 1, FIND("|", Table3[[#This Row],[category]], FIND("|", Table3[[#This Row],[category]]) + 1) - FIND("|", Table3[[#This Row],[category]]) - 1)</f>
        <v>Accessories&amp;Peripherals</v>
      </c>
      <c r="H558" t="str">
        <f>RIGHT(Table3[[#This Row],[category]], LEN(Table3[[#This Row],[category]]) - FIND("|", Table3[[#This Row],[category]], FIND("|", Table3[[#This Row],[category]]) + 1))</f>
        <v>Keyboards,Mice&amp;InputDevices|Mice</v>
      </c>
      <c r="I558" s="6">
        <v>569</v>
      </c>
      <c r="J558" s="6">
        <v>1299</v>
      </c>
      <c r="K558" s="1">
        <f t="shared" si="48"/>
        <v>56.197074672825252</v>
      </c>
      <c r="L558" s="3">
        <v>0.56000000000000005</v>
      </c>
      <c r="M558" s="1">
        <v>4.4000000000000004</v>
      </c>
      <c r="N558" s="11">
        <v>9275</v>
      </c>
      <c r="O558" s="7">
        <f>IF(ISNUMBER(Table3[[#This Row],[rating]]), Table3[[#This Row],[rating]], "")</f>
        <v>4.4000000000000004</v>
      </c>
      <c r="P558" s="7">
        <f>Table3[[#This Row],[average rating]] + (Table3[[#This Row],[rating_count]] / 1000)</f>
        <v>13.675000000000001</v>
      </c>
      <c r="Q558" s="7">
        <f>IFERROR(ROUND(VALUE(Table3[[#This Row],[rating]]), 0), "")</f>
        <v>4</v>
      </c>
      <c r="R558" t="s">
        <v>5332</v>
      </c>
      <c r="S558" t="s">
        <v>5333</v>
      </c>
      <c r="T558" t="s">
        <v>5334</v>
      </c>
      <c r="U558" t="s">
        <v>5335</v>
      </c>
      <c r="V558" t="s">
        <v>5336</v>
      </c>
      <c r="W558" t="s">
        <v>5337</v>
      </c>
      <c r="X558" t="s">
        <v>5338</v>
      </c>
      <c r="Y558" t="s">
        <v>5339</v>
      </c>
      <c r="Z558" s="6">
        <f t="shared" si="49"/>
        <v>12048225</v>
      </c>
      <c r="AA558" s="6">
        <f>IFERROR(VALUE(Table3[[#This Row],[potential revenue]]), 0)</f>
        <v>12048225</v>
      </c>
      <c r="AB558" t="str">
        <f t="shared" si="50"/>
        <v>Yes</v>
      </c>
      <c r="AC558">
        <f t="shared" si="51"/>
        <v>230</v>
      </c>
      <c r="AD558" t="str">
        <f t="shared" si="52"/>
        <v>₹200–₹500</v>
      </c>
      <c r="AE558" t="str">
        <f t="shared" si="53"/>
        <v>51–60%</v>
      </c>
    </row>
    <row r="559" spans="1:31" x14ac:dyDescent="0.35">
      <c r="A559" t="s">
        <v>10213</v>
      </c>
      <c r="B559" t="s">
        <v>3666</v>
      </c>
      <c r="C559" t="str">
        <f>PROPER(Table3[[#This Row],[product_name2]])</f>
        <v>Redmi Note 11 (Space Black, 4Gb Ram, 64Gb Storage)|90Hz Fhd+ Amoled Display | Qualcomm¬Æ Snapdragon‚Ñ¢ 680-6Nm | 33W Charger Included</v>
      </c>
      <c r="D559" t="s">
        <v>3667</v>
      </c>
      <c r="E559" t="s">
        <v>9503</v>
      </c>
      <c r="F559" t="str">
        <f>LEFT(Table3[[#This Row],[category]], FIND("|", Table3[[#This Row],[category]]) - 1)</f>
        <v>Home&amp;Kitchen</v>
      </c>
      <c r="G559" t="str">
        <f>MID(Table3[[#This Row],[category]], FIND("|", Table3[[#This Row],[category]]) + 1, FIND("|", Table3[[#This Row],[category]], FIND("|", Table3[[#This Row],[category]]) + 1) - FIND("|", Table3[[#This Row],[category]]) - 1)</f>
        <v>Kitchen&amp;HomeAppliances</v>
      </c>
      <c r="H559" t="str">
        <f>RIGHT(Table3[[#This Row],[category]], LEN(Table3[[#This Row],[category]]) - FIND("|", Table3[[#This Row],[category]], FIND("|", Table3[[#This Row],[category]]) + 1))</f>
        <v>SmallKitchenAppliances|Pop-upToasters</v>
      </c>
      <c r="I559" s="6">
        <v>1499</v>
      </c>
      <c r="J559" s="6">
        <v>1499</v>
      </c>
      <c r="K559" s="1">
        <f t="shared" si="48"/>
        <v>0</v>
      </c>
      <c r="L559" s="3">
        <v>0</v>
      </c>
      <c r="M559" s="1">
        <v>4.3</v>
      </c>
      <c r="N559" s="11">
        <v>9331</v>
      </c>
      <c r="O559" s="7">
        <f>IF(ISNUMBER(Table3[[#This Row],[rating]]), Table3[[#This Row],[rating]], "")</f>
        <v>4.3</v>
      </c>
      <c r="P559" s="7">
        <f>Table3[[#This Row],[average rating]] + (Table3[[#This Row],[rating_count]] / 1000)</f>
        <v>13.631</v>
      </c>
      <c r="Q559" s="7">
        <f>IFERROR(ROUND(VALUE(Table3[[#This Row],[rating]]), 0), "")</f>
        <v>4</v>
      </c>
      <c r="R559" t="s">
        <v>10215</v>
      </c>
      <c r="S559" t="s">
        <v>10216</v>
      </c>
      <c r="T559" t="s">
        <v>10217</v>
      </c>
      <c r="U559" t="s">
        <v>10218</v>
      </c>
      <c r="V559" t="s">
        <v>10219</v>
      </c>
      <c r="W559" t="s">
        <v>10220</v>
      </c>
      <c r="X559" t="s">
        <v>10221</v>
      </c>
      <c r="Y559" t="s">
        <v>10222</v>
      </c>
      <c r="Z559" s="6">
        <f t="shared" si="49"/>
        <v>13987169</v>
      </c>
      <c r="AA559" s="6">
        <f>IFERROR(VALUE(Table3[[#This Row],[potential revenue]]), 0)</f>
        <v>13987169</v>
      </c>
      <c r="AB559" t="str">
        <f t="shared" si="50"/>
        <v>Yes</v>
      </c>
      <c r="AC559">
        <f t="shared" si="51"/>
        <v>230</v>
      </c>
      <c r="AD559" t="str">
        <f t="shared" si="52"/>
        <v>&gt;₹500</v>
      </c>
      <c r="AE559" t="str">
        <f t="shared" si="53"/>
        <v>0–10%</v>
      </c>
    </row>
    <row r="560" spans="1:31" x14ac:dyDescent="0.35">
      <c r="A560" t="s">
        <v>9032</v>
      </c>
      <c r="B560" t="s">
        <v>11315</v>
      </c>
      <c r="C560" t="str">
        <f>PROPER(Table3[[#This Row],[product_name2]])</f>
        <v>Amazon Basics 650 Watt Drip Coffee Maker With Borosilicate Carafe</v>
      </c>
      <c r="D560" t="s">
        <v>11316</v>
      </c>
      <c r="E560" t="s">
        <v>8690</v>
      </c>
      <c r="F560" t="str">
        <f>LEFT(Table3[[#This Row],[category]], FIND("|", Table3[[#This Row],[category]]) - 1)</f>
        <v>Home&amp;Kitchen</v>
      </c>
      <c r="G560" t="str">
        <f>MID(Table3[[#This Row],[category]], FIND("|", Table3[[#This Row],[category]]) + 1, FIND("|", Table3[[#This Row],[category]], FIND("|", Table3[[#This Row],[category]]) + 1) - FIND("|", Table3[[#This Row],[category]]) - 1)</f>
        <v>Kitchen&amp;HomeAppliances</v>
      </c>
      <c r="H560" t="str">
        <f>RIGHT(Table3[[#This Row],[category]], LEN(Table3[[#This Row],[category]]) - FIND("|", Table3[[#This Row],[category]], FIND("|", Table3[[#This Row],[category]]) + 1))</f>
        <v>SmallKitchenAppliances|InductionCooktop</v>
      </c>
      <c r="I560" s="6">
        <v>1799</v>
      </c>
      <c r="J560" s="6">
        <v>3595</v>
      </c>
      <c r="K560" s="1">
        <f t="shared" si="48"/>
        <v>49.958275382475662</v>
      </c>
      <c r="L560" s="3">
        <v>0.5</v>
      </c>
      <c r="M560" s="1">
        <v>3.8</v>
      </c>
      <c r="N560" s="11">
        <v>9791</v>
      </c>
      <c r="O560" s="7">
        <f>IF(ISNUMBER(Table3[[#This Row],[rating]]), Table3[[#This Row],[rating]], "")</f>
        <v>3.8</v>
      </c>
      <c r="P560" s="7">
        <f>Table3[[#This Row],[average rating]] + (Table3[[#This Row],[rating_count]] / 1000)</f>
        <v>13.591000000000001</v>
      </c>
      <c r="Q560" s="7">
        <f>IFERROR(ROUND(VALUE(Table3[[#This Row],[rating]]), 0), "")</f>
        <v>4</v>
      </c>
      <c r="R560" t="s">
        <v>9034</v>
      </c>
      <c r="S560" t="s">
        <v>9035</v>
      </c>
      <c r="T560" t="s">
        <v>9036</v>
      </c>
      <c r="U560" t="s">
        <v>9037</v>
      </c>
      <c r="V560" t="s">
        <v>9038</v>
      </c>
      <c r="W560" t="s">
        <v>9039</v>
      </c>
      <c r="X560" t="s">
        <v>9040</v>
      </c>
      <c r="Y560" t="s">
        <v>9041</v>
      </c>
      <c r="Z560" s="6">
        <f t="shared" si="49"/>
        <v>35198645</v>
      </c>
      <c r="AA560" s="6">
        <f>IFERROR(VALUE(Table3[[#This Row],[potential revenue]]), 0)</f>
        <v>35198645</v>
      </c>
      <c r="AB560" t="str">
        <f t="shared" si="50"/>
        <v>No</v>
      </c>
      <c r="AC560">
        <f t="shared" si="51"/>
        <v>230</v>
      </c>
      <c r="AD560" t="str">
        <f t="shared" si="52"/>
        <v>&gt;₹500</v>
      </c>
      <c r="AE560" t="str">
        <f t="shared" si="53"/>
        <v>41–50%</v>
      </c>
    </row>
    <row r="561" spans="1:31" x14ac:dyDescent="0.35">
      <c r="A561" t="s">
        <v>10193</v>
      </c>
      <c r="B561" t="s">
        <v>7424</v>
      </c>
      <c r="C561" t="str">
        <f>PROPER(Table3[[#This Row],[product_name2]])</f>
        <v>Robustrion Smart Trifold Hard Back Flip Stand Case Cover For Apple Ipad 10.2 Cover Ipad 9Th Generation Cover 2021 8Th Gen 2020 7Th Gen 2019 Generation Case - Black</v>
      </c>
      <c r="D561" t="s">
        <v>7425</v>
      </c>
      <c r="E561" t="s">
        <v>9339</v>
      </c>
      <c r="F561" t="str">
        <f>LEFT(Table3[[#This Row],[category]], FIND("|", Table3[[#This Row],[category]]) - 1)</f>
        <v>Home&amp;Kitchen</v>
      </c>
      <c r="G561" t="str">
        <f>MID(Table3[[#This Row],[category]], FIND("|", Table3[[#This Row],[category]]) + 1, FIND("|", Table3[[#This Row],[category]], FIND("|", Table3[[#This Row],[category]]) + 1) - FIND("|", Table3[[#This Row],[category]]) - 1)</f>
        <v>Heating,Cooling&amp;AirQuality</v>
      </c>
      <c r="H561" t="str">
        <f>RIGHT(Table3[[#This Row],[category]], LEN(Table3[[#This Row],[category]]) - FIND("|", Table3[[#This Row],[category]], FIND("|", Table3[[#This Row],[category]]) + 1))</f>
        <v>Fans|CeilingFans</v>
      </c>
      <c r="I561" s="6">
        <v>1399</v>
      </c>
      <c r="J561" s="6">
        <v>2660</v>
      </c>
      <c r="K561" s="1">
        <f t="shared" si="48"/>
        <v>47.406015037593988</v>
      </c>
      <c r="L561" s="3">
        <v>0.47</v>
      </c>
      <c r="M561" s="1">
        <v>4.0999999999999996</v>
      </c>
      <c r="N561" s="11">
        <v>9349</v>
      </c>
      <c r="O561" s="7">
        <f>IF(ISNUMBER(Table3[[#This Row],[rating]]), Table3[[#This Row],[rating]], "")</f>
        <v>4.0999999999999996</v>
      </c>
      <c r="P561" s="7">
        <f>Table3[[#This Row],[average rating]] + (Table3[[#This Row],[rating_count]] / 1000)</f>
        <v>13.449</v>
      </c>
      <c r="Q561" s="7">
        <f>IFERROR(ROUND(VALUE(Table3[[#This Row],[rating]]), 0), "")</f>
        <v>4</v>
      </c>
      <c r="R561" t="s">
        <v>10195</v>
      </c>
      <c r="S561" t="s">
        <v>10196</v>
      </c>
      <c r="T561" t="s">
        <v>10197</v>
      </c>
      <c r="U561" t="s">
        <v>10198</v>
      </c>
      <c r="V561" t="s">
        <v>10199</v>
      </c>
      <c r="W561" t="s">
        <v>10200</v>
      </c>
      <c r="X561" t="s">
        <v>10201</v>
      </c>
      <c r="Y561" t="s">
        <v>10202</v>
      </c>
      <c r="Z561" s="6">
        <f t="shared" si="49"/>
        <v>24868340</v>
      </c>
      <c r="AA561" s="6">
        <f>IFERROR(VALUE(Table3[[#This Row],[potential revenue]]), 0)</f>
        <v>24868340</v>
      </c>
      <c r="AB561" t="str">
        <f t="shared" si="50"/>
        <v>No</v>
      </c>
      <c r="AC561">
        <f t="shared" si="51"/>
        <v>229</v>
      </c>
      <c r="AD561" t="str">
        <f t="shared" si="52"/>
        <v>&gt;₹500</v>
      </c>
      <c r="AE561" t="str">
        <f t="shared" si="53"/>
        <v>41–50%</v>
      </c>
    </row>
    <row r="562" spans="1:31" x14ac:dyDescent="0.35">
      <c r="A562" t="s">
        <v>5784</v>
      </c>
      <c r="B562" t="s">
        <v>6669</v>
      </c>
      <c r="C562" t="str">
        <f>PROPER(Table3[[#This Row],[product_name2]])</f>
        <v>Maono Au-400 Lavalier Auxiliary Omnidirectional Microphone (Black)</v>
      </c>
      <c r="D562" t="s">
        <v>6670</v>
      </c>
      <c r="E562" t="s">
        <v>5786</v>
      </c>
      <c r="F562" t="str">
        <f>LEFT(Table3[[#This Row],[category]], FIND("|", Table3[[#This Row],[category]]) - 1)</f>
        <v>OfficeProducts</v>
      </c>
      <c r="G562" t="str">
        <f>MID(Table3[[#This Row],[category]], FIND("|", Table3[[#This Row],[category]]) + 1, FIND("|", Table3[[#This Row],[category]], FIND("|", Table3[[#This Row],[category]]) + 1) - FIND("|", Table3[[#This Row],[category]]) - 1)</f>
        <v>OfficePaperProducts</v>
      </c>
      <c r="H562" t="str">
        <f>RIGHT(Table3[[#This Row],[category]], LEN(Table3[[#This Row],[category]]) - FIND("|", Table3[[#This Row],[category]], FIND("|", Table3[[#This Row],[category]]) + 1))</f>
        <v>Paper|Stationery|Notebooks,WritingPads&amp;Diaries|Notepads&amp;MemoBooks</v>
      </c>
      <c r="I562" s="6">
        <v>198</v>
      </c>
      <c r="J562" s="6">
        <v>800</v>
      </c>
      <c r="K562" s="1">
        <f t="shared" si="48"/>
        <v>75.25</v>
      </c>
      <c r="L562" s="3">
        <v>0.75</v>
      </c>
      <c r="M562" s="1">
        <v>4.0999999999999996</v>
      </c>
      <c r="N562" s="11">
        <v>9344</v>
      </c>
      <c r="O562" s="7">
        <f>IF(ISNUMBER(Table3[[#This Row],[rating]]), Table3[[#This Row],[rating]], "")</f>
        <v>4.0999999999999996</v>
      </c>
      <c r="P562" s="7">
        <f>Table3[[#This Row],[average rating]] + (Table3[[#This Row],[rating_count]] / 1000)</f>
        <v>13.443999999999999</v>
      </c>
      <c r="Q562" s="7">
        <f>IFERROR(ROUND(VALUE(Table3[[#This Row],[rating]]), 0), "")</f>
        <v>4</v>
      </c>
      <c r="R562" t="s">
        <v>5787</v>
      </c>
      <c r="S562" t="s">
        <v>5788</v>
      </c>
      <c r="T562" t="s">
        <v>5789</v>
      </c>
      <c r="U562" t="s">
        <v>5790</v>
      </c>
      <c r="V562" t="s">
        <v>5791</v>
      </c>
      <c r="W562" t="s">
        <v>5792</v>
      </c>
      <c r="X562" t="s">
        <v>5793</v>
      </c>
      <c r="Y562" t="s">
        <v>5794</v>
      </c>
      <c r="Z562" s="6">
        <f t="shared" si="49"/>
        <v>7475200</v>
      </c>
      <c r="AA562" s="6">
        <f>IFERROR(VALUE(Table3[[#This Row],[potential revenue]]), 0)</f>
        <v>7475200</v>
      </c>
      <c r="AB562" t="str">
        <f t="shared" si="50"/>
        <v>No</v>
      </c>
      <c r="AC562">
        <f t="shared" si="51"/>
        <v>229</v>
      </c>
      <c r="AD562" t="str">
        <f t="shared" si="52"/>
        <v>&gt;₹500</v>
      </c>
      <c r="AE562" t="str">
        <f t="shared" si="53"/>
        <v>71–80%</v>
      </c>
    </row>
    <row r="563" spans="1:31" x14ac:dyDescent="0.35">
      <c r="A563" t="s">
        <v>4787</v>
      </c>
      <c r="B563" t="s">
        <v>6463</v>
      </c>
      <c r="C563" t="str">
        <f>PROPER(Table3[[#This Row],[product_name2]])</f>
        <v>Zebronics Zeb-Jaguar Wireless Mouse, 2.4Ghz With Usb Nano Receiver, High Precision Optical Tracking, 4 Buttons, Plug &amp; Play, Ambidextrous, For Pc/Mac/Laptop (Black+Grey)</v>
      </c>
      <c r="D563" t="s">
        <v>6464</v>
      </c>
      <c r="E563" t="s">
        <v>4789</v>
      </c>
      <c r="F563" t="str">
        <f>LEFT(Table3[[#This Row],[category]], FIND("|", Table3[[#This Row],[category]]) - 1)</f>
        <v>Electronics</v>
      </c>
      <c r="G563" t="str">
        <f>MID(Table3[[#This Row],[category]], FIND("|", Table3[[#This Row],[category]]) + 1, FIND("|", Table3[[#This Row],[category]], FIND("|", Table3[[#This Row],[category]]) + 1) - FIND("|", Table3[[#This Row],[category]]) - 1)</f>
        <v>Mobiles&amp;Accessories</v>
      </c>
      <c r="H563" t="str">
        <f>RIGHT(Table3[[#This Row],[category]], LEN(Table3[[#This Row],[category]]) - FIND("|", Table3[[#This Row],[category]], FIND("|", Table3[[#This Row],[category]]) + 1))</f>
        <v>MobileAccessories|Mounts|Shower&amp;WallMounts</v>
      </c>
      <c r="I563" s="6">
        <v>89</v>
      </c>
      <c r="J563" s="6">
        <v>499</v>
      </c>
      <c r="K563" s="1">
        <f t="shared" si="48"/>
        <v>82.164328657314627</v>
      </c>
      <c r="L563" s="3">
        <v>0.82</v>
      </c>
      <c r="M563" s="1">
        <v>4.0999999999999996</v>
      </c>
      <c r="N563" s="11">
        <v>9340</v>
      </c>
      <c r="O563" s="7">
        <f>IF(ISNUMBER(Table3[[#This Row],[rating]]), Table3[[#This Row],[rating]], "")</f>
        <v>4.0999999999999996</v>
      </c>
      <c r="P563" s="7">
        <f>Table3[[#This Row],[average rating]] + (Table3[[#This Row],[rating_count]] / 1000)</f>
        <v>13.44</v>
      </c>
      <c r="Q563" s="7">
        <f>IFERROR(ROUND(VALUE(Table3[[#This Row],[rating]]), 0), "")</f>
        <v>4</v>
      </c>
      <c r="R563" t="s">
        <v>4790</v>
      </c>
      <c r="S563" t="s">
        <v>4791</v>
      </c>
      <c r="T563" t="s">
        <v>4792</v>
      </c>
      <c r="U563" t="s">
        <v>4793</v>
      </c>
      <c r="V563" t="s">
        <v>4794</v>
      </c>
      <c r="W563" t="s">
        <v>4795</v>
      </c>
      <c r="X563" t="s">
        <v>4796</v>
      </c>
      <c r="Y563" t="s">
        <v>4797</v>
      </c>
      <c r="Z563" s="6">
        <f t="shared" si="49"/>
        <v>4660660</v>
      </c>
      <c r="AA563" s="6">
        <f>IFERROR(VALUE(Table3[[#This Row],[potential revenue]]), 0)</f>
        <v>4660660</v>
      </c>
      <c r="AB563" t="str">
        <f t="shared" si="50"/>
        <v>Yes</v>
      </c>
      <c r="AC563">
        <f t="shared" si="51"/>
        <v>229</v>
      </c>
      <c r="AD563" t="str">
        <f t="shared" si="52"/>
        <v>&lt;₹200</v>
      </c>
      <c r="AE563" t="str">
        <f t="shared" si="53"/>
        <v>81–90%</v>
      </c>
    </row>
    <row r="564" spans="1:31" x14ac:dyDescent="0.35">
      <c r="A564" t="s">
        <v>5199</v>
      </c>
      <c r="B564" t="s">
        <v>10040</v>
      </c>
      <c r="C564" t="str">
        <f>PROPER(Table3[[#This Row],[product_name2]])</f>
        <v>Homeistic Applience‚Ñ¢ Instant Electric Water Heater Faucet Tap For Kitchen And Bathroom Sink Digital Water Heating Tap With Shower Head Abs Body- Shock Proof (Pack Of 1. White)</v>
      </c>
      <c r="D564" t="s">
        <v>10041</v>
      </c>
      <c r="E564" t="s">
        <v>3082</v>
      </c>
      <c r="F564" t="str">
        <f>LEFT(Table3[[#This Row],[category]], FIND("|", Table3[[#This Row],[category]]) - 1)</f>
        <v>Electronics</v>
      </c>
      <c r="G564" t="str">
        <f>MID(Table3[[#This Row],[category]], FIND("|", Table3[[#This Row],[category]]) + 1, FIND("|", Table3[[#This Row],[category]], FIND("|", Table3[[#This Row],[category]]) + 1) - FIND("|", Table3[[#This Row],[category]]) - 1)</f>
        <v>Headphones,Earbuds&amp;Accessories</v>
      </c>
      <c r="H564" t="str">
        <f>RIGHT(Table3[[#This Row],[category]], LEN(Table3[[#This Row],[category]]) - FIND("|", Table3[[#This Row],[category]], FIND("|", Table3[[#This Row],[category]]) + 1))</f>
        <v>Headphones|In-Ear</v>
      </c>
      <c r="I564" s="6">
        <v>1399</v>
      </c>
      <c r="J564" s="6">
        <v>5499</v>
      </c>
      <c r="K564" s="1">
        <f t="shared" si="48"/>
        <v>74.559010729223502</v>
      </c>
      <c r="L564" s="3">
        <v>0.75</v>
      </c>
      <c r="M564" s="1">
        <v>3.9</v>
      </c>
      <c r="N564" s="11">
        <v>9504</v>
      </c>
      <c r="O564" s="7">
        <f>IF(ISNUMBER(Table3[[#This Row],[rating]]), Table3[[#This Row],[rating]], "")</f>
        <v>3.9</v>
      </c>
      <c r="P564" s="7">
        <f>Table3[[#This Row],[average rating]] + (Table3[[#This Row],[rating_count]] / 1000)</f>
        <v>13.404</v>
      </c>
      <c r="Q564" s="7">
        <f>IFERROR(ROUND(VALUE(Table3[[#This Row],[rating]]), 0), "")</f>
        <v>4</v>
      </c>
      <c r="R564" t="s">
        <v>5201</v>
      </c>
      <c r="S564" t="s">
        <v>5202</v>
      </c>
      <c r="T564" t="s">
        <v>5203</v>
      </c>
      <c r="U564" t="s">
        <v>5204</v>
      </c>
      <c r="V564" t="s">
        <v>5205</v>
      </c>
      <c r="W564" t="s">
        <v>5206</v>
      </c>
      <c r="X564" t="s">
        <v>5207</v>
      </c>
      <c r="Y564" t="s">
        <v>5208</v>
      </c>
      <c r="Z564" s="6">
        <f t="shared" si="49"/>
        <v>52262496</v>
      </c>
      <c r="AA564" s="6">
        <f>IFERROR(VALUE(Table3[[#This Row],[potential revenue]]), 0)</f>
        <v>52262496</v>
      </c>
      <c r="AB564" t="str">
        <f t="shared" si="50"/>
        <v>Yes</v>
      </c>
      <c r="AC564">
        <f t="shared" si="51"/>
        <v>230</v>
      </c>
      <c r="AD564" t="str">
        <f t="shared" si="52"/>
        <v>&lt;₹200</v>
      </c>
      <c r="AE564" t="str">
        <f t="shared" si="53"/>
        <v>71–80%</v>
      </c>
    </row>
    <row r="565" spans="1:31" x14ac:dyDescent="0.35">
      <c r="A565" t="s">
        <v>236</v>
      </c>
      <c r="B565" t="s">
        <v>7856</v>
      </c>
      <c r="C565" t="str">
        <f>PROPER(Table3[[#This Row],[product_name2]])</f>
        <v>Cablet 2.5 Inch Sata Usb 3.0 Hdd/Ssd Portable External Enclosure For 7Mm And 9.5Mm, Tool-Free Design, Supports Uasp Max 6Tb</v>
      </c>
      <c r="D565" t="s">
        <v>7857</v>
      </c>
      <c r="E565" t="s">
        <v>20</v>
      </c>
      <c r="F565" t="str">
        <f>LEFT(Table3[[#This Row],[category]], FIND("|", Table3[[#This Row],[category]]) - 1)</f>
        <v>Computers&amp;Accessories</v>
      </c>
      <c r="G565" t="str">
        <f>MID(Table3[[#This Row],[category]], FIND("|", Table3[[#This Row],[category]]) + 1, FIND("|", Table3[[#This Row],[category]], FIND("|", Table3[[#This Row],[category]]) + 1) - FIND("|", Table3[[#This Row],[category]]) - 1)</f>
        <v>Accessories&amp;Peripherals</v>
      </c>
      <c r="H565" t="str">
        <f>RIGHT(Table3[[#This Row],[category]], LEN(Table3[[#This Row],[category]]) - FIND("|", Table3[[#This Row],[category]], FIND("|", Table3[[#This Row],[category]]) + 1))</f>
        <v>Cables&amp;Accessories|Cables|USBCables</v>
      </c>
      <c r="I565" s="6">
        <v>59</v>
      </c>
      <c r="J565" s="6">
        <v>199</v>
      </c>
      <c r="K565" s="1">
        <f t="shared" si="48"/>
        <v>70.35175879396985</v>
      </c>
      <c r="L565" s="3">
        <v>0.7</v>
      </c>
      <c r="M565" s="1">
        <v>4</v>
      </c>
      <c r="N565" s="11">
        <v>9378</v>
      </c>
      <c r="O565" s="7">
        <f>IF(ISNUMBER(Table3[[#This Row],[rating]]), Table3[[#This Row],[rating]], "")</f>
        <v>4</v>
      </c>
      <c r="P565" s="7">
        <f>Table3[[#This Row],[average rating]] + (Table3[[#This Row],[rating_count]] / 1000)</f>
        <v>13.378</v>
      </c>
      <c r="Q565" s="7">
        <f>IFERROR(ROUND(VALUE(Table3[[#This Row],[rating]]), 0), "")</f>
        <v>4</v>
      </c>
      <c r="R565" t="s">
        <v>238</v>
      </c>
      <c r="S565" t="s">
        <v>239</v>
      </c>
      <c r="T565" t="s">
        <v>240</v>
      </c>
      <c r="U565" t="s">
        <v>241</v>
      </c>
      <c r="V565" t="s">
        <v>242</v>
      </c>
      <c r="W565" t="s">
        <v>243</v>
      </c>
      <c r="X565" t="s">
        <v>244</v>
      </c>
      <c r="Y565" t="s">
        <v>245</v>
      </c>
      <c r="Z565" s="6">
        <f t="shared" si="49"/>
        <v>1866222</v>
      </c>
      <c r="AA565" s="6">
        <f>IFERROR(VALUE(Table3[[#This Row],[potential revenue]]), 0)</f>
        <v>1866222</v>
      </c>
      <c r="AB565" t="str">
        <f t="shared" si="50"/>
        <v>Yes</v>
      </c>
      <c r="AC565">
        <f t="shared" si="51"/>
        <v>230</v>
      </c>
      <c r="AD565" t="str">
        <f t="shared" si="52"/>
        <v>&gt;₹500</v>
      </c>
      <c r="AE565" t="str">
        <f t="shared" si="53"/>
        <v>71–80%</v>
      </c>
    </row>
    <row r="566" spans="1:31" x14ac:dyDescent="0.35">
      <c r="A566" t="s">
        <v>437</v>
      </c>
      <c r="B566" t="s">
        <v>594</v>
      </c>
      <c r="C566" t="str">
        <f>PROPER(Table3[[#This Row],[product_name2]])</f>
        <v>Lapster 1.5 Mtr Usb 2.0 Type A Male To Usb A Male Cable For Computer And Laptop</v>
      </c>
      <c r="D566" t="s">
        <v>595</v>
      </c>
      <c r="E566" t="s">
        <v>20</v>
      </c>
      <c r="F566" t="str">
        <f>LEFT(Table3[[#This Row],[category]], FIND("|", Table3[[#This Row],[category]]) - 1)</f>
        <v>Computers&amp;Accessories</v>
      </c>
      <c r="G566" t="str">
        <f>MID(Table3[[#This Row],[category]], FIND("|", Table3[[#This Row],[category]]) + 1, FIND("|", Table3[[#This Row],[category]], FIND("|", Table3[[#This Row],[category]]) + 1) - FIND("|", Table3[[#This Row],[category]]) - 1)</f>
        <v>Accessories&amp;Peripherals</v>
      </c>
      <c r="H566" t="str">
        <f>RIGHT(Table3[[#This Row],[category]], LEN(Table3[[#This Row],[category]]) - FIND("|", Table3[[#This Row],[category]], FIND("|", Table3[[#This Row],[category]]) + 1))</f>
        <v>Cables&amp;Accessories|Cables|USBCables</v>
      </c>
      <c r="I566" s="6">
        <v>59</v>
      </c>
      <c r="J566" s="6">
        <v>199</v>
      </c>
      <c r="K566" s="1">
        <f t="shared" si="48"/>
        <v>70.35175879396985</v>
      </c>
      <c r="L566" s="3">
        <v>0.7</v>
      </c>
      <c r="M566" s="1">
        <v>4</v>
      </c>
      <c r="N566" s="11">
        <v>9378</v>
      </c>
      <c r="O566" s="7">
        <f>IF(ISNUMBER(Table3[[#This Row],[rating]]), Table3[[#This Row],[rating]], "")</f>
        <v>4</v>
      </c>
      <c r="P566" s="7">
        <f>Table3[[#This Row],[average rating]] + (Table3[[#This Row],[rating_count]] / 1000)</f>
        <v>13.378</v>
      </c>
      <c r="Q566" s="7">
        <f>IFERROR(ROUND(VALUE(Table3[[#This Row],[rating]]), 0), "")</f>
        <v>4</v>
      </c>
      <c r="R566" t="s">
        <v>439</v>
      </c>
      <c r="S566" t="s">
        <v>239</v>
      </c>
      <c r="T566" t="s">
        <v>240</v>
      </c>
      <c r="U566" t="s">
        <v>241</v>
      </c>
      <c r="V566" t="s">
        <v>242</v>
      </c>
      <c r="W566" t="s">
        <v>243</v>
      </c>
      <c r="X566" t="s">
        <v>440</v>
      </c>
      <c r="Y566" t="s">
        <v>441</v>
      </c>
      <c r="Z566" s="6">
        <f t="shared" si="49"/>
        <v>1866222</v>
      </c>
      <c r="AA566" s="6">
        <f>IFERROR(VALUE(Table3[[#This Row],[potential revenue]]), 0)</f>
        <v>1866222</v>
      </c>
      <c r="AB566" t="str">
        <f t="shared" si="50"/>
        <v>Yes</v>
      </c>
      <c r="AC566">
        <f t="shared" si="51"/>
        <v>230</v>
      </c>
      <c r="AD566" t="str">
        <f t="shared" si="52"/>
        <v>&lt;₹200</v>
      </c>
      <c r="AE566" t="str">
        <f t="shared" si="53"/>
        <v>71–80%</v>
      </c>
    </row>
    <row r="567" spans="1:31" x14ac:dyDescent="0.35">
      <c r="A567" t="s">
        <v>771</v>
      </c>
      <c r="B567" t="s">
        <v>604</v>
      </c>
      <c r="C567" t="str">
        <f>PROPER(Table3[[#This Row],[product_name2]])</f>
        <v>Amazonbasics Usb Type-C To Usb Type-C 2.0 Cable - 3 Feet Laptop (0.9 Meters) - White</v>
      </c>
      <c r="D567" t="s">
        <v>605</v>
      </c>
      <c r="E567" t="s">
        <v>20</v>
      </c>
      <c r="F567" t="str">
        <f>LEFT(Table3[[#This Row],[category]], FIND("|", Table3[[#This Row],[category]]) - 1)</f>
        <v>Computers&amp;Accessories</v>
      </c>
      <c r="G567" t="str">
        <f>MID(Table3[[#This Row],[category]], FIND("|", Table3[[#This Row],[category]]) + 1, FIND("|", Table3[[#This Row],[category]], FIND("|", Table3[[#This Row],[category]]) + 1) - FIND("|", Table3[[#This Row],[category]]) - 1)</f>
        <v>Accessories&amp;Peripherals</v>
      </c>
      <c r="H567" t="str">
        <f>RIGHT(Table3[[#This Row],[category]], LEN(Table3[[#This Row],[category]]) - FIND("|", Table3[[#This Row],[category]], FIND("|", Table3[[#This Row],[category]]) + 1))</f>
        <v>Cables&amp;Accessories|Cables|USBCables</v>
      </c>
      <c r="I567" s="6">
        <v>139</v>
      </c>
      <c r="J567" s="6">
        <v>249</v>
      </c>
      <c r="K567" s="1">
        <f t="shared" si="48"/>
        <v>44.176706827309239</v>
      </c>
      <c r="L567" s="3">
        <v>0.44</v>
      </c>
      <c r="M567" s="1">
        <v>4</v>
      </c>
      <c r="N567" s="11">
        <v>9378</v>
      </c>
      <c r="O567" s="7">
        <f>IF(ISNUMBER(Table3[[#This Row],[rating]]), Table3[[#This Row],[rating]], "")</f>
        <v>4</v>
      </c>
      <c r="P567" s="7">
        <f>Table3[[#This Row],[average rating]] + (Table3[[#This Row],[rating_count]] / 1000)</f>
        <v>13.378</v>
      </c>
      <c r="Q567" s="7">
        <f>IFERROR(ROUND(VALUE(Table3[[#This Row],[rating]]), 0), "")</f>
        <v>4</v>
      </c>
      <c r="R567" t="s">
        <v>773</v>
      </c>
      <c r="S567" t="s">
        <v>239</v>
      </c>
      <c r="T567" t="s">
        <v>240</v>
      </c>
      <c r="U567" t="s">
        <v>241</v>
      </c>
      <c r="V567" t="s">
        <v>242</v>
      </c>
      <c r="W567" t="s">
        <v>774</v>
      </c>
      <c r="X567" t="s">
        <v>775</v>
      </c>
      <c r="Y567" t="s">
        <v>776</v>
      </c>
      <c r="Z567" s="6">
        <f t="shared" si="49"/>
        <v>2335122</v>
      </c>
      <c r="AA567" s="6">
        <f>IFERROR(VALUE(Table3[[#This Row],[potential revenue]]), 0)</f>
        <v>2335122</v>
      </c>
      <c r="AB567" t="str">
        <f t="shared" si="50"/>
        <v>Yes</v>
      </c>
      <c r="AC567">
        <f t="shared" si="51"/>
        <v>230</v>
      </c>
      <c r="AD567" t="str">
        <f t="shared" si="52"/>
        <v>&lt;₹200</v>
      </c>
      <c r="AE567" t="str">
        <f t="shared" si="53"/>
        <v>41–50%</v>
      </c>
    </row>
    <row r="568" spans="1:31" x14ac:dyDescent="0.35">
      <c r="A568" t="s">
        <v>1581</v>
      </c>
      <c r="B568" t="s">
        <v>8014</v>
      </c>
      <c r="C568" t="str">
        <f>PROPER(Table3[[#This Row],[product_name2]])</f>
        <v>Casio Mj-120D 150 Steps Check And Correct Desktop Calculator With Tax Keys, Black</v>
      </c>
      <c r="D568" t="s">
        <v>8015</v>
      </c>
      <c r="E568" t="s">
        <v>20</v>
      </c>
      <c r="F568" t="str">
        <f>LEFT(Table3[[#This Row],[category]], FIND("|", Table3[[#This Row],[category]]) - 1)</f>
        <v>Computers&amp;Accessories</v>
      </c>
      <c r="G568" t="str">
        <f>MID(Table3[[#This Row],[category]], FIND("|", Table3[[#This Row],[category]]) + 1, FIND("|", Table3[[#This Row],[category]], FIND("|", Table3[[#This Row],[category]]) + 1) - FIND("|", Table3[[#This Row],[category]]) - 1)</f>
        <v>Accessories&amp;Peripherals</v>
      </c>
      <c r="H568" t="str">
        <f>RIGHT(Table3[[#This Row],[category]], LEN(Table3[[#This Row],[category]]) - FIND("|", Table3[[#This Row],[category]], FIND("|", Table3[[#This Row],[category]]) + 1))</f>
        <v>Cables&amp;Accessories|Cables|USBCables</v>
      </c>
      <c r="I568" s="6">
        <v>88</v>
      </c>
      <c r="J568" s="6">
        <v>299</v>
      </c>
      <c r="K568" s="1">
        <f t="shared" si="48"/>
        <v>70.568561872909697</v>
      </c>
      <c r="L568" s="3">
        <v>0.71</v>
      </c>
      <c r="M568" s="1">
        <v>4</v>
      </c>
      <c r="N568" s="11">
        <v>9378</v>
      </c>
      <c r="O568" s="7">
        <f>IF(ISNUMBER(Table3[[#This Row],[rating]]), Table3[[#This Row],[rating]], "")</f>
        <v>4</v>
      </c>
      <c r="P568" s="7">
        <f>Table3[[#This Row],[average rating]] + (Table3[[#This Row],[rating_count]] / 1000)</f>
        <v>13.378</v>
      </c>
      <c r="Q568" s="7">
        <f>IFERROR(ROUND(VALUE(Table3[[#This Row],[rating]]), 0), "")</f>
        <v>4</v>
      </c>
      <c r="R568" t="s">
        <v>1583</v>
      </c>
      <c r="S568" t="s">
        <v>239</v>
      </c>
      <c r="T568" t="s">
        <v>240</v>
      </c>
      <c r="U568" t="s">
        <v>241</v>
      </c>
      <c r="V568" t="s">
        <v>242</v>
      </c>
      <c r="W568" t="s">
        <v>1584</v>
      </c>
      <c r="X568" t="s">
        <v>1585</v>
      </c>
      <c r="Y568" t="s">
        <v>1586</v>
      </c>
      <c r="Z568" s="6">
        <f t="shared" si="49"/>
        <v>2804022</v>
      </c>
      <c r="AA568" s="6">
        <f>IFERROR(VALUE(Table3[[#This Row],[potential revenue]]), 0)</f>
        <v>2804022</v>
      </c>
      <c r="AB568" t="str">
        <f t="shared" si="50"/>
        <v>No</v>
      </c>
      <c r="AC568">
        <f t="shared" si="51"/>
        <v>230</v>
      </c>
      <c r="AD568" t="str">
        <f t="shared" si="52"/>
        <v>&lt;₹200</v>
      </c>
      <c r="AE568" t="str">
        <f t="shared" si="53"/>
        <v>71–80%</v>
      </c>
    </row>
    <row r="569" spans="1:31" x14ac:dyDescent="0.35">
      <c r="A569" t="s">
        <v>1592</v>
      </c>
      <c r="B569" t="s">
        <v>614</v>
      </c>
      <c r="C569" t="str">
        <f>PROPER(Table3[[#This Row],[product_name2]])</f>
        <v>Redmi 80 Cm (32 Inches) Android 11 Series Hd Ready Smart Led Tv | L32M6-Ra/L32M7-Ra (Black)</v>
      </c>
      <c r="D569" t="s">
        <v>615</v>
      </c>
      <c r="E569" t="s">
        <v>20</v>
      </c>
      <c r="F569" t="str">
        <f>LEFT(Table3[[#This Row],[category]], FIND("|", Table3[[#This Row],[category]]) - 1)</f>
        <v>Computers&amp;Accessories</v>
      </c>
      <c r="G569" t="str">
        <f>MID(Table3[[#This Row],[category]], FIND("|", Table3[[#This Row],[category]]) + 1, FIND("|", Table3[[#This Row],[category]], FIND("|", Table3[[#This Row],[category]]) + 1) - FIND("|", Table3[[#This Row],[category]]) - 1)</f>
        <v>Accessories&amp;Peripherals</v>
      </c>
      <c r="H569" t="str">
        <f>RIGHT(Table3[[#This Row],[category]], LEN(Table3[[#This Row],[category]]) - FIND("|", Table3[[#This Row],[category]], FIND("|", Table3[[#This Row],[category]]) + 1))</f>
        <v>Cables&amp;Accessories|Cables|USBCables</v>
      </c>
      <c r="I569" s="6">
        <v>57.89</v>
      </c>
      <c r="J569" s="6">
        <v>199</v>
      </c>
      <c r="K569" s="1">
        <f t="shared" si="48"/>
        <v>70.909547738693476</v>
      </c>
      <c r="L569" s="3">
        <v>0.71</v>
      </c>
      <c r="M569" s="1">
        <v>4</v>
      </c>
      <c r="N569" s="11">
        <v>9378</v>
      </c>
      <c r="O569" s="7">
        <f>IF(ISNUMBER(Table3[[#This Row],[rating]]), Table3[[#This Row],[rating]], "")</f>
        <v>4</v>
      </c>
      <c r="P569" s="7">
        <f>Table3[[#This Row],[average rating]] + (Table3[[#This Row],[rating_count]] / 1000)</f>
        <v>13.378</v>
      </c>
      <c r="Q569" s="7">
        <f>IFERROR(ROUND(VALUE(Table3[[#This Row],[rating]]), 0), "")</f>
        <v>4</v>
      </c>
      <c r="R569" t="s">
        <v>1594</v>
      </c>
      <c r="S569" t="s">
        <v>239</v>
      </c>
      <c r="T569" t="s">
        <v>240</v>
      </c>
      <c r="U569" t="s">
        <v>241</v>
      </c>
      <c r="V569" t="s">
        <v>242</v>
      </c>
      <c r="W569" t="s">
        <v>243</v>
      </c>
      <c r="X569" t="s">
        <v>1595</v>
      </c>
      <c r="Y569" t="s">
        <v>1596</v>
      </c>
      <c r="Z569" s="6">
        <f t="shared" si="49"/>
        <v>1866222</v>
      </c>
      <c r="AA569" s="6">
        <f>IFERROR(VALUE(Table3[[#This Row],[potential revenue]]), 0)</f>
        <v>1866222</v>
      </c>
      <c r="AB569" t="str">
        <f t="shared" si="50"/>
        <v>Yes</v>
      </c>
      <c r="AC569">
        <f t="shared" si="51"/>
        <v>230</v>
      </c>
      <c r="AD569" t="str">
        <f t="shared" si="52"/>
        <v>&lt;₹200</v>
      </c>
      <c r="AE569" t="str">
        <f t="shared" si="53"/>
        <v>71–80%</v>
      </c>
    </row>
    <row r="570" spans="1:31" x14ac:dyDescent="0.35">
      <c r="A570" t="s">
        <v>1737</v>
      </c>
      <c r="B570" t="s">
        <v>8027</v>
      </c>
      <c r="C570" t="str">
        <f>PROPER(Table3[[#This Row],[product_name2]])</f>
        <v>Gizga Essentials Laptop Bag Sleeve Case Cover Pouch With Handle For 14.1 Inch Laptop For Men &amp; Women, Padded Laptop Compartment, Premium Zipper Closure, Water Repellent Nylon Fabric, Grey</v>
      </c>
      <c r="D570" t="s">
        <v>8028</v>
      </c>
      <c r="E570" t="s">
        <v>20</v>
      </c>
      <c r="F570" t="str">
        <f>LEFT(Table3[[#This Row],[category]], FIND("|", Table3[[#This Row],[category]]) - 1)</f>
        <v>Computers&amp;Accessories</v>
      </c>
      <c r="G570" t="str">
        <f>MID(Table3[[#This Row],[category]], FIND("|", Table3[[#This Row],[category]]) + 1, FIND("|", Table3[[#This Row],[category]], FIND("|", Table3[[#This Row],[category]]) + 1) - FIND("|", Table3[[#This Row],[category]]) - 1)</f>
        <v>Accessories&amp;Peripherals</v>
      </c>
      <c r="H570" t="str">
        <f>RIGHT(Table3[[#This Row],[category]], LEN(Table3[[#This Row],[category]]) - FIND("|", Table3[[#This Row],[category]], FIND("|", Table3[[#This Row],[category]]) + 1))</f>
        <v>Cables&amp;Accessories|Cables|USBCables</v>
      </c>
      <c r="I570" s="6">
        <v>129</v>
      </c>
      <c r="J570" s="6">
        <v>249</v>
      </c>
      <c r="K570" s="1">
        <f t="shared" si="48"/>
        <v>48.192771084337352</v>
      </c>
      <c r="L570" s="3">
        <v>0.48</v>
      </c>
      <c r="M570" s="1">
        <v>4</v>
      </c>
      <c r="N570" s="11">
        <v>9378</v>
      </c>
      <c r="O570" s="7">
        <f>IF(ISNUMBER(Table3[[#This Row],[rating]]), Table3[[#This Row],[rating]], "")</f>
        <v>4</v>
      </c>
      <c r="P570" s="7">
        <f>Table3[[#This Row],[average rating]] + (Table3[[#This Row],[rating_count]] / 1000)</f>
        <v>13.378</v>
      </c>
      <c r="Q570" s="7">
        <f>IFERROR(ROUND(VALUE(Table3[[#This Row],[rating]]), 0), "")</f>
        <v>4</v>
      </c>
      <c r="R570" t="s">
        <v>1739</v>
      </c>
      <c r="S570" t="s">
        <v>239</v>
      </c>
      <c r="T570" t="s">
        <v>240</v>
      </c>
      <c r="U570" t="s">
        <v>241</v>
      </c>
      <c r="V570" t="s">
        <v>242</v>
      </c>
      <c r="W570" t="s">
        <v>243</v>
      </c>
      <c r="X570" t="s">
        <v>1740</v>
      </c>
      <c r="Y570" t="s">
        <v>1741</v>
      </c>
      <c r="Z570" s="6">
        <f t="shared" si="49"/>
        <v>2335122</v>
      </c>
      <c r="AA570" s="6">
        <f>IFERROR(VALUE(Table3[[#This Row],[potential revenue]]), 0)</f>
        <v>2335122</v>
      </c>
      <c r="AB570" t="str">
        <f t="shared" si="50"/>
        <v>Yes</v>
      </c>
      <c r="AC570">
        <f t="shared" si="51"/>
        <v>231</v>
      </c>
      <c r="AD570" t="str">
        <f t="shared" si="52"/>
        <v>&lt;₹200</v>
      </c>
      <c r="AE570" t="str">
        <f t="shared" si="53"/>
        <v>41–50%</v>
      </c>
    </row>
    <row r="571" spans="1:31" x14ac:dyDescent="0.35">
      <c r="A571" t="s">
        <v>2256</v>
      </c>
      <c r="B571" t="s">
        <v>8093</v>
      </c>
      <c r="C571" t="str">
        <f>PROPER(Table3[[#This Row],[product_name2]])</f>
        <v>Orico 2.5"(6.3Cm) Usb 3.0 Hdd Enclosure Case Cover For Sata Ssd Hdd | Sata Ssd Hdd Enclosure High Speed Usb 3.0 | Tool Free Installation | Black</v>
      </c>
      <c r="D571" t="s">
        <v>8094</v>
      </c>
      <c r="E571" t="s">
        <v>20</v>
      </c>
      <c r="F571" t="str">
        <f>LEFT(Table3[[#This Row],[category]], FIND("|", Table3[[#This Row],[category]]) - 1)</f>
        <v>Computers&amp;Accessories</v>
      </c>
      <c r="G571" t="str">
        <f>MID(Table3[[#This Row],[category]], FIND("|", Table3[[#This Row],[category]]) + 1, FIND("|", Table3[[#This Row],[category]], FIND("|", Table3[[#This Row],[category]]) + 1) - FIND("|", Table3[[#This Row],[category]]) - 1)</f>
        <v>Accessories&amp;Peripherals</v>
      </c>
      <c r="H571" t="str">
        <f>RIGHT(Table3[[#This Row],[category]], LEN(Table3[[#This Row],[category]]) - FIND("|", Table3[[#This Row],[category]], FIND("|", Table3[[#This Row],[category]]) + 1))</f>
        <v>Cables&amp;Accessories|Cables|USBCables</v>
      </c>
      <c r="I571" s="6">
        <v>182</v>
      </c>
      <c r="J571" s="6">
        <v>599</v>
      </c>
      <c r="K571" s="1">
        <f t="shared" si="48"/>
        <v>69.616026711185313</v>
      </c>
      <c r="L571" s="3">
        <v>0.7</v>
      </c>
      <c r="M571" s="1">
        <v>4</v>
      </c>
      <c r="N571" s="11">
        <v>9378</v>
      </c>
      <c r="O571" s="7">
        <f>IF(ISNUMBER(Table3[[#This Row],[rating]]), Table3[[#This Row],[rating]], "")</f>
        <v>4</v>
      </c>
      <c r="P571" s="7">
        <f>Table3[[#This Row],[average rating]] + (Table3[[#This Row],[rating_count]] / 1000)</f>
        <v>13.378</v>
      </c>
      <c r="Q571" s="7">
        <f>IFERROR(ROUND(VALUE(Table3[[#This Row],[rating]]), 0), "")</f>
        <v>4</v>
      </c>
      <c r="R571" t="s">
        <v>2258</v>
      </c>
      <c r="S571" t="s">
        <v>239</v>
      </c>
      <c r="T571" t="s">
        <v>240</v>
      </c>
      <c r="U571" t="s">
        <v>241</v>
      </c>
      <c r="V571" t="s">
        <v>242</v>
      </c>
      <c r="W571" t="s">
        <v>1584</v>
      </c>
      <c r="X571" t="s">
        <v>2259</v>
      </c>
      <c r="Y571" t="s">
        <v>2260</v>
      </c>
      <c r="Z571" s="6">
        <f t="shared" si="49"/>
        <v>5617422</v>
      </c>
      <c r="AA571" s="6">
        <f>IFERROR(VALUE(Table3[[#This Row],[potential revenue]]), 0)</f>
        <v>5617422</v>
      </c>
      <c r="AB571" t="str">
        <f t="shared" si="50"/>
        <v>No</v>
      </c>
      <c r="AC571">
        <f t="shared" si="51"/>
        <v>230</v>
      </c>
      <c r="AD571" t="str">
        <f t="shared" si="52"/>
        <v>&lt;₹200</v>
      </c>
      <c r="AE571" t="str">
        <f t="shared" si="53"/>
        <v>61–70%</v>
      </c>
    </row>
    <row r="572" spans="1:31" x14ac:dyDescent="0.35">
      <c r="A572" t="s">
        <v>3854</v>
      </c>
      <c r="B572" t="s">
        <v>8389</v>
      </c>
      <c r="C572" t="str">
        <f>PROPER(Table3[[#This Row],[product_name2]])</f>
        <v>Tp-Link Tl-Wa855Re 300 Mbps Wi-Fi Range Extender (White)</v>
      </c>
      <c r="D572" t="s">
        <v>8390</v>
      </c>
      <c r="E572" t="s">
        <v>3061</v>
      </c>
      <c r="F572" t="str">
        <f>LEFT(Table3[[#This Row],[category]], FIND("|", Table3[[#This Row],[category]]) - 1)</f>
        <v>Electronics</v>
      </c>
      <c r="G572" t="str">
        <f>MID(Table3[[#This Row],[category]], FIND("|", Table3[[#This Row],[category]]) + 1, FIND("|", Table3[[#This Row],[category]], FIND("|", Table3[[#This Row],[category]]) + 1) - FIND("|", Table3[[#This Row],[category]]) - 1)</f>
        <v>Mobiles&amp;Accessories</v>
      </c>
      <c r="H572" t="str">
        <f>RIGHT(Table3[[#This Row],[category]], LEN(Table3[[#This Row],[category]]) - FIND("|", Table3[[#This Row],[category]], FIND("|", Table3[[#This Row],[category]]) + 1))</f>
        <v>Smartphones&amp;BasicMobiles|BasicMobiles</v>
      </c>
      <c r="I572" s="6">
        <v>1399</v>
      </c>
      <c r="J572" s="6">
        <v>1630</v>
      </c>
      <c r="K572" s="1">
        <f t="shared" si="48"/>
        <v>14.171779141104293</v>
      </c>
      <c r="L572" s="3">
        <v>0.14000000000000001</v>
      </c>
      <c r="M572" s="1">
        <v>4</v>
      </c>
      <c r="N572" s="11">
        <v>9378</v>
      </c>
      <c r="O572" s="7">
        <f>IF(ISNUMBER(Table3[[#This Row],[rating]]), Table3[[#This Row],[rating]], "")</f>
        <v>4</v>
      </c>
      <c r="P572" s="7">
        <f>Table3[[#This Row],[average rating]] + (Table3[[#This Row],[rating_count]] / 1000)</f>
        <v>13.378</v>
      </c>
      <c r="Q572" s="7">
        <f>IFERROR(ROUND(VALUE(Table3[[#This Row],[rating]]), 0), "")</f>
        <v>4</v>
      </c>
      <c r="R572" t="s">
        <v>3856</v>
      </c>
      <c r="S572" t="s">
        <v>3857</v>
      </c>
      <c r="T572" t="s">
        <v>3858</v>
      </c>
      <c r="U572" t="s">
        <v>3859</v>
      </c>
      <c r="V572" t="s">
        <v>3860</v>
      </c>
      <c r="W572" t="s">
        <v>3861</v>
      </c>
      <c r="X572" t="s">
        <v>3862</v>
      </c>
      <c r="Y572" t="s">
        <v>3863</v>
      </c>
      <c r="Z572" s="6">
        <f t="shared" si="49"/>
        <v>15286140</v>
      </c>
      <c r="AA572" s="6">
        <f>IFERROR(VALUE(Table3[[#This Row],[potential revenue]]), 0)</f>
        <v>15286140</v>
      </c>
      <c r="AB572" t="str">
        <f t="shared" si="50"/>
        <v>Yes</v>
      </c>
      <c r="AC572">
        <f t="shared" si="51"/>
        <v>229</v>
      </c>
      <c r="AD572" t="str">
        <f t="shared" si="52"/>
        <v>&lt;₹200</v>
      </c>
      <c r="AE572" t="str">
        <f t="shared" si="53"/>
        <v>11–20%</v>
      </c>
    </row>
    <row r="573" spans="1:31" x14ac:dyDescent="0.35">
      <c r="A573" t="s">
        <v>4282</v>
      </c>
      <c r="B573" t="s">
        <v>4723</v>
      </c>
      <c r="C573" t="str">
        <f>PROPER(Table3[[#This Row],[product_name2]])</f>
        <v>Wecool S5 Long Selfie Stick, With Large Reinforced Tripod Stand Up To 61 Inch / 156 Cms, Ultra Long Multi Function Bluetooth Selfie Stick With 1/4 Screw Compatible With Gopro, Camera, And Ring Light</v>
      </c>
      <c r="D573" t="s">
        <v>4724</v>
      </c>
      <c r="E573" t="s">
        <v>3061</v>
      </c>
      <c r="F573" t="str">
        <f>LEFT(Table3[[#This Row],[category]], FIND("|", Table3[[#This Row],[category]]) - 1)</f>
        <v>Electronics</v>
      </c>
      <c r="G573" t="str">
        <f>MID(Table3[[#This Row],[category]], FIND("|", Table3[[#This Row],[category]]) + 1, FIND("|", Table3[[#This Row],[category]], FIND("|", Table3[[#This Row],[category]]) + 1) - FIND("|", Table3[[#This Row],[category]]) - 1)</f>
        <v>Mobiles&amp;Accessories</v>
      </c>
      <c r="H573" t="str">
        <f>RIGHT(Table3[[#This Row],[category]], LEN(Table3[[#This Row],[category]]) - FIND("|", Table3[[#This Row],[category]], FIND("|", Table3[[#This Row],[category]]) + 1))</f>
        <v>Smartphones&amp;BasicMobiles|BasicMobiles</v>
      </c>
      <c r="I573" s="6">
        <v>1399</v>
      </c>
      <c r="J573" s="6">
        <v>1630</v>
      </c>
      <c r="K573" s="1">
        <f t="shared" si="48"/>
        <v>14.171779141104293</v>
      </c>
      <c r="L573" s="3">
        <v>0.14000000000000001</v>
      </c>
      <c r="M573" s="1">
        <v>4</v>
      </c>
      <c r="N573" s="11">
        <v>9378</v>
      </c>
      <c r="O573" s="7">
        <f>IF(ISNUMBER(Table3[[#This Row],[rating]]), Table3[[#This Row],[rating]], "")</f>
        <v>4</v>
      </c>
      <c r="P573" s="7">
        <f>Table3[[#This Row],[average rating]] + (Table3[[#This Row],[rating_count]] / 1000)</f>
        <v>13.378</v>
      </c>
      <c r="Q573" s="7">
        <f>IFERROR(ROUND(VALUE(Table3[[#This Row],[rating]]), 0), "")</f>
        <v>4</v>
      </c>
      <c r="R573" t="s">
        <v>4284</v>
      </c>
      <c r="S573" t="s">
        <v>3857</v>
      </c>
      <c r="T573" t="s">
        <v>3858</v>
      </c>
      <c r="U573" t="s">
        <v>3859</v>
      </c>
      <c r="V573" t="s">
        <v>3860</v>
      </c>
      <c r="W573" t="s">
        <v>3861</v>
      </c>
      <c r="X573" t="s">
        <v>4285</v>
      </c>
      <c r="Y573" t="s">
        <v>4286</v>
      </c>
      <c r="Z573" s="6">
        <f t="shared" si="49"/>
        <v>15286140</v>
      </c>
      <c r="AA573" s="6">
        <f>IFERROR(VALUE(Table3[[#This Row],[potential revenue]]), 0)</f>
        <v>15286140</v>
      </c>
      <c r="AB573" t="str">
        <f t="shared" si="50"/>
        <v>No</v>
      </c>
      <c r="AC573">
        <f t="shared" si="51"/>
        <v>229</v>
      </c>
      <c r="AD573" t="str">
        <f t="shared" si="52"/>
        <v>&gt;₹500</v>
      </c>
      <c r="AE573" t="str">
        <f t="shared" si="53"/>
        <v>11–20%</v>
      </c>
    </row>
    <row r="574" spans="1:31" x14ac:dyDescent="0.35">
      <c r="A574" t="s">
        <v>236</v>
      </c>
      <c r="B574" t="s">
        <v>8410</v>
      </c>
      <c r="C574" t="str">
        <f>PROPER(Table3[[#This Row],[product_name2]])</f>
        <v>Offbeat¬Æ - Dash 2.4Ghz Wireless + Bluetooth 5.1 Mouse, Multi-Device Dual Mode Slim Rechargeable Silent Click Buttons Wireless Bluetooth Mouse, 3 Adjustable Dpi, Works On 2 Devices At The Same Time With A Switch Button For Windows/Mac/Android/Ipad/Smart Tv</v>
      </c>
      <c r="D574" t="s">
        <v>8411</v>
      </c>
      <c r="E574" t="s">
        <v>20</v>
      </c>
      <c r="F574" t="str">
        <f>LEFT(Table3[[#This Row],[category]], FIND("|", Table3[[#This Row],[category]]) - 1)</f>
        <v>Computers&amp;Accessories</v>
      </c>
      <c r="G574" t="str">
        <f>MID(Table3[[#This Row],[category]], FIND("|", Table3[[#This Row],[category]]) + 1, FIND("|", Table3[[#This Row],[category]], FIND("|", Table3[[#This Row],[category]]) + 1) - FIND("|", Table3[[#This Row],[category]]) - 1)</f>
        <v>Accessories&amp;Peripherals</v>
      </c>
      <c r="H574" t="str">
        <f>RIGHT(Table3[[#This Row],[category]], LEN(Table3[[#This Row],[category]]) - FIND("|", Table3[[#This Row],[category]], FIND("|", Table3[[#This Row],[category]]) + 1))</f>
        <v>Cables&amp;Accessories|Cables|USBCables</v>
      </c>
      <c r="I574" s="6">
        <v>59</v>
      </c>
      <c r="J574" s="6">
        <v>199</v>
      </c>
      <c r="K574" s="1">
        <f t="shared" si="48"/>
        <v>70.35175879396985</v>
      </c>
      <c r="L574" s="3">
        <v>0.7</v>
      </c>
      <c r="M574" s="1">
        <v>4</v>
      </c>
      <c r="N574" s="11">
        <v>9377</v>
      </c>
      <c r="O574" s="7">
        <f>IF(ISNUMBER(Table3[[#This Row],[rating]]), Table3[[#This Row],[rating]], "")</f>
        <v>4</v>
      </c>
      <c r="P574" s="7">
        <f>Table3[[#This Row],[average rating]] + (Table3[[#This Row],[rating_count]] / 1000)</f>
        <v>13.377000000000001</v>
      </c>
      <c r="Q574" s="7">
        <f>IFERROR(ROUND(VALUE(Table3[[#This Row],[rating]]), 0), "")</f>
        <v>4</v>
      </c>
      <c r="R574" t="s">
        <v>238</v>
      </c>
      <c r="S574" t="s">
        <v>239</v>
      </c>
      <c r="T574" t="s">
        <v>240</v>
      </c>
      <c r="U574" t="s">
        <v>241</v>
      </c>
      <c r="V574" t="s">
        <v>242</v>
      </c>
      <c r="W574" t="s">
        <v>243</v>
      </c>
      <c r="X574" t="s">
        <v>4023</v>
      </c>
      <c r="Y574" t="s">
        <v>4024</v>
      </c>
      <c r="Z574" s="6">
        <f t="shared" si="49"/>
        <v>1866023</v>
      </c>
      <c r="AA574" s="6">
        <f>IFERROR(VALUE(Table3[[#This Row],[potential revenue]]), 0)</f>
        <v>1866023</v>
      </c>
      <c r="AB574" t="str">
        <f t="shared" si="50"/>
        <v>No</v>
      </c>
      <c r="AC574">
        <f t="shared" si="51"/>
        <v>229</v>
      </c>
      <c r="AD574" t="str">
        <f t="shared" si="52"/>
        <v>&gt;₹500</v>
      </c>
      <c r="AE574" t="str">
        <f t="shared" si="53"/>
        <v>71–80%</v>
      </c>
    </row>
    <row r="575" spans="1:31" x14ac:dyDescent="0.35">
      <c r="A575" t="s">
        <v>4071</v>
      </c>
      <c r="B575" t="s">
        <v>8420</v>
      </c>
      <c r="C575" t="str">
        <f>PROPER(Table3[[#This Row],[product_name2]])</f>
        <v>Classmate Drawing Book - Unruled, 40 Pages, 210 Mm X 297 Mm - Pack Of 4</v>
      </c>
      <c r="D575" t="s">
        <v>8421</v>
      </c>
      <c r="E575" t="s">
        <v>20</v>
      </c>
      <c r="F575" t="str">
        <f>LEFT(Table3[[#This Row],[category]], FIND("|", Table3[[#This Row],[category]]) - 1)</f>
        <v>Computers&amp;Accessories</v>
      </c>
      <c r="G575" t="str">
        <f>MID(Table3[[#This Row],[category]], FIND("|", Table3[[#This Row],[category]]) + 1, FIND("|", Table3[[#This Row],[category]], FIND("|", Table3[[#This Row],[category]]) + 1) - FIND("|", Table3[[#This Row],[category]]) - 1)</f>
        <v>Accessories&amp;Peripherals</v>
      </c>
      <c r="H575" t="str">
        <f>RIGHT(Table3[[#This Row],[category]], LEN(Table3[[#This Row],[category]]) - FIND("|", Table3[[#This Row],[category]], FIND("|", Table3[[#This Row],[category]]) + 1))</f>
        <v>Cables&amp;Accessories|Cables|USBCables</v>
      </c>
      <c r="I575" s="6">
        <v>139</v>
      </c>
      <c r="J575" s="6">
        <v>249</v>
      </c>
      <c r="K575" s="1">
        <f t="shared" si="48"/>
        <v>44.176706827309239</v>
      </c>
      <c r="L575" s="3">
        <v>0.44</v>
      </c>
      <c r="M575" s="1">
        <v>4</v>
      </c>
      <c r="N575" s="11">
        <v>9377</v>
      </c>
      <c r="O575" s="7">
        <f>IF(ISNUMBER(Table3[[#This Row],[rating]]), Table3[[#This Row],[rating]], "")</f>
        <v>4</v>
      </c>
      <c r="P575" s="7">
        <f>Table3[[#This Row],[average rating]] + (Table3[[#This Row],[rating_count]] / 1000)</f>
        <v>13.377000000000001</v>
      </c>
      <c r="Q575" s="7">
        <f>IFERROR(ROUND(VALUE(Table3[[#This Row],[rating]]), 0), "")</f>
        <v>4</v>
      </c>
      <c r="R575" t="s">
        <v>773</v>
      </c>
      <c r="S575" t="s">
        <v>239</v>
      </c>
      <c r="T575" t="s">
        <v>240</v>
      </c>
      <c r="U575" t="s">
        <v>241</v>
      </c>
      <c r="V575" t="s">
        <v>242</v>
      </c>
      <c r="W575" t="s">
        <v>243</v>
      </c>
      <c r="X575" t="s">
        <v>4073</v>
      </c>
      <c r="Y575" t="s">
        <v>4074</v>
      </c>
      <c r="Z575" s="6">
        <f t="shared" si="49"/>
        <v>2334873</v>
      </c>
      <c r="AA575" s="6">
        <f>IFERROR(VALUE(Table3[[#This Row],[potential revenue]]), 0)</f>
        <v>2334873</v>
      </c>
      <c r="AB575" t="str">
        <f t="shared" si="50"/>
        <v>Yes</v>
      </c>
      <c r="AC575">
        <f t="shared" si="51"/>
        <v>230</v>
      </c>
      <c r="AD575" t="str">
        <f t="shared" si="52"/>
        <v>&lt;₹200</v>
      </c>
      <c r="AE575" t="str">
        <f t="shared" si="53"/>
        <v>41–50%</v>
      </c>
    </row>
    <row r="576" spans="1:31" x14ac:dyDescent="0.35">
      <c r="A576" t="s">
        <v>236</v>
      </c>
      <c r="B576" t="s">
        <v>8647</v>
      </c>
      <c r="C576" t="str">
        <f>PROPER(Table3[[#This Row],[product_name2]])</f>
        <v>Pigeon Polypropylene Mini Handy And Compact Chopper With 3 Blades For Effortlessly Chopping Vegetables And Fruits For Your Kitchen (12420, Green, 400 Ml)</v>
      </c>
      <c r="D576" t="s">
        <v>8648</v>
      </c>
      <c r="E576" t="s">
        <v>20</v>
      </c>
      <c r="F576" t="str">
        <f>LEFT(Table3[[#This Row],[category]], FIND("|", Table3[[#This Row],[category]]) - 1)</f>
        <v>Computers&amp;Accessories</v>
      </c>
      <c r="G576" t="str">
        <f>MID(Table3[[#This Row],[category]], FIND("|", Table3[[#This Row],[category]]) + 1, FIND("|", Table3[[#This Row],[category]], FIND("|", Table3[[#This Row],[category]]) + 1) - FIND("|", Table3[[#This Row],[category]]) - 1)</f>
        <v>Accessories&amp;Peripherals</v>
      </c>
      <c r="H576" t="str">
        <f>RIGHT(Table3[[#This Row],[category]], LEN(Table3[[#This Row],[category]]) - FIND("|", Table3[[#This Row],[category]], FIND("|", Table3[[#This Row],[category]]) + 1))</f>
        <v>Cables&amp;Accessories|Cables|USBCables</v>
      </c>
      <c r="I576" s="6">
        <v>59</v>
      </c>
      <c r="J576" s="6">
        <v>199</v>
      </c>
      <c r="K576" s="1">
        <f t="shared" si="48"/>
        <v>70.35175879396985</v>
      </c>
      <c r="L576" s="3">
        <v>0.7</v>
      </c>
      <c r="M576" s="1">
        <v>4</v>
      </c>
      <c r="N576" s="11">
        <v>9377</v>
      </c>
      <c r="O576" s="7">
        <f>IF(ISNUMBER(Table3[[#This Row],[rating]]), Table3[[#This Row],[rating]], "")</f>
        <v>4</v>
      </c>
      <c r="P576" s="7">
        <f>Table3[[#This Row],[average rating]] + (Table3[[#This Row],[rating_count]] / 1000)</f>
        <v>13.377000000000001</v>
      </c>
      <c r="Q576" s="7">
        <f>IFERROR(ROUND(VALUE(Table3[[#This Row],[rating]]), 0), "")</f>
        <v>4</v>
      </c>
      <c r="R576" t="s">
        <v>238</v>
      </c>
      <c r="S576" t="s">
        <v>239</v>
      </c>
      <c r="T576" t="s">
        <v>240</v>
      </c>
      <c r="U576" t="s">
        <v>241</v>
      </c>
      <c r="V576" t="s">
        <v>242</v>
      </c>
      <c r="W576" t="s">
        <v>243</v>
      </c>
      <c r="X576" t="s">
        <v>244</v>
      </c>
      <c r="Y576" t="s">
        <v>5994</v>
      </c>
      <c r="Z576" s="6">
        <f t="shared" si="49"/>
        <v>1866023</v>
      </c>
      <c r="AA576" s="6">
        <f>IFERROR(VALUE(Table3[[#This Row],[potential revenue]]), 0)</f>
        <v>1866023</v>
      </c>
      <c r="AB576" t="str">
        <f t="shared" si="50"/>
        <v>No</v>
      </c>
      <c r="AC576">
        <f t="shared" si="51"/>
        <v>231</v>
      </c>
      <c r="AD576" t="str">
        <f t="shared" si="52"/>
        <v>&lt;₹200</v>
      </c>
      <c r="AE576" t="str">
        <f t="shared" si="53"/>
        <v>71–80%</v>
      </c>
    </row>
    <row r="577" spans="1:31" x14ac:dyDescent="0.35">
      <c r="A577" t="s">
        <v>10970</v>
      </c>
      <c r="B577" t="s">
        <v>7519</v>
      </c>
      <c r="C577" t="str">
        <f>PROPER(Table3[[#This Row],[product_name2]])</f>
        <v>Tukzer Stylus Pen, Ipad Pencil With Palm Rejection Tilt Sensor| 2Nd Gen For 2018-2022 Ipad 6/7/8/9Th Gen; Ipad 10.2", Pro 12.9/11", Mini 6/5Th, Air 5/4/3Rd, Precise For Writing/Drawing (3 Spare Tips)</v>
      </c>
      <c r="D577" t="s">
        <v>7520</v>
      </c>
      <c r="E577" t="s">
        <v>8888</v>
      </c>
      <c r="F577" t="str">
        <f>LEFT(Table3[[#This Row],[category]], FIND("|", Table3[[#This Row],[category]]) - 1)</f>
        <v>Home&amp;Kitchen</v>
      </c>
      <c r="G577" t="str">
        <f>MID(Table3[[#This Row],[category]], FIND("|", Table3[[#This Row],[category]]) + 1, FIND("|", Table3[[#This Row],[category]], FIND("|", Table3[[#This Row],[category]]) + 1) - FIND("|", Table3[[#This Row],[category]]) - 1)</f>
        <v>Heating,Cooling&amp;AirQuality</v>
      </c>
      <c r="H577" t="str">
        <f>RIGHT(Table3[[#This Row],[category]], LEN(Table3[[#This Row],[category]]) - FIND("|", Table3[[#This Row],[category]], FIND("|", Table3[[#This Row],[category]]) + 1))</f>
        <v>WaterHeaters&amp;Geysers|ImmersionRods</v>
      </c>
      <c r="I577" s="6">
        <v>999</v>
      </c>
      <c r="J577" s="6">
        <v>1075</v>
      </c>
      <c r="K577" s="1">
        <f t="shared" si="48"/>
        <v>7.0697674418604652</v>
      </c>
      <c r="L577" s="3">
        <v>7.0000000000000007E-2</v>
      </c>
      <c r="M577" s="1">
        <v>4.0999999999999996</v>
      </c>
      <c r="N577" s="11">
        <v>9275</v>
      </c>
      <c r="O577" s="7">
        <f>IF(ISNUMBER(Table3[[#This Row],[rating]]), Table3[[#This Row],[rating]], "")</f>
        <v>4.0999999999999996</v>
      </c>
      <c r="P577" s="7">
        <f>Table3[[#This Row],[average rating]] + (Table3[[#This Row],[rating_count]] / 1000)</f>
        <v>13.375</v>
      </c>
      <c r="Q577" s="7">
        <f>IFERROR(ROUND(VALUE(Table3[[#This Row],[rating]]), 0), "")</f>
        <v>4</v>
      </c>
      <c r="R577" t="s">
        <v>10972</v>
      </c>
      <c r="S577" t="s">
        <v>10973</v>
      </c>
      <c r="T577" t="s">
        <v>10974</v>
      </c>
      <c r="U577" t="s">
        <v>10975</v>
      </c>
      <c r="V577" t="s">
        <v>10976</v>
      </c>
      <c r="W577" t="s">
        <v>10977</v>
      </c>
      <c r="X577" t="s">
        <v>10978</v>
      </c>
      <c r="Y577" t="s">
        <v>10979</v>
      </c>
      <c r="Z577" s="6">
        <f t="shared" si="49"/>
        <v>9970625</v>
      </c>
      <c r="AA577" s="6">
        <f>IFERROR(VALUE(Table3[[#This Row],[potential revenue]]), 0)</f>
        <v>9970625</v>
      </c>
      <c r="AB577" t="str">
        <f t="shared" si="50"/>
        <v>Yes</v>
      </c>
      <c r="AC577">
        <f t="shared" si="51"/>
        <v>231</v>
      </c>
      <c r="AD577" t="str">
        <f t="shared" si="52"/>
        <v>&lt;₹200</v>
      </c>
      <c r="AE577" t="str">
        <f t="shared" si="53"/>
        <v>0–10%</v>
      </c>
    </row>
    <row r="578" spans="1:31" x14ac:dyDescent="0.35">
      <c r="A578" t="s">
        <v>11415</v>
      </c>
      <c r="B578" t="s">
        <v>1901</v>
      </c>
      <c r="C578" t="str">
        <f>PROPER(Table3[[#This Row],[product_name2]])</f>
        <v>Crypo‚Ñ¢ Universal Remote Compatible With Tata Sky Universal Hd &amp; Sd Set Top Box (Also Works With All Tv)</v>
      </c>
      <c r="D578" t="s">
        <v>1902</v>
      </c>
      <c r="E578" t="s">
        <v>10143</v>
      </c>
      <c r="F578" t="str">
        <f>LEFT(Table3[[#This Row],[category]], FIND("|", Table3[[#This Row],[category]]) - 1)</f>
        <v>Home&amp;Kitchen</v>
      </c>
      <c r="G578" t="str">
        <f>MID(Table3[[#This Row],[category]], FIND("|", Table3[[#This Row],[category]]) + 1, FIND("|", Table3[[#This Row],[category]], FIND("|", Table3[[#This Row],[category]]) + 1) - FIND("|", Table3[[#This Row],[category]]) - 1)</f>
        <v>Kitchen&amp;HomeAppliances</v>
      </c>
      <c r="H578" t="str">
        <f>RIGHT(Table3[[#This Row],[category]], LEN(Table3[[#This Row],[category]]) - FIND("|", Table3[[#This Row],[category]], FIND("|", Table3[[#This Row],[category]]) + 1))</f>
        <v>WaterPurifiers&amp;Accessories|WaterFilters&amp;Purifiers</v>
      </c>
      <c r="I578" s="6">
        <v>13999</v>
      </c>
      <c r="J578" s="6">
        <v>24850</v>
      </c>
      <c r="K578" s="1">
        <f t="shared" ref="K578:K641" si="54">(J578-I578)/J578*100</f>
        <v>43.665995975855132</v>
      </c>
      <c r="L578" s="3">
        <v>0.44</v>
      </c>
      <c r="M578" s="1">
        <v>4.4000000000000004</v>
      </c>
      <c r="N578" s="11">
        <v>8948</v>
      </c>
      <c r="O578" s="7">
        <f>IF(ISNUMBER(Table3[[#This Row],[rating]]), Table3[[#This Row],[rating]], "")</f>
        <v>4.4000000000000004</v>
      </c>
      <c r="P578" s="7">
        <f>Table3[[#This Row],[average rating]] + (Table3[[#This Row],[rating_count]] / 1000)</f>
        <v>13.348000000000001</v>
      </c>
      <c r="Q578" s="7">
        <f>IFERROR(ROUND(VALUE(Table3[[#This Row],[rating]]), 0), "")</f>
        <v>4</v>
      </c>
      <c r="R578" t="s">
        <v>11417</v>
      </c>
      <c r="S578" t="s">
        <v>11418</v>
      </c>
      <c r="T578" t="s">
        <v>11419</v>
      </c>
      <c r="U578" t="s">
        <v>11420</v>
      </c>
      <c r="V578" t="s">
        <v>11421</v>
      </c>
      <c r="W578" t="s">
        <v>11422</v>
      </c>
      <c r="X578" t="s">
        <v>11423</v>
      </c>
      <c r="Y578" t="s">
        <v>11424</v>
      </c>
      <c r="Z578" s="6">
        <f t="shared" ref="Z578:Z641" si="55">(J578*N578)</f>
        <v>222357800</v>
      </c>
      <c r="AA578" s="6">
        <f>IFERROR(VALUE(Table3[[#This Row],[potential revenue]]), 0)</f>
        <v>222357800</v>
      </c>
      <c r="AB578" t="str">
        <f t="shared" ref="AB578:AB641" si="56">IF(K577 &gt;= 50, "Yes", "No")</f>
        <v>No</v>
      </c>
      <c r="AC578">
        <f t="shared" ref="AC578:AC641" si="57">COUNTIF(E577:AB1076, "Yes")</f>
        <v>232</v>
      </c>
      <c r="AD578" t="str">
        <f t="shared" ref="AD578:AD641" si="58">IF(I577 &lt; 200, "&lt;₹200", IF(I577 &lt;= 500, "₹200–₹500", "&gt;₹500"))</f>
        <v>&gt;₹500</v>
      </c>
      <c r="AE578" t="str">
        <f t="shared" ref="AE578:AE641" si="59">IF(K578&lt;=10, "0–10%",
 IF(K578&lt;=20, "11–20%",
 IF(K578&lt;=30, "21–30%",
 IF(K578&lt;=40, "31–40%",
 IF(K578&lt;=50, "41–50%",
 IF(K578&lt;=60, "51–60%",
 IF(K578&lt;=70, "61–70%",
 IF(K578&lt;=80, "71–80%",
 IF(K578&lt;=90, "81–90%", "91–100%")))))))))</f>
        <v>41–50%</v>
      </c>
    </row>
    <row r="579" spans="1:31" x14ac:dyDescent="0.35">
      <c r="A579" t="s">
        <v>3176</v>
      </c>
      <c r="B579" t="s">
        <v>1211</v>
      </c>
      <c r="C579" t="str">
        <f>PROPER(Table3[[#This Row],[product_name2]])</f>
        <v>Mi 2-In-1 Usb Type C Cable (Micro Usb To Type C) 30Cm For Smartphone, Headphone, Laptop (White)</v>
      </c>
      <c r="D579" t="s">
        <v>1212</v>
      </c>
      <c r="E579" t="s">
        <v>3178</v>
      </c>
      <c r="F579" t="str">
        <f>LEFT(Table3[[#This Row],[category]], FIND("|", Table3[[#This Row],[category]]) - 1)</f>
        <v>Electronics</v>
      </c>
      <c r="G579" t="str">
        <f>MID(Table3[[#This Row],[category]], FIND("|", Table3[[#This Row],[category]]) + 1, FIND("|", Table3[[#This Row],[category]], FIND("|", Table3[[#This Row],[category]]) + 1) - FIND("|", Table3[[#This Row],[category]]) - 1)</f>
        <v>Mobiles&amp;Accessories</v>
      </c>
      <c r="H579" t="str">
        <f>RIGHT(Table3[[#This Row],[category]], LEN(Table3[[#This Row],[category]]) - FIND("|", Table3[[#This Row],[category]], FIND("|", Table3[[#This Row],[category]]) + 1))</f>
        <v>MobileAccessories|Chargers|WallChargers</v>
      </c>
      <c r="I579" s="6">
        <v>1219</v>
      </c>
      <c r="J579" s="6">
        <v>1699</v>
      </c>
      <c r="K579" s="1">
        <f t="shared" si="54"/>
        <v>28.251912889935255</v>
      </c>
      <c r="L579" s="3">
        <v>0.28000000000000003</v>
      </c>
      <c r="M579" s="1">
        <v>4.4000000000000004</v>
      </c>
      <c r="N579" s="11">
        <v>8891</v>
      </c>
      <c r="O579" s="7">
        <f>IF(ISNUMBER(Table3[[#This Row],[rating]]), Table3[[#This Row],[rating]], "")</f>
        <v>4.4000000000000004</v>
      </c>
      <c r="P579" s="7">
        <f>Table3[[#This Row],[average rating]] + (Table3[[#This Row],[rating_count]] / 1000)</f>
        <v>13.291</v>
      </c>
      <c r="Q579" s="7">
        <f>IFERROR(ROUND(VALUE(Table3[[#This Row],[rating]]), 0), "")</f>
        <v>4</v>
      </c>
      <c r="R579" t="s">
        <v>3179</v>
      </c>
      <c r="S579" t="s">
        <v>3180</v>
      </c>
      <c r="T579" t="s">
        <v>3181</v>
      </c>
      <c r="U579" t="s">
        <v>3182</v>
      </c>
      <c r="V579" t="s">
        <v>3183</v>
      </c>
      <c r="W579" t="s">
        <v>3184</v>
      </c>
      <c r="X579" t="s">
        <v>3185</v>
      </c>
      <c r="Y579" t="s">
        <v>3186</v>
      </c>
      <c r="Z579" s="6">
        <f t="shared" si="55"/>
        <v>15105809</v>
      </c>
      <c r="AA579" s="6">
        <f>IFERROR(VALUE(Table3[[#This Row],[potential revenue]]), 0)</f>
        <v>15105809</v>
      </c>
      <c r="AB579" t="str">
        <f t="shared" si="56"/>
        <v>No</v>
      </c>
      <c r="AC579">
        <f t="shared" si="57"/>
        <v>232</v>
      </c>
      <c r="AD579" t="str">
        <f t="shared" si="58"/>
        <v>&gt;₹500</v>
      </c>
      <c r="AE579" t="str">
        <f t="shared" si="59"/>
        <v>21–30%</v>
      </c>
    </row>
    <row r="580" spans="1:31" x14ac:dyDescent="0.35">
      <c r="A580" t="s">
        <v>4369</v>
      </c>
      <c r="B580" t="s">
        <v>2847</v>
      </c>
      <c r="C580" t="str">
        <f>PROPER(Table3[[#This Row],[product_name2]])</f>
        <v>Mi 80 Cm (32 Inches) Hd Ready Android Smart Led Tv 4A Pro | L32M5-Al (Black)</v>
      </c>
      <c r="D580" t="s">
        <v>2848</v>
      </c>
      <c r="E580" t="s">
        <v>3796</v>
      </c>
      <c r="F580" t="str">
        <f>LEFT(Table3[[#This Row],[category]], FIND("|", Table3[[#This Row],[category]]) - 1)</f>
        <v>Electronics</v>
      </c>
      <c r="G580" t="str">
        <f>MID(Table3[[#This Row],[category]], FIND("|", Table3[[#This Row],[category]]) + 1, FIND("|", Table3[[#This Row],[category]], FIND("|", Table3[[#This Row],[category]]) + 1) - FIND("|", Table3[[#This Row],[category]]) - 1)</f>
        <v>Mobiles&amp;Accessories</v>
      </c>
      <c r="H580" t="str">
        <f>RIGHT(Table3[[#This Row],[category]], LEN(Table3[[#This Row],[category]]) - FIND("|", Table3[[#This Row],[category]], FIND("|", Table3[[#This Row],[category]]) + 1))</f>
        <v>MobileAccessories|Maintenance,Upkeep&amp;Repairs|ScreenProtectors</v>
      </c>
      <c r="I580" s="6">
        <v>299</v>
      </c>
      <c r="J580" s="6">
        <v>999</v>
      </c>
      <c r="K580" s="1">
        <f t="shared" si="54"/>
        <v>70.070070070070074</v>
      </c>
      <c r="L580" s="3">
        <v>0.7</v>
      </c>
      <c r="M580" s="1">
        <v>4.3</v>
      </c>
      <c r="N580" s="11">
        <v>8891</v>
      </c>
      <c r="O580" s="7">
        <f>IF(ISNUMBER(Table3[[#This Row],[rating]]), Table3[[#This Row],[rating]], "")</f>
        <v>4.3</v>
      </c>
      <c r="P580" s="7">
        <f>Table3[[#This Row],[average rating]] + (Table3[[#This Row],[rating_count]] / 1000)</f>
        <v>13.190999999999999</v>
      </c>
      <c r="Q580" s="7">
        <f>IFERROR(ROUND(VALUE(Table3[[#This Row],[rating]]), 0), "")</f>
        <v>4</v>
      </c>
      <c r="R580" t="s">
        <v>4371</v>
      </c>
      <c r="S580" t="s">
        <v>4372</v>
      </c>
      <c r="T580" t="s">
        <v>4373</v>
      </c>
      <c r="U580" t="s">
        <v>4374</v>
      </c>
      <c r="V580" t="s">
        <v>4375</v>
      </c>
      <c r="W580" t="s">
        <v>4376</v>
      </c>
      <c r="X580" t="s">
        <v>4377</v>
      </c>
      <c r="Y580" t="s">
        <v>4378</v>
      </c>
      <c r="Z580" s="6">
        <f t="shared" si="55"/>
        <v>8882109</v>
      </c>
      <c r="AA580" s="6">
        <f>IFERROR(VALUE(Table3[[#This Row],[potential revenue]]), 0)</f>
        <v>8882109</v>
      </c>
      <c r="AB580" t="str">
        <f t="shared" si="56"/>
        <v>No</v>
      </c>
      <c r="AC580">
        <f t="shared" si="57"/>
        <v>233</v>
      </c>
      <c r="AD580" t="str">
        <f t="shared" si="58"/>
        <v>&gt;₹500</v>
      </c>
      <c r="AE580" t="str">
        <f t="shared" si="59"/>
        <v>71–80%</v>
      </c>
    </row>
    <row r="581" spans="1:31" x14ac:dyDescent="0.35">
      <c r="A581" t="s">
        <v>6755</v>
      </c>
      <c r="B581" t="s">
        <v>614</v>
      </c>
      <c r="C581" t="str">
        <f>PROPER(Table3[[#This Row],[product_name2]])</f>
        <v>Redmi 80 Cm (32 Inches) Android 11 Series Hd Ready Smart Led Tv | L32M6-Ra/L32M7-Ra (Black)</v>
      </c>
      <c r="D581" t="s">
        <v>615</v>
      </c>
      <c r="E581" t="s">
        <v>5471</v>
      </c>
      <c r="F581" t="str">
        <f>LEFT(Table3[[#This Row],[category]], FIND("|", Table3[[#This Row],[category]]) - 1)</f>
        <v>Computers&amp;Accessories</v>
      </c>
      <c r="G581" t="str">
        <f>MID(Table3[[#This Row],[category]], FIND("|", Table3[[#This Row],[category]]) + 1, FIND("|", Table3[[#This Row],[category]], FIND("|", Table3[[#This Row],[category]]) + 1) - FIND("|", Table3[[#This Row],[category]]) - 1)</f>
        <v>NetworkingDevices</v>
      </c>
      <c r="H581" t="str">
        <f>RIGHT(Table3[[#This Row],[category]], LEN(Table3[[#This Row],[category]]) - FIND("|", Table3[[#This Row],[category]], FIND("|", Table3[[#This Row],[category]]) + 1))</f>
        <v>Routers</v>
      </c>
      <c r="I581" s="6">
        <v>1499</v>
      </c>
      <c r="J581" s="6">
        <v>2999</v>
      </c>
      <c r="K581" s="1">
        <f t="shared" si="54"/>
        <v>50.016672224074689</v>
      </c>
      <c r="L581" s="3">
        <v>0.5</v>
      </c>
      <c r="M581" s="1">
        <v>4.5</v>
      </c>
      <c r="N581" s="11">
        <v>8656</v>
      </c>
      <c r="O581" s="7">
        <f>IF(ISNUMBER(Table3[[#This Row],[rating]]), Table3[[#This Row],[rating]], "")</f>
        <v>4.5</v>
      </c>
      <c r="P581" s="7">
        <f>Table3[[#This Row],[average rating]] + (Table3[[#This Row],[rating_count]] / 1000)</f>
        <v>13.156000000000001</v>
      </c>
      <c r="Q581" s="7">
        <f>IFERROR(ROUND(VALUE(Table3[[#This Row],[rating]]), 0), "")</f>
        <v>5</v>
      </c>
      <c r="R581" t="s">
        <v>6757</v>
      </c>
      <c r="S581" t="s">
        <v>6758</v>
      </c>
      <c r="T581" t="s">
        <v>6759</v>
      </c>
      <c r="U581" t="s">
        <v>6760</v>
      </c>
      <c r="V581" t="s">
        <v>6761</v>
      </c>
      <c r="W581" t="s">
        <v>6762</v>
      </c>
      <c r="X581" t="s">
        <v>6763</v>
      </c>
      <c r="Y581" t="s">
        <v>6764</v>
      </c>
      <c r="Z581" s="6">
        <f t="shared" si="55"/>
        <v>25959344</v>
      </c>
      <c r="AA581" s="6">
        <f>IFERROR(VALUE(Table3[[#This Row],[potential revenue]]), 0)</f>
        <v>25959344</v>
      </c>
      <c r="AB581" t="str">
        <f t="shared" si="56"/>
        <v>Yes</v>
      </c>
      <c r="AC581">
        <f t="shared" si="57"/>
        <v>234</v>
      </c>
      <c r="AD581" t="str">
        <f t="shared" si="58"/>
        <v>₹200–₹500</v>
      </c>
      <c r="AE581" t="str">
        <f t="shared" si="59"/>
        <v>51–60%</v>
      </c>
    </row>
    <row r="582" spans="1:31" x14ac:dyDescent="0.35">
      <c r="A582" t="s">
        <v>7113</v>
      </c>
      <c r="B582" t="s">
        <v>3080</v>
      </c>
      <c r="C582" t="str">
        <f>PROPER(Table3[[#This Row],[product_name2]])</f>
        <v>Jbl C100Si Wired In Ear Headphones With Mic, Jbl Pure Bass Sound, One Button Multi-Function Remote, Angled Buds For Comfort Fit (Black)</v>
      </c>
      <c r="D582" t="s">
        <v>3081</v>
      </c>
      <c r="E582" t="s">
        <v>5654</v>
      </c>
      <c r="F582" t="str">
        <f>LEFT(Table3[[#This Row],[category]], FIND("|", Table3[[#This Row],[category]]) - 1)</f>
        <v>OfficeProducts</v>
      </c>
      <c r="G582" t="str">
        <f>MID(Table3[[#This Row],[category]], FIND("|", Table3[[#This Row],[category]]) + 1, FIND("|", Table3[[#This Row],[category]], FIND("|", Table3[[#This Row],[category]]) + 1) - FIND("|", Table3[[#This Row],[category]]) - 1)</f>
        <v>OfficePaperProducts</v>
      </c>
      <c r="H582" t="str">
        <f>RIGHT(Table3[[#This Row],[category]], LEN(Table3[[#This Row],[category]]) - FIND("|", Table3[[#This Row],[category]], FIND("|", Table3[[#This Row],[category]]) + 1))</f>
        <v>Paper|Stationery|Notebooks,WritingPads&amp;Diaries|WireboundNotebooks</v>
      </c>
      <c r="I582" s="6">
        <v>114</v>
      </c>
      <c r="J582" s="6">
        <v>120</v>
      </c>
      <c r="K582" s="1">
        <f t="shared" si="54"/>
        <v>5</v>
      </c>
      <c r="L582" s="3">
        <v>0.05</v>
      </c>
      <c r="M582" s="1">
        <v>4.2</v>
      </c>
      <c r="N582" s="11">
        <v>8938</v>
      </c>
      <c r="O582" s="7">
        <f>IF(ISNUMBER(Table3[[#This Row],[rating]]), Table3[[#This Row],[rating]], "")</f>
        <v>4.2</v>
      </c>
      <c r="P582" s="7">
        <f>Table3[[#This Row],[average rating]] + (Table3[[#This Row],[rating_count]] / 1000)</f>
        <v>13.138000000000002</v>
      </c>
      <c r="Q582" s="7">
        <f>IFERROR(ROUND(VALUE(Table3[[#This Row],[rating]]), 0), "")</f>
        <v>4</v>
      </c>
      <c r="R582" t="s">
        <v>7115</v>
      </c>
      <c r="S582" t="s">
        <v>7116</v>
      </c>
      <c r="T582" t="s">
        <v>7117</v>
      </c>
      <c r="U582" t="s">
        <v>7118</v>
      </c>
      <c r="V582" t="s">
        <v>7119</v>
      </c>
      <c r="W582" t="s">
        <v>7120</v>
      </c>
      <c r="X582" t="s">
        <v>7121</v>
      </c>
      <c r="Y582" t="s">
        <v>7122</v>
      </c>
      <c r="Z582" s="6">
        <f t="shared" si="55"/>
        <v>1072560</v>
      </c>
      <c r="AA582" s="6">
        <f>IFERROR(VALUE(Table3[[#This Row],[potential revenue]]), 0)</f>
        <v>1072560</v>
      </c>
      <c r="AB582" t="str">
        <f t="shared" si="56"/>
        <v>Yes</v>
      </c>
      <c r="AC582">
        <f t="shared" si="57"/>
        <v>235</v>
      </c>
      <c r="AD582" t="str">
        <f t="shared" si="58"/>
        <v>&gt;₹500</v>
      </c>
      <c r="AE582" t="str">
        <f t="shared" si="59"/>
        <v>0–10%</v>
      </c>
    </row>
    <row r="583" spans="1:31" hidden="1" x14ac:dyDescent="0.35">
      <c r="A583" t="s">
        <v>5848</v>
      </c>
      <c r="B583" t="s">
        <v>4813</v>
      </c>
      <c r="C583" t="str">
        <f>PROPER(Table3[[#This Row],[product_name2]])</f>
        <v>Samsung Galaxy M13 5G (Stardust Brown, 6Gb, 128Gb Storage) | 5000Mah Battery | Upto 12Gb Ram With Ram Plus</v>
      </c>
      <c r="D583" t="s">
        <v>4814</v>
      </c>
      <c r="E583" t="s">
        <v>5850</v>
      </c>
      <c r="F583" t="str">
        <f>LEFT(Table3[[#This Row],[category]], FIND("|", Table3[[#This Row],[category]]) - 1)</f>
        <v>Computers&amp;Accessories</v>
      </c>
      <c r="G583" t="e">
        <f>MID(Table3[[#This Row],[category]], FIND("|", Table3[[#This Row],[category]]) + 1, FIND("|", Table3[[#This Row],[category]], FIND("|", Table3[[#This Row],[category]]) + 1) - FIND("|", Table3[[#This Row],[category]]) - 1)</f>
        <v>#VALUE!</v>
      </c>
      <c r="H583" t="e">
        <f>RIGHT(Table3[[#This Row],[category]], LEN(Table3[[#This Row],[category]]) - FIND("|", Table3[[#This Row],[category]], FIND("|", Table3[[#This Row],[category]]) + 1))</f>
        <v>#VALUE!</v>
      </c>
      <c r="I583" s="5">
        <v>6299</v>
      </c>
      <c r="J583" s="5">
        <v>13750</v>
      </c>
      <c r="K583" s="1">
        <f t="shared" si="54"/>
        <v>54.189090909090908</v>
      </c>
      <c r="L583" s="3">
        <v>0.54</v>
      </c>
      <c r="M583" s="1">
        <v>4.2</v>
      </c>
      <c r="N583" s="2">
        <v>2014</v>
      </c>
      <c r="O583" s="7">
        <f>IF(ISNUMBER(Table3[[#This Row],[rating]]), Table3[[#This Row],[rating]], "")</f>
        <v>4.2</v>
      </c>
      <c r="P583" s="7">
        <f>Table3[[#This Row],[average rating]] + (Table3[[#This Row],[rating_count]] / 1000)</f>
        <v>6.2140000000000004</v>
      </c>
      <c r="Q583" s="7">
        <f>IFERROR(ROUND(VALUE(Table3[[#This Row],[rating]]), 0), "")</f>
        <v>4</v>
      </c>
      <c r="R583" t="s">
        <v>5851</v>
      </c>
      <c r="S583" t="s">
        <v>5852</v>
      </c>
      <c r="T583" t="s">
        <v>5853</v>
      </c>
      <c r="U583" t="s">
        <v>5854</v>
      </c>
      <c r="V583" t="s">
        <v>5855</v>
      </c>
      <c r="W583" t="s">
        <v>5856</v>
      </c>
      <c r="X583" t="s">
        <v>5857</v>
      </c>
      <c r="Y583" t="s">
        <v>5858</v>
      </c>
      <c r="Z583" s="6">
        <f t="shared" si="55"/>
        <v>27692500</v>
      </c>
      <c r="AA583" s="6">
        <f>IFERROR(VALUE(Table3[[#This Row],[potential revenue]]), 0)</f>
        <v>27692500</v>
      </c>
      <c r="AB583" t="str">
        <f t="shared" si="56"/>
        <v>No</v>
      </c>
      <c r="AC583">
        <f t="shared" si="57"/>
        <v>235</v>
      </c>
      <c r="AD583" t="str">
        <f t="shared" si="58"/>
        <v>&lt;₹200</v>
      </c>
      <c r="AE583" t="str">
        <f t="shared" si="59"/>
        <v>51–60%</v>
      </c>
    </row>
    <row r="584" spans="1:31" x14ac:dyDescent="0.35">
      <c r="A584" t="s">
        <v>5501</v>
      </c>
      <c r="B584" t="s">
        <v>12534</v>
      </c>
      <c r="C584" t="str">
        <f>PROPER(Table3[[#This Row],[product_name2]])</f>
        <v>Cardex Digital Kitchen Weighing Machine Multipurpose Electronic Weight Scale With Back Lite Lcd Display For Measuring Food, Cake, Vegetable, Fruit (Kitchen Scale)</v>
      </c>
      <c r="D584" t="s">
        <v>12535</v>
      </c>
      <c r="E584" t="s">
        <v>4879</v>
      </c>
      <c r="F584" t="str">
        <f>LEFT(Table3[[#This Row],[category]], FIND("|", Table3[[#This Row],[category]]) - 1)</f>
        <v>Computers&amp;Accessories</v>
      </c>
      <c r="G584" t="str">
        <f>MID(Table3[[#This Row],[category]], FIND("|", Table3[[#This Row],[category]]) + 1, FIND("|", Table3[[#This Row],[category]], FIND("|", Table3[[#This Row],[category]]) + 1) - FIND("|", Table3[[#This Row],[category]]) - 1)</f>
        <v>Accessories&amp;Peripherals</v>
      </c>
      <c r="H584" t="str">
        <f>RIGHT(Table3[[#This Row],[category]], LEN(Table3[[#This Row],[category]]) - FIND("|", Table3[[#This Row],[category]], FIND("|", Table3[[#This Row],[category]]) + 1))</f>
        <v>Keyboards,Mice&amp;InputDevices|GraphicTablets</v>
      </c>
      <c r="I584" s="6">
        <v>100</v>
      </c>
      <c r="J584" s="6">
        <v>499</v>
      </c>
      <c r="K584" s="1">
        <f t="shared" si="54"/>
        <v>79.959919839679358</v>
      </c>
      <c r="L584" s="3">
        <v>0.8</v>
      </c>
      <c r="M584" s="1">
        <v>3.5</v>
      </c>
      <c r="N584" s="11">
        <v>9638</v>
      </c>
      <c r="O584" s="7">
        <f>IF(ISNUMBER(Table3[[#This Row],[rating]]), Table3[[#This Row],[rating]], "")</f>
        <v>3.5</v>
      </c>
      <c r="P584" s="7">
        <f>Table3[[#This Row],[average rating]] + (Table3[[#This Row],[rating_count]] / 1000)</f>
        <v>13.138</v>
      </c>
      <c r="Q584" s="7">
        <f>IFERROR(ROUND(VALUE(Table3[[#This Row],[rating]]), 0), "")</f>
        <v>4</v>
      </c>
      <c r="R584" t="s">
        <v>5503</v>
      </c>
      <c r="S584" t="s">
        <v>5504</v>
      </c>
      <c r="T584" t="s">
        <v>5505</v>
      </c>
      <c r="U584" t="s">
        <v>5506</v>
      </c>
      <c r="V584" t="s">
        <v>5507</v>
      </c>
      <c r="W584" t="s">
        <v>5508</v>
      </c>
      <c r="X584" t="s">
        <v>5509</v>
      </c>
      <c r="Y584" t="s">
        <v>5510</v>
      </c>
      <c r="Z584" s="6">
        <f t="shared" si="55"/>
        <v>4809362</v>
      </c>
      <c r="AA584" s="6">
        <f>IFERROR(VALUE(Table3[[#This Row],[potential revenue]]), 0)</f>
        <v>4809362</v>
      </c>
      <c r="AB584" t="str">
        <f t="shared" si="56"/>
        <v>Yes</v>
      </c>
      <c r="AC584">
        <f t="shared" si="57"/>
        <v>235</v>
      </c>
      <c r="AD584" t="str">
        <f t="shared" si="58"/>
        <v>&gt;₹500</v>
      </c>
      <c r="AE584" t="str">
        <f t="shared" si="59"/>
        <v>71–80%</v>
      </c>
    </row>
    <row r="585" spans="1:31" x14ac:dyDescent="0.35">
      <c r="A585" t="s">
        <v>5652</v>
      </c>
      <c r="B585" t="s">
        <v>513</v>
      </c>
      <c r="C585" t="str">
        <f>PROPER(Table3[[#This Row],[product_name2]])</f>
        <v>Vw 80 Cm (32 Inches) Frameless Series Hd Ready Led Tv Vw32A (Black)</v>
      </c>
      <c r="D585" t="s">
        <v>514</v>
      </c>
      <c r="E585" t="s">
        <v>5654</v>
      </c>
      <c r="F585" t="str">
        <f>LEFT(Table3[[#This Row],[category]], FIND("|", Table3[[#This Row],[category]]) - 1)</f>
        <v>OfficeProducts</v>
      </c>
      <c r="G585" t="str">
        <f>MID(Table3[[#This Row],[category]], FIND("|", Table3[[#This Row],[category]]) + 1, FIND("|", Table3[[#This Row],[category]], FIND("|", Table3[[#This Row],[category]]) + 1) - FIND("|", Table3[[#This Row],[category]]) - 1)</f>
        <v>OfficePaperProducts</v>
      </c>
      <c r="H585" t="str">
        <f>RIGHT(Table3[[#This Row],[category]], LEN(Table3[[#This Row],[category]]) - FIND("|", Table3[[#This Row],[category]], FIND("|", Table3[[#This Row],[category]]) + 1))</f>
        <v>Paper|Stationery|Notebooks,WritingPads&amp;Diaries|WireboundNotebooks</v>
      </c>
      <c r="I585" s="6">
        <v>157</v>
      </c>
      <c r="J585" s="6">
        <v>160</v>
      </c>
      <c r="K585" s="1">
        <f t="shared" si="54"/>
        <v>1.875</v>
      </c>
      <c r="L585" s="3">
        <v>0.02</v>
      </c>
      <c r="M585" s="1">
        <v>4.5</v>
      </c>
      <c r="N585" s="11">
        <v>8618</v>
      </c>
      <c r="O585" s="7">
        <f>IF(ISNUMBER(Table3[[#This Row],[rating]]), Table3[[#This Row],[rating]], "")</f>
        <v>4.5</v>
      </c>
      <c r="P585" s="7">
        <f>Table3[[#This Row],[average rating]] + (Table3[[#This Row],[rating_count]] / 1000)</f>
        <v>13.118</v>
      </c>
      <c r="Q585" s="7">
        <f>IFERROR(ROUND(VALUE(Table3[[#This Row],[rating]]), 0), "")</f>
        <v>5</v>
      </c>
      <c r="R585" t="s">
        <v>5655</v>
      </c>
      <c r="S585" t="s">
        <v>5656</v>
      </c>
      <c r="T585" t="s">
        <v>5657</v>
      </c>
      <c r="U585" t="s">
        <v>5658</v>
      </c>
      <c r="V585" t="s">
        <v>5659</v>
      </c>
      <c r="W585" t="s">
        <v>5660</v>
      </c>
      <c r="X585" t="s">
        <v>5661</v>
      </c>
      <c r="Y585" t="s">
        <v>5662</v>
      </c>
      <c r="Z585" s="6">
        <f t="shared" si="55"/>
        <v>1378880</v>
      </c>
      <c r="AA585" s="6">
        <f>IFERROR(VALUE(Table3[[#This Row],[potential revenue]]), 0)</f>
        <v>1378880</v>
      </c>
      <c r="AB585" t="str">
        <f t="shared" si="56"/>
        <v>Yes</v>
      </c>
      <c r="AC585">
        <f t="shared" si="57"/>
        <v>236</v>
      </c>
      <c r="AD585" t="str">
        <f t="shared" si="58"/>
        <v>&lt;₹200</v>
      </c>
      <c r="AE585" t="str">
        <f t="shared" si="59"/>
        <v>0–10%</v>
      </c>
    </row>
    <row r="586" spans="1:31" x14ac:dyDescent="0.35">
      <c r="A586" t="s">
        <v>2304</v>
      </c>
      <c r="B586" t="s">
        <v>1135</v>
      </c>
      <c r="C586" t="str">
        <f>PROPER(Table3[[#This Row],[product_name2]])</f>
        <v>Redmi 126 Cm (50 Inches) 4K Ultra Hd Android Smart Led Tv X50 | L50M6-Ra (Black)</v>
      </c>
      <c r="D586" t="s">
        <v>1136</v>
      </c>
      <c r="E586" t="s">
        <v>132</v>
      </c>
      <c r="F586" t="str">
        <f>LEFT(Table3[[#This Row],[category]], FIND("|", Table3[[#This Row],[category]]) - 1)</f>
        <v>Electronics</v>
      </c>
      <c r="G586" t="str">
        <f>MID(Table3[[#This Row],[category]], FIND("|", Table3[[#This Row],[category]]) + 1, FIND("|", Table3[[#This Row],[category]], FIND("|", Table3[[#This Row],[category]]) + 1) - FIND("|", Table3[[#This Row],[category]]) - 1)</f>
        <v>HomeTheater,TV&amp;Video</v>
      </c>
      <c r="H586" t="str">
        <f>RIGHT(Table3[[#This Row],[category]], LEN(Table3[[#This Row],[category]]) - FIND("|", Table3[[#This Row],[category]], FIND("|", Table3[[#This Row],[category]]) + 1))</f>
        <v>Accessories|Cables|HDMICables</v>
      </c>
      <c r="I586" s="6">
        <v>299</v>
      </c>
      <c r="J586" s="6">
        <v>700</v>
      </c>
      <c r="K586" s="1">
        <f t="shared" si="54"/>
        <v>57.285714285714285</v>
      </c>
      <c r="L586" s="3">
        <v>0.56999999999999995</v>
      </c>
      <c r="M586" s="1">
        <v>4.4000000000000004</v>
      </c>
      <c r="N586" s="11">
        <v>8714</v>
      </c>
      <c r="O586" s="7">
        <f>IF(ISNUMBER(Table3[[#This Row],[rating]]), Table3[[#This Row],[rating]], "")</f>
        <v>4.4000000000000004</v>
      </c>
      <c r="P586" s="7">
        <f>Table3[[#This Row],[average rating]] + (Table3[[#This Row],[rating_count]] / 1000)</f>
        <v>13.114000000000001</v>
      </c>
      <c r="Q586" s="7">
        <f>IFERROR(ROUND(VALUE(Table3[[#This Row],[rating]]), 0), "")</f>
        <v>4</v>
      </c>
      <c r="R586" t="s">
        <v>2306</v>
      </c>
      <c r="S586" t="s">
        <v>2307</v>
      </c>
      <c r="T586" t="s">
        <v>2308</v>
      </c>
      <c r="U586" t="s">
        <v>2309</v>
      </c>
      <c r="V586" t="s">
        <v>2310</v>
      </c>
      <c r="W586" t="s">
        <v>2311</v>
      </c>
      <c r="X586" t="s">
        <v>2312</v>
      </c>
      <c r="Y586" t="s">
        <v>2313</v>
      </c>
      <c r="Z586" s="6">
        <f t="shared" si="55"/>
        <v>6099800</v>
      </c>
      <c r="AA586" s="6">
        <f>IFERROR(VALUE(Table3[[#This Row],[potential revenue]]), 0)</f>
        <v>6099800</v>
      </c>
      <c r="AB586" t="str">
        <f t="shared" si="56"/>
        <v>No</v>
      </c>
      <c r="AC586">
        <f t="shared" si="57"/>
        <v>236</v>
      </c>
      <c r="AD586" t="str">
        <f t="shared" si="58"/>
        <v>&lt;₹200</v>
      </c>
      <c r="AE586" t="str">
        <f t="shared" si="59"/>
        <v>51–60%</v>
      </c>
    </row>
    <row r="587" spans="1:31" x14ac:dyDescent="0.35">
      <c r="A587" t="s">
        <v>6090</v>
      </c>
      <c r="B587" t="s">
        <v>564</v>
      </c>
      <c r="C587" t="str">
        <f>PROPER(Table3[[#This Row],[product_name2]])</f>
        <v>Portronics Konnect L 1.2Mtr, Fast Charging 3A Micro Usb Cable With Charge &amp; Sync Function (Grey)</v>
      </c>
      <c r="D587" t="s">
        <v>565</v>
      </c>
      <c r="E587" t="s">
        <v>6092</v>
      </c>
      <c r="F587" t="str">
        <f>LEFT(Table3[[#This Row],[category]], FIND("|", Table3[[#This Row],[category]]) - 1)</f>
        <v>OfficeProducts</v>
      </c>
      <c r="G587" t="str">
        <f>MID(Table3[[#This Row],[category]], FIND("|", Table3[[#This Row],[category]]) + 1, FIND("|", Table3[[#This Row],[category]], FIND("|", Table3[[#This Row],[category]]) + 1) - FIND("|", Table3[[#This Row],[category]]) - 1)</f>
        <v>OfficeElectronics</v>
      </c>
      <c r="H587" t="str">
        <f>RIGHT(Table3[[#This Row],[category]], LEN(Table3[[#This Row],[category]]) - FIND("|", Table3[[#This Row],[category]], FIND("|", Table3[[#This Row],[category]]) + 1))</f>
        <v>Calculators|Basic</v>
      </c>
      <c r="I587" s="6">
        <v>440</v>
      </c>
      <c r="J587" s="6">
        <v>440</v>
      </c>
      <c r="K587" s="1">
        <f t="shared" si="54"/>
        <v>0</v>
      </c>
      <c r="L587" s="3">
        <v>0</v>
      </c>
      <c r="M587" s="1">
        <v>4.5</v>
      </c>
      <c r="N587" s="11">
        <v>8610</v>
      </c>
      <c r="O587" s="7">
        <f>IF(ISNUMBER(Table3[[#This Row],[rating]]), Table3[[#This Row],[rating]], "")</f>
        <v>4.5</v>
      </c>
      <c r="P587" s="7">
        <f>Table3[[#This Row],[average rating]] + (Table3[[#This Row],[rating_count]] / 1000)</f>
        <v>13.11</v>
      </c>
      <c r="Q587" s="7">
        <f>IFERROR(ROUND(VALUE(Table3[[#This Row],[rating]]), 0), "")</f>
        <v>5</v>
      </c>
      <c r="R587" t="s">
        <v>6093</v>
      </c>
      <c r="S587" t="s">
        <v>6094</v>
      </c>
      <c r="T587" t="s">
        <v>6095</v>
      </c>
      <c r="U587" t="s">
        <v>6096</v>
      </c>
      <c r="V587" t="s">
        <v>6097</v>
      </c>
      <c r="W587" t="s">
        <v>6098</v>
      </c>
      <c r="X587" t="s">
        <v>6099</v>
      </c>
      <c r="Y587" t="s">
        <v>6100</v>
      </c>
      <c r="Z587" s="6">
        <f t="shared" si="55"/>
        <v>3788400</v>
      </c>
      <c r="AA587" s="6">
        <f>IFERROR(VALUE(Table3[[#This Row],[potential revenue]]), 0)</f>
        <v>3788400</v>
      </c>
      <c r="AB587" t="str">
        <f t="shared" si="56"/>
        <v>Yes</v>
      </c>
      <c r="AC587">
        <f t="shared" si="57"/>
        <v>235</v>
      </c>
      <c r="AD587" t="str">
        <f t="shared" si="58"/>
        <v>₹200–₹500</v>
      </c>
      <c r="AE587" t="str">
        <f t="shared" si="59"/>
        <v>0–10%</v>
      </c>
    </row>
    <row r="588" spans="1:31" x14ac:dyDescent="0.35">
      <c r="A588" t="s">
        <v>442</v>
      </c>
      <c r="B588" t="s">
        <v>12767</v>
      </c>
      <c r="C588" t="str">
        <f>PROPER(Table3[[#This Row],[product_name2]])</f>
        <v>Lifelong Llwm105 750-Watt Belgian Waffle Maker For Home| Makes 2 Square Shape Waffles| Non-Stick Plates| Easy To Use¬†With Indicator Lights (1 Year Warranty, Black)</v>
      </c>
      <c r="D588" t="s">
        <v>12768</v>
      </c>
      <c r="E588" t="s">
        <v>20</v>
      </c>
      <c r="F588" t="str">
        <f>LEFT(Table3[[#This Row],[category]], FIND("|", Table3[[#This Row],[category]]) - 1)</f>
        <v>Computers&amp;Accessories</v>
      </c>
      <c r="G588" t="str">
        <f>MID(Table3[[#This Row],[category]], FIND("|", Table3[[#This Row],[category]]) + 1, FIND("|", Table3[[#This Row],[category]], FIND("|", Table3[[#This Row],[category]]) + 1) - FIND("|", Table3[[#This Row],[category]]) - 1)</f>
        <v>Accessories&amp;Peripherals</v>
      </c>
      <c r="H588" t="str">
        <f>RIGHT(Table3[[#This Row],[category]], LEN(Table3[[#This Row],[category]]) - FIND("|", Table3[[#This Row],[category]], FIND("|", Table3[[#This Row],[category]]) + 1))</f>
        <v>Cables&amp;Accessories|Cables|USBCables</v>
      </c>
      <c r="I588" s="6">
        <v>333</v>
      </c>
      <c r="J588" s="6">
        <v>999</v>
      </c>
      <c r="K588" s="1">
        <f t="shared" si="54"/>
        <v>66.666666666666657</v>
      </c>
      <c r="L588" s="3">
        <v>0.67</v>
      </c>
      <c r="M588" s="1">
        <v>3.3</v>
      </c>
      <c r="N588" s="11">
        <v>9792</v>
      </c>
      <c r="O588" s="7">
        <f>IF(ISNUMBER(Table3[[#This Row],[rating]]), Table3[[#This Row],[rating]], "")</f>
        <v>3.3</v>
      </c>
      <c r="P588" s="7">
        <f>Table3[[#This Row],[average rating]] + (Table3[[#This Row],[rating_count]] / 1000)</f>
        <v>13.091999999999999</v>
      </c>
      <c r="Q588" s="7">
        <f>IFERROR(ROUND(VALUE(Table3[[#This Row],[rating]]), 0), "")</f>
        <v>3</v>
      </c>
      <c r="R588" t="s">
        <v>444</v>
      </c>
      <c r="S588" t="s">
        <v>445</v>
      </c>
      <c r="T588" t="s">
        <v>446</v>
      </c>
      <c r="U588" t="s">
        <v>447</v>
      </c>
      <c r="V588" t="s">
        <v>448</v>
      </c>
      <c r="W588" t="s">
        <v>449</v>
      </c>
      <c r="X588" t="s">
        <v>450</v>
      </c>
      <c r="Y588" t="s">
        <v>451</v>
      </c>
      <c r="Z588" s="6">
        <f t="shared" si="55"/>
        <v>9782208</v>
      </c>
      <c r="AA588" s="6">
        <f>IFERROR(VALUE(Table3[[#This Row],[potential revenue]]), 0)</f>
        <v>9782208</v>
      </c>
      <c r="AB588" t="str">
        <f t="shared" si="56"/>
        <v>No</v>
      </c>
      <c r="AC588">
        <f t="shared" si="57"/>
        <v>235</v>
      </c>
      <c r="AD588" t="str">
        <f t="shared" si="58"/>
        <v>₹200–₹500</v>
      </c>
      <c r="AE588" t="str">
        <f t="shared" si="59"/>
        <v>61–70%</v>
      </c>
    </row>
    <row r="589" spans="1:31" x14ac:dyDescent="0.35">
      <c r="A589" t="s">
        <v>442</v>
      </c>
      <c r="B589" t="s">
        <v>12856</v>
      </c>
      <c r="C589" t="str">
        <f>PROPER(Table3[[#This Row],[product_name2]])</f>
        <v>Philips Drip Coffee Maker Hd7432/20, 0.6 L, Ideal For 2-7 Cups, Black, Medium</v>
      </c>
      <c r="D589" t="s">
        <v>12857</v>
      </c>
      <c r="E589" t="s">
        <v>20</v>
      </c>
      <c r="F589" t="str">
        <f>LEFT(Table3[[#This Row],[category]], FIND("|", Table3[[#This Row],[category]]) - 1)</f>
        <v>Computers&amp;Accessories</v>
      </c>
      <c r="G589" t="str">
        <f>MID(Table3[[#This Row],[category]], FIND("|", Table3[[#This Row],[category]]) + 1, FIND("|", Table3[[#This Row],[category]], FIND("|", Table3[[#This Row],[category]]) + 1) - FIND("|", Table3[[#This Row],[category]]) - 1)</f>
        <v>Accessories&amp;Peripherals</v>
      </c>
      <c r="H589" t="str">
        <f>RIGHT(Table3[[#This Row],[category]], LEN(Table3[[#This Row],[category]]) - FIND("|", Table3[[#This Row],[category]], FIND("|", Table3[[#This Row],[category]]) + 1))</f>
        <v>Cables&amp;Accessories|Cables|USBCables</v>
      </c>
      <c r="I589" s="6">
        <v>333</v>
      </c>
      <c r="J589" s="6">
        <v>999</v>
      </c>
      <c r="K589" s="1">
        <f t="shared" si="54"/>
        <v>66.666666666666657</v>
      </c>
      <c r="L589" s="3">
        <v>0.67</v>
      </c>
      <c r="M589" s="1">
        <v>3.3</v>
      </c>
      <c r="N589" s="11">
        <v>9792</v>
      </c>
      <c r="O589" s="7">
        <f>IF(ISNUMBER(Table3[[#This Row],[rating]]), Table3[[#This Row],[rating]], "")</f>
        <v>3.3</v>
      </c>
      <c r="P589" s="7">
        <f>Table3[[#This Row],[average rating]] + (Table3[[#This Row],[rating_count]] / 1000)</f>
        <v>13.091999999999999</v>
      </c>
      <c r="Q589" s="7">
        <f>IFERROR(ROUND(VALUE(Table3[[#This Row],[rating]]), 0), "")</f>
        <v>3</v>
      </c>
      <c r="R589" t="s">
        <v>444</v>
      </c>
      <c r="S589" t="s">
        <v>445</v>
      </c>
      <c r="T589" t="s">
        <v>446</v>
      </c>
      <c r="U589" t="s">
        <v>447</v>
      </c>
      <c r="V589" t="s">
        <v>448</v>
      </c>
      <c r="W589" t="s">
        <v>449</v>
      </c>
      <c r="X589" t="s">
        <v>450</v>
      </c>
      <c r="Y589" t="s">
        <v>7178</v>
      </c>
      <c r="Z589" s="6">
        <f t="shared" si="55"/>
        <v>9782208</v>
      </c>
      <c r="AA589" s="6">
        <f>IFERROR(VALUE(Table3[[#This Row],[potential revenue]]), 0)</f>
        <v>9782208</v>
      </c>
      <c r="AB589" t="str">
        <f t="shared" si="56"/>
        <v>Yes</v>
      </c>
      <c r="AC589">
        <f t="shared" si="57"/>
        <v>234</v>
      </c>
      <c r="AD589" t="str">
        <f t="shared" si="58"/>
        <v>₹200–₹500</v>
      </c>
      <c r="AE589" t="str">
        <f t="shared" si="59"/>
        <v>61–70%</v>
      </c>
    </row>
    <row r="590" spans="1:31" x14ac:dyDescent="0.35">
      <c r="A590" t="s">
        <v>7250</v>
      </c>
      <c r="B590" t="s">
        <v>8804</v>
      </c>
      <c r="C590" t="str">
        <f>PROPER(Table3[[#This Row],[product_name2]])</f>
        <v>Kent 16052 Elegant Electric Glass Kettle 1.8L 2000 W | Blue Led Illumination | Borosilicate Glass Body | Boil Drying Protection | Used As Boiler | Milk | Tea | Water &amp; Soup | 1 Year Warranty</v>
      </c>
      <c r="D590" t="s">
        <v>8805</v>
      </c>
      <c r="E590" t="s">
        <v>2964</v>
      </c>
      <c r="F590" t="str">
        <f>LEFT(Table3[[#This Row],[category]], FIND("|", Table3[[#This Row],[category]]) - 1)</f>
        <v>Electronics</v>
      </c>
      <c r="G590" t="str">
        <f>MID(Table3[[#This Row],[category]], FIND("|", Table3[[#This Row],[category]]) + 1, FIND("|", Table3[[#This Row],[category]], FIND("|", Table3[[#This Row],[category]]) + 1) - FIND("|", Table3[[#This Row],[category]]) - 1)</f>
        <v>WearableTechnology</v>
      </c>
      <c r="H590" t="str">
        <f>RIGHT(Table3[[#This Row],[category]], LEN(Table3[[#This Row],[category]]) - FIND("|", Table3[[#This Row],[category]], FIND("|", Table3[[#This Row],[category]]) + 1))</f>
        <v>SmartWatches</v>
      </c>
      <c r="I590" s="6">
        <v>2499</v>
      </c>
      <c r="J590" s="6">
        <v>9999</v>
      </c>
      <c r="K590" s="1">
        <f t="shared" si="54"/>
        <v>75.00750075007501</v>
      </c>
      <c r="L590" s="3">
        <v>0.75</v>
      </c>
      <c r="M590" s="1">
        <v>4</v>
      </c>
      <c r="N590" s="11">
        <v>9090</v>
      </c>
      <c r="O590" s="7">
        <f>IF(ISNUMBER(Table3[[#This Row],[rating]]), Table3[[#This Row],[rating]], "")</f>
        <v>4</v>
      </c>
      <c r="P590" s="7">
        <f>Table3[[#This Row],[average rating]] + (Table3[[#This Row],[rating_count]] / 1000)</f>
        <v>13.09</v>
      </c>
      <c r="Q590" s="7">
        <f>IFERROR(ROUND(VALUE(Table3[[#This Row],[rating]]), 0), "")</f>
        <v>4</v>
      </c>
      <c r="R590" t="s">
        <v>7252</v>
      </c>
      <c r="S590" t="s">
        <v>7253</v>
      </c>
      <c r="T590" t="s">
        <v>7254</v>
      </c>
      <c r="U590" t="s">
        <v>7255</v>
      </c>
      <c r="V590" t="s">
        <v>7256</v>
      </c>
      <c r="W590" t="s">
        <v>7257</v>
      </c>
      <c r="X590" t="s">
        <v>7258</v>
      </c>
      <c r="Y590" t="s">
        <v>7259</v>
      </c>
      <c r="Z590" s="6">
        <f t="shared" si="55"/>
        <v>90890910</v>
      </c>
      <c r="AA590" s="6">
        <f>IFERROR(VALUE(Table3[[#This Row],[potential revenue]]), 0)</f>
        <v>90890910</v>
      </c>
      <c r="AB590" t="str">
        <f t="shared" si="56"/>
        <v>Yes</v>
      </c>
      <c r="AC590">
        <f t="shared" si="57"/>
        <v>235</v>
      </c>
      <c r="AD590" t="str">
        <f t="shared" si="58"/>
        <v>₹200–₹500</v>
      </c>
      <c r="AE590" t="str">
        <f t="shared" si="59"/>
        <v>71–80%</v>
      </c>
    </row>
    <row r="591" spans="1:31" x14ac:dyDescent="0.35">
      <c r="A591" t="s">
        <v>5601</v>
      </c>
      <c r="B591" t="s">
        <v>1411</v>
      </c>
      <c r="C591" t="str">
        <f>PROPER(Table3[[#This Row],[product_name2]])</f>
        <v>Egate I9 Pro-Max 1080P Native Full Hd Projector 4K Support | 3600 L (330 Ansi ) | 150" (381 Cm) Large Screen | Vga, Av, Hdmi, Sd Card, Usb, Audio Out | (E03I31 / E04I32) Black</v>
      </c>
      <c r="D591" t="s">
        <v>1412</v>
      </c>
      <c r="E591" t="s">
        <v>5288</v>
      </c>
      <c r="F591" t="str">
        <f>LEFT(Table3[[#This Row],[category]], FIND("|", Table3[[#This Row],[category]]) - 1)</f>
        <v>Computers&amp;Accessories</v>
      </c>
      <c r="G591" t="str">
        <f>MID(Table3[[#This Row],[category]], FIND("|", Table3[[#This Row],[category]]) + 1, FIND("|", Table3[[#This Row],[category]], FIND("|", Table3[[#This Row],[category]]) + 1) - FIND("|", Table3[[#This Row],[category]]) - 1)</f>
        <v>Printers,Inks&amp;Accessories</v>
      </c>
      <c r="H591" t="str">
        <f>RIGHT(Table3[[#This Row],[category]], LEN(Table3[[#This Row],[category]]) - FIND("|", Table3[[#This Row],[category]], FIND("|", Table3[[#This Row],[category]]) + 1))</f>
        <v>Inks,Toners&amp;Cartridges|InkjetInkCartridges</v>
      </c>
      <c r="I591" s="6">
        <v>309</v>
      </c>
      <c r="J591" s="6">
        <v>404</v>
      </c>
      <c r="K591" s="1">
        <f t="shared" si="54"/>
        <v>23.514851485148512</v>
      </c>
      <c r="L591" s="3">
        <v>0.24</v>
      </c>
      <c r="M591" s="1">
        <v>4.4000000000000004</v>
      </c>
      <c r="N591" s="11">
        <v>8614</v>
      </c>
      <c r="O591" s="7">
        <f>IF(ISNUMBER(Table3[[#This Row],[rating]]), Table3[[#This Row],[rating]], "")</f>
        <v>4.4000000000000004</v>
      </c>
      <c r="P591" s="7">
        <f>Table3[[#This Row],[average rating]] + (Table3[[#This Row],[rating_count]] / 1000)</f>
        <v>13.014000000000001</v>
      </c>
      <c r="Q591" s="7">
        <f>IFERROR(ROUND(VALUE(Table3[[#This Row],[rating]]), 0), "")</f>
        <v>4</v>
      </c>
      <c r="R591" t="s">
        <v>5603</v>
      </c>
      <c r="S591" t="s">
        <v>5604</v>
      </c>
      <c r="T591" t="s">
        <v>5605</v>
      </c>
      <c r="U591" t="s">
        <v>5606</v>
      </c>
      <c r="V591" t="s">
        <v>5607</v>
      </c>
      <c r="W591" t="s">
        <v>5608</v>
      </c>
      <c r="X591" t="s">
        <v>5609</v>
      </c>
      <c r="Y591" t="s">
        <v>5610</v>
      </c>
      <c r="Z591" s="6">
        <f t="shared" si="55"/>
        <v>3480056</v>
      </c>
      <c r="AA591" s="6">
        <f>IFERROR(VALUE(Table3[[#This Row],[potential revenue]]), 0)</f>
        <v>3480056</v>
      </c>
      <c r="AB591" t="str">
        <f t="shared" si="56"/>
        <v>Yes</v>
      </c>
      <c r="AC591">
        <f t="shared" si="57"/>
        <v>235</v>
      </c>
      <c r="AD591" t="str">
        <f t="shared" si="58"/>
        <v>&gt;₹500</v>
      </c>
      <c r="AE591" t="str">
        <f t="shared" si="59"/>
        <v>21–30%</v>
      </c>
    </row>
    <row r="592" spans="1:31" x14ac:dyDescent="0.35">
      <c r="A592" t="s">
        <v>10467</v>
      </c>
      <c r="B592" t="s">
        <v>4469</v>
      </c>
      <c r="C592" t="str">
        <f>PROPER(Table3[[#This Row],[product_name2]])</f>
        <v>Liramark Webcam Cover Slide, Ultra Thin Laptop Camera Cover Slide Blocker For Computer Macbook Pro Imac Pc Tablet (Pack Of 3)</v>
      </c>
      <c r="D592" t="s">
        <v>4470</v>
      </c>
      <c r="E592" t="s">
        <v>10469</v>
      </c>
      <c r="F592" t="str">
        <f>LEFT(Table3[[#This Row],[category]], FIND("|", Table3[[#This Row],[category]]) - 1)</f>
        <v>Home&amp;Kitchen</v>
      </c>
      <c r="G592" t="str">
        <f>MID(Table3[[#This Row],[category]], FIND("|", Table3[[#This Row],[category]]) + 1, FIND("|", Table3[[#This Row],[category]], FIND("|", Table3[[#This Row],[category]]) + 1) - FIND("|", Table3[[#This Row],[category]]) - 1)</f>
        <v>Kitchen&amp;HomeAppliances</v>
      </c>
      <c r="H592" t="str">
        <f>RIGHT(Table3[[#This Row],[category]], LEN(Table3[[#This Row],[category]]) - FIND("|", Table3[[#This Row],[category]], FIND("|", Table3[[#This Row],[category]]) + 1))</f>
        <v>SmallKitchenAppliances|OvenToasterGrills</v>
      </c>
      <c r="I592" s="6">
        <v>1699</v>
      </c>
      <c r="J592" s="6">
        <v>1999</v>
      </c>
      <c r="K592" s="1">
        <f t="shared" si="54"/>
        <v>15.007503751875939</v>
      </c>
      <c r="L592" s="3">
        <v>0.15</v>
      </c>
      <c r="M592" s="1">
        <v>4.0999999999999996</v>
      </c>
      <c r="N592" s="11">
        <v>8873</v>
      </c>
      <c r="O592" s="7">
        <f>IF(ISNUMBER(Table3[[#This Row],[rating]]), Table3[[#This Row],[rating]], "")</f>
        <v>4.0999999999999996</v>
      </c>
      <c r="P592" s="7">
        <f>Table3[[#This Row],[average rating]] + (Table3[[#This Row],[rating_count]] / 1000)</f>
        <v>12.972999999999999</v>
      </c>
      <c r="Q592" s="7">
        <f>IFERROR(ROUND(VALUE(Table3[[#This Row],[rating]]), 0), "")</f>
        <v>4</v>
      </c>
      <c r="R592" t="s">
        <v>10470</v>
      </c>
      <c r="S592" t="s">
        <v>10471</v>
      </c>
      <c r="T592" t="s">
        <v>10472</v>
      </c>
      <c r="U592" t="s">
        <v>10473</v>
      </c>
      <c r="V592" t="s">
        <v>10474</v>
      </c>
      <c r="W592" t="s">
        <v>10475</v>
      </c>
      <c r="X592" t="s">
        <v>10476</v>
      </c>
      <c r="Y592" t="s">
        <v>10477</v>
      </c>
      <c r="Z592" s="6">
        <f t="shared" si="55"/>
        <v>17737127</v>
      </c>
      <c r="AA592" s="6">
        <f>IFERROR(VALUE(Table3[[#This Row],[potential revenue]]), 0)</f>
        <v>17737127</v>
      </c>
      <c r="AB592" t="str">
        <f t="shared" si="56"/>
        <v>No</v>
      </c>
      <c r="AC592">
        <f t="shared" si="57"/>
        <v>234</v>
      </c>
      <c r="AD592" t="str">
        <f t="shared" si="58"/>
        <v>₹200–₹500</v>
      </c>
      <c r="AE592" t="str">
        <f t="shared" si="59"/>
        <v>11–20%</v>
      </c>
    </row>
    <row r="593" spans="1:31" x14ac:dyDescent="0.35">
      <c r="A593" t="s">
        <v>9829</v>
      </c>
      <c r="B593" t="s">
        <v>7372</v>
      </c>
      <c r="C593" t="str">
        <f>PROPER(Table3[[#This Row],[product_name2]])</f>
        <v>Parker Quink Ink Bottle (Black)</v>
      </c>
      <c r="D593" t="s">
        <v>7373</v>
      </c>
      <c r="E593" t="s">
        <v>8753</v>
      </c>
      <c r="F593" t="str">
        <f>LEFT(Table3[[#This Row],[category]], FIND("|", Table3[[#This Row],[category]]) - 1)</f>
        <v>Home&amp;Kitchen</v>
      </c>
      <c r="G593" t="str">
        <f>MID(Table3[[#This Row],[category]], FIND("|", Table3[[#This Row],[category]]) + 1, FIND("|", Table3[[#This Row],[category]], FIND("|", Table3[[#This Row],[category]]) + 1) - FIND("|", Table3[[#This Row],[category]]) - 1)</f>
        <v>Kitchen&amp;HomeAppliances</v>
      </c>
      <c r="H593" t="str">
        <f>RIGHT(Table3[[#This Row],[category]], LEN(Table3[[#This Row],[category]]) - FIND("|", Table3[[#This Row],[category]], FIND("|", Table3[[#This Row],[category]]) + 1))</f>
        <v>SmallKitchenAppliances|MixerGrinders</v>
      </c>
      <c r="I593" s="6">
        <v>2464</v>
      </c>
      <c r="J593" s="6">
        <v>6000</v>
      </c>
      <c r="K593" s="1">
        <f t="shared" si="54"/>
        <v>58.933333333333337</v>
      </c>
      <c r="L593" s="3">
        <v>0.59</v>
      </c>
      <c r="M593" s="1">
        <v>4.0999999999999996</v>
      </c>
      <c r="N593" s="11">
        <v>8866</v>
      </c>
      <c r="O593" s="7">
        <f>IF(ISNUMBER(Table3[[#This Row],[rating]]), Table3[[#This Row],[rating]], "")</f>
        <v>4.0999999999999996</v>
      </c>
      <c r="P593" s="7">
        <f>Table3[[#This Row],[average rating]] + (Table3[[#This Row],[rating_count]] / 1000)</f>
        <v>12.965999999999999</v>
      </c>
      <c r="Q593" s="7">
        <f>IFERROR(ROUND(VALUE(Table3[[#This Row],[rating]]), 0), "")</f>
        <v>4</v>
      </c>
      <c r="R593" t="s">
        <v>9831</v>
      </c>
      <c r="S593" t="s">
        <v>9832</v>
      </c>
      <c r="T593" t="s">
        <v>9833</v>
      </c>
      <c r="U593" t="s">
        <v>9834</v>
      </c>
      <c r="V593" t="s">
        <v>9835</v>
      </c>
      <c r="W593" t="s">
        <v>9836</v>
      </c>
      <c r="X593" t="s">
        <v>9837</v>
      </c>
      <c r="Y593" t="s">
        <v>9838</v>
      </c>
      <c r="Z593" s="6">
        <f t="shared" si="55"/>
        <v>53196000</v>
      </c>
      <c r="AA593" s="6">
        <f>IFERROR(VALUE(Table3[[#This Row],[potential revenue]]), 0)</f>
        <v>53196000</v>
      </c>
      <c r="AB593" t="str">
        <f t="shared" si="56"/>
        <v>No</v>
      </c>
      <c r="AC593">
        <f t="shared" si="57"/>
        <v>234</v>
      </c>
      <c r="AD593" t="str">
        <f t="shared" si="58"/>
        <v>&gt;₹500</v>
      </c>
      <c r="AE593" t="str">
        <f t="shared" si="59"/>
        <v>51–60%</v>
      </c>
    </row>
    <row r="594" spans="1:31" x14ac:dyDescent="0.35">
      <c r="A594" t="s">
        <v>10385</v>
      </c>
      <c r="B594" t="s">
        <v>10446</v>
      </c>
      <c r="C594" t="str">
        <f>PROPER(Table3[[#This Row],[product_name2]])</f>
        <v>Rico Japanese Technology Rechargeable Wireless Electric Chopper With Replacement Warranty - Stainless Steel Blades, One Touch Operation, 10 Seconds Chopping, Mincing Vegetable, Meat - 250 Ml, 30 Watts</v>
      </c>
      <c r="D594" t="s">
        <v>10447</v>
      </c>
      <c r="E594" t="s">
        <v>9339</v>
      </c>
      <c r="F594" t="str">
        <f>LEFT(Table3[[#This Row],[category]], FIND("|", Table3[[#This Row],[category]]) - 1)</f>
        <v>Home&amp;Kitchen</v>
      </c>
      <c r="G594" t="str">
        <f>MID(Table3[[#This Row],[category]], FIND("|", Table3[[#This Row],[category]]) + 1, FIND("|", Table3[[#This Row],[category]], FIND("|", Table3[[#This Row],[category]]) + 1) - FIND("|", Table3[[#This Row],[category]]) - 1)</f>
        <v>Heating,Cooling&amp;AirQuality</v>
      </c>
      <c r="H594" t="str">
        <f>RIGHT(Table3[[#This Row],[category]], LEN(Table3[[#This Row],[category]]) - FIND("|", Table3[[#This Row],[category]], FIND("|", Table3[[#This Row],[category]]) + 1))</f>
        <v>Fans|CeilingFans</v>
      </c>
      <c r="I594" s="6">
        <v>1449</v>
      </c>
      <c r="J594" s="6">
        <v>2349</v>
      </c>
      <c r="K594" s="1">
        <f t="shared" si="54"/>
        <v>38.314176245210732</v>
      </c>
      <c r="L594" s="3">
        <v>0.38</v>
      </c>
      <c r="M594" s="1">
        <v>3.9</v>
      </c>
      <c r="N594" s="11">
        <v>9019</v>
      </c>
      <c r="O594" s="7">
        <f>IF(ISNUMBER(Table3[[#This Row],[rating]]), Table3[[#This Row],[rating]], "")</f>
        <v>3.9</v>
      </c>
      <c r="P594" s="7">
        <f>Table3[[#This Row],[average rating]] + (Table3[[#This Row],[rating_count]] / 1000)</f>
        <v>12.919</v>
      </c>
      <c r="Q594" s="7">
        <f>IFERROR(ROUND(VALUE(Table3[[#This Row],[rating]]), 0), "")</f>
        <v>4</v>
      </c>
      <c r="R594" t="s">
        <v>10387</v>
      </c>
      <c r="S594" t="s">
        <v>10388</v>
      </c>
      <c r="T594" t="s">
        <v>10389</v>
      </c>
      <c r="U594" t="s">
        <v>10390</v>
      </c>
      <c r="V594" t="s">
        <v>10391</v>
      </c>
      <c r="W594" t="s">
        <v>10392</v>
      </c>
      <c r="X594" t="s">
        <v>10393</v>
      </c>
      <c r="Y594" t="s">
        <v>10394</v>
      </c>
      <c r="Z594" s="6">
        <f t="shared" si="55"/>
        <v>21185631</v>
      </c>
      <c r="AA594" s="6">
        <f>IFERROR(VALUE(Table3[[#This Row],[potential revenue]]), 0)</f>
        <v>21185631</v>
      </c>
      <c r="AB594" t="str">
        <f t="shared" si="56"/>
        <v>Yes</v>
      </c>
      <c r="AC594">
        <f t="shared" si="57"/>
        <v>234</v>
      </c>
      <c r="AD594" t="str">
        <f t="shared" si="58"/>
        <v>&gt;₹500</v>
      </c>
      <c r="AE594" t="str">
        <f t="shared" si="59"/>
        <v>31–40%</v>
      </c>
    </row>
    <row r="595" spans="1:31" x14ac:dyDescent="0.35">
      <c r="A595" t="s">
        <v>4973</v>
      </c>
      <c r="B595" t="s">
        <v>6525</v>
      </c>
      <c r="C595" t="str">
        <f>PROPER(Table3[[#This Row],[product_name2]])</f>
        <v>Lapster Gel Mouse Pad With Wrist Rest , Gaming Mouse Pad With Lycra Cloth Nonslip For Laptop , Computer, , Home &amp; Office (Black)</v>
      </c>
      <c r="D595" t="s">
        <v>6526</v>
      </c>
      <c r="E595" t="s">
        <v>3537</v>
      </c>
      <c r="F595" t="str">
        <f>LEFT(Table3[[#This Row],[category]], FIND("|", Table3[[#This Row],[category]]) - 1)</f>
        <v>Computers&amp;Accessories</v>
      </c>
      <c r="G595" t="str">
        <f>MID(Table3[[#This Row],[category]], FIND("|", Table3[[#This Row],[category]]) + 1, FIND("|", Table3[[#This Row],[category]], FIND("|", Table3[[#This Row],[category]]) + 1) - FIND("|", Table3[[#This Row],[category]]) - 1)</f>
        <v>Accessories&amp;Peripherals</v>
      </c>
      <c r="H595" t="str">
        <f>RIGHT(Table3[[#This Row],[category]], LEN(Table3[[#This Row],[category]]) - FIND("|", Table3[[#This Row],[category]], FIND("|", Table3[[#This Row],[category]]) + 1))</f>
        <v>Cables&amp;Accessories|CableConnectionProtectors</v>
      </c>
      <c r="I595" s="6">
        <v>99</v>
      </c>
      <c r="J595" s="6">
        <v>999</v>
      </c>
      <c r="K595" s="1">
        <f t="shared" si="54"/>
        <v>90.090090090090087</v>
      </c>
      <c r="L595" s="3">
        <v>0.9</v>
      </c>
      <c r="M595" s="1">
        <v>4.0999999999999996</v>
      </c>
      <c r="N595" s="11">
        <v>8751</v>
      </c>
      <c r="O595" s="7">
        <f>IF(ISNUMBER(Table3[[#This Row],[rating]]), Table3[[#This Row],[rating]], "")</f>
        <v>4.0999999999999996</v>
      </c>
      <c r="P595" s="7">
        <f>Table3[[#This Row],[average rating]] + (Table3[[#This Row],[rating_count]] / 1000)</f>
        <v>12.850999999999999</v>
      </c>
      <c r="Q595" s="7">
        <f>IFERROR(ROUND(VALUE(Table3[[#This Row],[rating]]), 0), "")</f>
        <v>4</v>
      </c>
      <c r="R595" t="s">
        <v>4633</v>
      </c>
      <c r="S595" t="s">
        <v>4975</v>
      </c>
      <c r="T595" t="s">
        <v>4976</v>
      </c>
      <c r="U595" t="s">
        <v>4977</v>
      </c>
      <c r="V595" t="s">
        <v>4978</v>
      </c>
      <c r="W595" t="s">
        <v>4979</v>
      </c>
      <c r="X595" t="s">
        <v>4980</v>
      </c>
      <c r="Y595" t="s">
        <v>4981</v>
      </c>
      <c r="Z595" s="6">
        <f t="shared" si="55"/>
        <v>8742249</v>
      </c>
      <c r="AA595" s="6">
        <f>IFERROR(VALUE(Table3[[#This Row],[potential revenue]]), 0)</f>
        <v>8742249</v>
      </c>
      <c r="AB595" t="str">
        <f t="shared" si="56"/>
        <v>No</v>
      </c>
      <c r="AC595">
        <f t="shared" si="57"/>
        <v>234</v>
      </c>
      <c r="AD595" t="str">
        <f t="shared" si="58"/>
        <v>&gt;₹500</v>
      </c>
      <c r="AE595" t="str">
        <f t="shared" si="59"/>
        <v>91–100%</v>
      </c>
    </row>
    <row r="596" spans="1:31" x14ac:dyDescent="0.35">
      <c r="A596" t="s">
        <v>6133</v>
      </c>
      <c r="B596" t="s">
        <v>12696</v>
      </c>
      <c r="C596" t="str">
        <f>PROPER(Table3[[#This Row],[product_name2]])</f>
        <v>Activa Easy Mix Nutri Mixer Grinder 500 Watt | Long Lasting Shock Proof Abs Body | Heavy Duty Motor With Nano - Grinding Technology</v>
      </c>
      <c r="D596" t="s">
        <v>12697</v>
      </c>
      <c r="E596" t="s">
        <v>6135</v>
      </c>
      <c r="F596" t="str">
        <f>LEFT(Table3[[#This Row],[category]], FIND("|", Table3[[#This Row],[category]]) - 1)</f>
        <v>Computers&amp;Accessories</v>
      </c>
      <c r="G596" t="str">
        <f>MID(Table3[[#This Row],[category]], FIND("|", Table3[[#This Row],[category]]) + 1, FIND("|", Table3[[#This Row],[category]], FIND("|", Table3[[#This Row],[category]]) + 1) - FIND("|", Table3[[#This Row],[category]]) - 1)</f>
        <v>Accessories&amp;Peripherals</v>
      </c>
      <c r="H596" t="str">
        <f>RIGHT(Table3[[#This Row],[category]], LEN(Table3[[#This Row],[category]]) - FIND("|", Table3[[#This Row],[category]], FIND("|", Table3[[#This Row],[category]]) + 1))</f>
        <v>USBHubs</v>
      </c>
      <c r="I596" s="6">
        <v>179</v>
      </c>
      <c r="J596" s="6">
        <v>499</v>
      </c>
      <c r="K596" s="1">
        <f t="shared" si="54"/>
        <v>64.128256513026045</v>
      </c>
      <c r="L596" s="3">
        <v>0.64</v>
      </c>
      <c r="M596" s="1">
        <v>3.4</v>
      </c>
      <c r="N596" s="11">
        <v>9385</v>
      </c>
      <c r="O596" s="7">
        <f>IF(ISNUMBER(Table3[[#This Row],[rating]]), Table3[[#This Row],[rating]], "")</f>
        <v>3.4</v>
      </c>
      <c r="P596" s="7">
        <f>Table3[[#This Row],[average rating]] + (Table3[[#This Row],[rating_count]] / 1000)</f>
        <v>12.785</v>
      </c>
      <c r="Q596" s="7">
        <f>IFERROR(ROUND(VALUE(Table3[[#This Row],[rating]]), 0), "")</f>
        <v>3</v>
      </c>
      <c r="R596" t="s">
        <v>6136</v>
      </c>
      <c r="S596" t="s">
        <v>6137</v>
      </c>
      <c r="T596" t="s">
        <v>6138</v>
      </c>
      <c r="U596" t="s">
        <v>6139</v>
      </c>
      <c r="V596" t="s">
        <v>6140</v>
      </c>
      <c r="W596" t="s">
        <v>6141</v>
      </c>
      <c r="X596" t="s">
        <v>6142</v>
      </c>
      <c r="Y596" t="s">
        <v>6143</v>
      </c>
      <c r="Z596" s="6">
        <f t="shared" si="55"/>
        <v>4683115</v>
      </c>
      <c r="AA596" s="6">
        <f>IFERROR(VALUE(Table3[[#This Row],[potential revenue]]), 0)</f>
        <v>4683115</v>
      </c>
      <c r="AB596" t="str">
        <f t="shared" si="56"/>
        <v>Yes</v>
      </c>
      <c r="AC596">
        <f t="shared" si="57"/>
        <v>233</v>
      </c>
      <c r="AD596" t="str">
        <f t="shared" si="58"/>
        <v>&lt;₹200</v>
      </c>
      <c r="AE596" t="str">
        <f t="shared" si="59"/>
        <v>61–70%</v>
      </c>
    </row>
    <row r="597" spans="1:31" x14ac:dyDescent="0.35">
      <c r="A597" t="s">
        <v>1891</v>
      </c>
      <c r="B597" t="s">
        <v>4209</v>
      </c>
      <c r="C597" t="str">
        <f>PROPER(Table3[[#This Row],[product_name2]])</f>
        <v>Myvn 30W Warp/20W Dash Charging Usb Type C Charger Cable Compatible For Cellular Phones Oneplus 8T 8 8Pro 7 Pro / 7T / 7T Pro Nord And Oneplus 3 / 3T / 5 / 5T / 6 / 6T / 7</v>
      </c>
      <c r="D597" t="s">
        <v>4210</v>
      </c>
      <c r="E597" t="s">
        <v>20</v>
      </c>
      <c r="F597" t="str">
        <f>LEFT(Table3[[#This Row],[category]], FIND("|", Table3[[#This Row],[category]]) - 1)</f>
        <v>Computers&amp;Accessories</v>
      </c>
      <c r="G597" t="str">
        <f>MID(Table3[[#This Row],[category]], FIND("|", Table3[[#This Row],[category]]) + 1, FIND("|", Table3[[#This Row],[category]], FIND("|", Table3[[#This Row],[category]]) + 1) - FIND("|", Table3[[#This Row],[category]]) - 1)</f>
        <v>Accessories&amp;Peripherals</v>
      </c>
      <c r="H597" t="str">
        <f>RIGHT(Table3[[#This Row],[category]], LEN(Table3[[#This Row],[category]]) - FIND("|", Table3[[#This Row],[category]], FIND("|", Table3[[#This Row],[category]]) + 1))</f>
        <v>Cables&amp;Accessories|Cables|USBCables</v>
      </c>
      <c r="I597" s="6">
        <v>799</v>
      </c>
      <c r="J597" s="6">
        <v>1999</v>
      </c>
      <c r="K597" s="1">
        <f t="shared" si="54"/>
        <v>60.030015007503756</v>
      </c>
      <c r="L597" s="3">
        <v>0.6</v>
      </c>
      <c r="M597" s="1">
        <v>4.2</v>
      </c>
      <c r="N597" s="11">
        <v>8583</v>
      </c>
      <c r="O597" s="7">
        <f>IF(ISNUMBER(Table3[[#This Row],[rating]]), Table3[[#This Row],[rating]], "")</f>
        <v>4.2</v>
      </c>
      <c r="P597" s="7">
        <f>Table3[[#This Row],[average rating]] + (Table3[[#This Row],[rating_count]] / 1000)</f>
        <v>12.783000000000001</v>
      </c>
      <c r="Q597" s="7">
        <f>IFERROR(ROUND(VALUE(Table3[[#This Row],[rating]]), 0), "")</f>
        <v>4</v>
      </c>
      <c r="R597" t="s">
        <v>1893</v>
      </c>
      <c r="S597" t="s">
        <v>1894</v>
      </c>
      <c r="T597" t="s">
        <v>1895</v>
      </c>
      <c r="U597" t="s">
        <v>1896</v>
      </c>
      <c r="V597" t="s">
        <v>1897</v>
      </c>
      <c r="W597" t="s">
        <v>1898</v>
      </c>
      <c r="X597" t="s">
        <v>1899</v>
      </c>
      <c r="Y597" t="s">
        <v>1900</v>
      </c>
      <c r="Z597" s="6">
        <f t="shared" si="55"/>
        <v>17157417</v>
      </c>
      <c r="AA597" s="6">
        <f>IFERROR(VALUE(Table3[[#This Row],[potential revenue]]), 0)</f>
        <v>17157417</v>
      </c>
      <c r="AB597" t="str">
        <f t="shared" si="56"/>
        <v>Yes</v>
      </c>
      <c r="AC597">
        <f t="shared" si="57"/>
        <v>233</v>
      </c>
      <c r="AD597" t="str">
        <f t="shared" si="58"/>
        <v>&lt;₹200</v>
      </c>
      <c r="AE597" t="str">
        <f t="shared" si="59"/>
        <v>61–70%</v>
      </c>
    </row>
    <row r="598" spans="1:31" x14ac:dyDescent="0.35">
      <c r="A598" t="s">
        <v>6371</v>
      </c>
      <c r="B598" t="s">
        <v>1487</v>
      </c>
      <c r="C598" t="str">
        <f>PROPER(Table3[[#This Row],[product_name2]])</f>
        <v>Lohaya Television Remote Compatible With Samsung Smart Led/Lcd/Hd Tv Remote Control [ Compatible For All Samsung Tv Remote Control ]</v>
      </c>
      <c r="D598" t="s">
        <v>1488</v>
      </c>
      <c r="E598" t="s">
        <v>6373</v>
      </c>
      <c r="F598" t="str">
        <f>LEFT(Table3[[#This Row],[category]], FIND("|", Table3[[#This Row],[category]]) - 1)</f>
        <v>Computers&amp;Accessories</v>
      </c>
      <c r="G598" t="str">
        <f>MID(Table3[[#This Row],[category]], FIND("|", Table3[[#This Row],[category]]) + 1, FIND("|", Table3[[#This Row],[category]], FIND("|", Table3[[#This Row],[category]]) + 1) - FIND("|", Table3[[#This Row],[category]]) - 1)</f>
        <v>Accessories&amp;Peripherals</v>
      </c>
      <c r="H598" t="str">
        <f>RIGHT(Table3[[#This Row],[category]], LEN(Table3[[#This Row],[category]]) - FIND("|", Table3[[#This Row],[category]], FIND("|", Table3[[#This Row],[category]]) + 1))</f>
        <v>Cables&amp;Accessories|Cables|EthernetCables</v>
      </c>
      <c r="I598" s="6">
        <v>238</v>
      </c>
      <c r="J598" s="6">
        <v>699</v>
      </c>
      <c r="K598" s="1">
        <f t="shared" si="54"/>
        <v>65.951359084406292</v>
      </c>
      <c r="L598" s="3">
        <v>0.66</v>
      </c>
      <c r="M598" s="1">
        <v>4.4000000000000004</v>
      </c>
      <c r="N598" s="11">
        <v>8372</v>
      </c>
      <c r="O598" s="7">
        <f>IF(ISNUMBER(Table3[[#This Row],[rating]]), Table3[[#This Row],[rating]], "")</f>
        <v>4.4000000000000004</v>
      </c>
      <c r="P598" s="7">
        <f>Table3[[#This Row],[average rating]] + (Table3[[#This Row],[rating_count]] / 1000)</f>
        <v>12.772</v>
      </c>
      <c r="Q598" s="7">
        <f>IFERROR(ROUND(VALUE(Table3[[#This Row],[rating]]), 0), "")</f>
        <v>4</v>
      </c>
      <c r="R598" t="s">
        <v>6374</v>
      </c>
      <c r="S598" t="s">
        <v>6375</v>
      </c>
      <c r="T598" t="s">
        <v>6376</v>
      </c>
      <c r="U598" t="s">
        <v>6377</v>
      </c>
      <c r="V598" t="s">
        <v>6378</v>
      </c>
      <c r="W598" t="s">
        <v>6379</v>
      </c>
      <c r="X598" t="s">
        <v>6380</v>
      </c>
      <c r="Y598" t="s">
        <v>6381</v>
      </c>
      <c r="Z598" s="6">
        <f t="shared" si="55"/>
        <v>5852028</v>
      </c>
      <c r="AA598" s="6">
        <f>IFERROR(VALUE(Table3[[#This Row],[potential revenue]]), 0)</f>
        <v>5852028</v>
      </c>
      <c r="AB598" t="str">
        <f t="shared" si="56"/>
        <v>Yes</v>
      </c>
      <c r="AC598">
        <f t="shared" si="57"/>
        <v>232</v>
      </c>
      <c r="AD598" t="str">
        <f t="shared" si="58"/>
        <v>&gt;₹500</v>
      </c>
      <c r="AE598" t="str">
        <f t="shared" si="59"/>
        <v>61–70%</v>
      </c>
    </row>
    <row r="599" spans="1:31" x14ac:dyDescent="0.35">
      <c r="A599" t="s">
        <v>6796</v>
      </c>
      <c r="B599" t="s">
        <v>12162</v>
      </c>
      <c r="C599" t="str">
        <f>PROPER(Table3[[#This Row],[product_name2]])</f>
        <v>Knyuc Mart Mini Electric Handy Room Heater Compact Plug-In, The Wall Outlet 400 Watts, Handy Air Warmer Blower Adjustable Timer Digital Display</v>
      </c>
      <c r="D599" t="s">
        <v>12163</v>
      </c>
      <c r="E599" t="s">
        <v>3082</v>
      </c>
      <c r="F599" t="str">
        <f>LEFT(Table3[[#This Row],[category]], FIND("|", Table3[[#This Row],[category]]) - 1)</f>
        <v>Electronics</v>
      </c>
      <c r="G599" t="str">
        <f>MID(Table3[[#This Row],[category]], FIND("|", Table3[[#This Row],[category]]) + 1, FIND("|", Table3[[#This Row],[category]], FIND("|", Table3[[#This Row],[category]]) + 1) - FIND("|", Table3[[#This Row],[category]]) - 1)</f>
        <v>Headphones,Earbuds&amp;Accessories</v>
      </c>
      <c r="H599" t="str">
        <f>RIGHT(Table3[[#This Row],[category]], LEN(Table3[[#This Row],[category]]) - FIND("|", Table3[[#This Row],[category]], FIND("|", Table3[[#This Row],[category]]) + 1))</f>
        <v>Headphones|In-Ear</v>
      </c>
      <c r="I599" s="6">
        <v>499</v>
      </c>
      <c r="J599" s="6">
        <v>1499</v>
      </c>
      <c r="K599" s="1">
        <f t="shared" si="54"/>
        <v>66.711140760507007</v>
      </c>
      <c r="L599" s="3">
        <v>0.67</v>
      </c>
      <c r="M599" s="1">
        <v>3.6</v>
      </c>
      <c r="N599" s="11">
        <v>9169</v>
      </c>
      <c r="O599" s="7">
        <f>IF(ISNUMBER(Table3[[#This Row],[rating]]), Table3[[#This Row],[rating]], "")</f>
        <v>3.6</v>
      </c>
      <c r="P599" s="7">
        <f>Table3[[#This Row],[average rating]] + (Table3[[#This Row],[rating_count]] / 1000)</f>
        <v>12.769</v>
      </c>
      <c r="Q599" s="7">
        <f>IFERROR(ROUND(VALUE(Table3[[#This Row],[rating]]), 0), "")</f>
        <v>4</v>
      </c>
      <c r="R599" t="s">
        <v>6798</v>
      </c>
      <c r="S599" t="s">
        <v>6799</v>
      </c>
      <c r="T599" t="s">
        <v>6800</v>
      </c>
      <c r="U599" t="s">
        <v>6801</v>
      </c>
      <c r="V599" t="s">
        <v>6802</v>
      </c>
      <c r="W599" t="s">
        <v>6803</v>
      </c>
      <c r="X599" t="s">
        <v>6804</v>
      </c>
      <c r="Y599" t="s">
        <v>6805</v>
      </c>
      <c r="Z599" s="6">
        <f t="shared" si="55"/>
        <v>13744331</v>
      </c>
      <c r="AA599" s="6">
        <f>IFERROR(VALUE(Table3[[#This Row],[potential revenue]]), 0)</f>
        <v>13744331</v>
      </c>
      <c r="AB599" t="str">
        <f t="shared" si="56"/>
        <v>Yes</v>
      </c>
      <c r="AC599">
        <f t="shared" si="57"/>
        <v>231</v>
      </c>
      <c r="AD599" t="str">
        <f t="shared" si="58"/>
        <v>₹200–₹500</v>
      </c>
      <c r="AE599" t="str">
        <f t="shared" si="59"/>
        <v>61–70%</v>
      </c>
    </row>
    <row r="600" spans="1:31" x14ac:dyDescent="0.35">
      <c r="A600" t="s">
        <v>4502</v>
      </c>
      <c r="B600" t="s">
        <v>9939</v>
      </c>
      <c r="C600" t="str">
        <f>PROPER(Table3[[#This Row],[product_name2]])</f>
        <v>Atomberg Renesa 1200Mm Bldc Motor With Remote 3 Blade Energy Saving Ceiling Fan (Matt Black)</v>
      </c>
      <c r="D600" t="s">
        <v>9940</v>
      </c>
      <c r="E600" t="s">
        <v>3006</v>
      </c>
      <c r="F600" t="str">
        <f>LEFT(Table3[[#This Row],[category]], FIND("|", Table3[[#This Row],[category]]) - 1)</f>
        <v>Electronics</v>
      </c>
      <c r="G600" t="str">
        <f>MID(Table3[[#This Row],[category]], FIND("|", Table3[[#This Row],[category]]) + 1, FIND("|", Table3[[#This Row],[category]], FIND("|", Table3[[#This Row],[category]]) + 1) - FIND("|", Table3[[#This Row],[category]]) - 1)</f>
        <v>Mobiles&amp;Accessories</v>
      </c>
      <c r="H600" t="str">
        <f>RIGHT(Table3[[#This Row],[category]], LEN(Table3[[#This Row],[category]]) - FIND("|", Table3[[#This Row],[category]], FIND("|", Table3[[#This Row],[category]]) + 1))</f>
        <v>Smartphones&amp;BasicMobiles|Smartphones</v>
      </c>
      <c r="I600" s="6">
        <v>23999</v>
      </c>
      <c r="J600" s="6">
        <v>32999</v>
      </c>
      <c r="K600" s="1">
        <f t="shared" si="54"/>
        <v>27.273553744052847</v>
      </c>
      <c r="L600" s="3">
        <v>0.27</v>
      </c>
      <c r="M600" s="1">
        <v>3.9</v>
      </c>
      <c r="N600" s="11">
        <v>8866</v>
      </c>
      <c r="O600" s="7">
        <f>IF(ISNUMBER(Table3[[#This Row],[rating]]), Table3[[#This Row],[rating]], "")</f>
        <v>3.9</v>
      </c>
      <c r="P600" s="7">
        <f>Table3[[#This Row],[average rating]] + (Table3[[#This Row],[rating_count]] / 1000)</f>
        <v>12.766</v>
      </c>
      <c r="Q600" s="7">
        <f>IFERROR(ROUND(VALUE(Table3[[#This Row],[rating]]), 0), "")</f>
        <v>4</v>
      </c>
      <c r="R600" t="s">
        <v>4504</v>
      </c>
      <c r="S600" t="s">
        <v>4505</v>
      </c>
      <c r="T600" t="s">
        <v>4506</v>
      </c>
      <c r="U600" t="s">
        <v>4507</v>
      </c>
      <c r="V600" t="s">
        <v>4508</v>
      </c>
      <c r="W600" t="s">
        <v>4509</v>
      </c>
      <c r="X600" t="s">
        <v>4510</v>
      </c>
      <c r="Y600" t="s">
        <v>4511</v>
      </c>
      <c r="Z600" s="6">
        <f t="shared" si="55"/>
        <v>292569134</v>
      </c>
      <c r="AA600" s="6">
        <f>IFERROR(VALUE(Table3[[#This Row],[potential revenue]]), 0)</f>
        <v>292569134</v>
      </c>
      <c r="AB600" t="str">
        <f t="shared" si="56"/>
        <v>Yes</v>
      </c>
      <c r="AC600">
        <f t="shared" si="57"/>
        <v>231</v>
      </c>
      <c r="AD600" t="str">
        <f t="shared" si="58"/>
        <v>₹200–₹500</v>
      </c>
      <c r="AE600" t="str">
        <f t="shared" si="59"/>
        <v>21–30%</v>
      </c>
    </row>
    <row r="601" spans="1:31" x14ac:dyDescent="0.35">
      <c r="A601" t="s">
        <v>10809</v>
      </c>
      <c r="B601" t="s">
        <v>11487</v>
      </c>
      <c r="C601" t="str">
        <f>PROPER(Table3[[#This Row],[product_name2]])</f>
        <v>Kent Gold, Optima, Gold+ Spare Kit</v>
      </c>
      <c r="D601" t="s">
        <v>11488</v>
      </c>
      <c r="E601" t="s">
        <v>8753</v>
      </c>
      <c r="F601" t="str">
        <f>LEFT(Table3[[#This Row],[category]], FIND("|", Table3[[#This Row],[category]]) - 1)</f>
        <v>Home&amp;Kitchen</v>
      </c>
      <c r="G601" t="str">
        <f>MID(Table3[[#This Row],[category]], FIND("|", Table3[[#This Row],[category]]) + 1, FIND("|", Table3[[#This Row],[category]], FIND("|", Table3[[#This Row],[category]]) + 1) - FIND("|", Table3[[#This Row],[category]]) - 1)</f>
        <v>Kitchen&amp;HomeAppliances</v>
      </c>
      <c r="H601" t="str">
        <f>RIGHT(Table3[[#This Row],[category]], LEN(Table3[[#This Row],[category]]) - FIND("|", Table3[[#This Row],[category]], FIND("|", Table3[[#This Row],[category]]) + 1))</f>
        <v>SmallKitchenAppliances|MixerGrinders</v>
      </c>
      <c r="I601" s="6">
        <v>2899</v>
      </c>
      <c r="J601" s="6">
        <v>5500</v>
      </c>
      <c r="K601" s="1">
        <f t="shared" si="54"/>
        <v>47.290909090909089</v>
      </c>
      <c r="L601" s="3">
        <v>0.47</v>
      </c>
      <c r="M601" s="1">
        <v>3.8</v>
      </c>
      <c r="N601" s="11">
        <v>8958</v>
      </c>
      <c r="O601" s="7">
        <f>IF(ISNUMBER(Table3[[#This Row],[rating]]), Table3[[#This Row],[rating]], "")</f>
        <v>3.8</v>
      </c>
      <c r="P601" s="7">
        <f>Table3[[#This Row],[average rating]] + (Table3[[#This Row],[rating_count]] / 1000)</f>
        <v>12.757999999999999</v>
      </c>
      <c r="Q601" s="7">
        <f>IFERROR(ROUND(VALUE(Table3[[#This Row],[rating]]), 0), "")</f>
        <v>4</v>
      </c>
      <c r="R601" t="s">
        <v>10811</v>
      </c>
      <c r="S601" t="s">
        <v>10812</v>
      </c>
      <c r="T601" t="s">
        <v>10813</v>
      </c>
      <c r="U601" t="s">
        <v>10814</v>
      </c>
      <c r="V601" t="s">
        <v>10815</v>
      </c>
      <c r="W601" t="s">
        <v>10816</v>
      </c>
      <c r="X601" t="s">
        <v>10817</v>
      </c>
      <c r="Y601" t="s">
        <v>10818</v>
      </c>
      <c r="Z601" s="6">
        <f t="shared" si="55"/>
        <v>49269000</v>
      </c>
      <c r="AA601" s="6">
        <f>IFERROR(VALUE(Table3[[#This Row],[potential revenue]]), 0)</f>
        <v>49269000</v>
      </c>
      <c r="AB601" t="str">
        <f t="shared" si="56"/>
        <v>No</v>
      </c>
      <c r="AC601">
        <f t="shared" si="57"/>
        <v>231</v>
      </c>
      <c r="AD601" t="str">
        <f t="shared" si="58"/>
        <v>&gt;₹500</v>
      </c>
      <c r="AE601" t="str">
        <f t="shared" si="59"/>
        <v>41–50%</v>
      </c>
    </row>
    <row r="602" spans="1:31" x14ac:dyDescent="0.35">
      <c r="A602" t="s">
        <v>7168</v>
      </c>
      <c r="B602" t="s">
        <v>3070</v>
      </c>
      <c r="C602" t="str">
        <f>PROPER(Table3[[#This Row],[product_name2]])</f>
        <v>Boat Wave Lite Smartwatch With 1.69" Hd Display, Sleek Metal Body, Hr &amp; Spo2 Level Monitor, 140+ Watch Faces, Activity Tracker, Multiple Sports Modes, Ip68 &amp; 7 Days Battery Life(Active Black)</v>
      </c>
      <c r="D602" t="s">
        <v>3071</v>
      </c>
      <c r="E602" t="s">
        <v>5362</v>
      </c>
      <c r="F602" t="str">
        <f>LEFT(Table3[[#This Row],[category]], FIND("|", Table3[[#This Row],[category]]) - 1)</f>
        <v>Computers&amp;Accessories</v>
      </c>
      <c r="G602" t="str">
        <f>MID(Table3[[#This Row],[category]], FIND("|", Table3[[#This Row],[category]]) + 1, FIND("|", Table3[[#This Row],[category]], FIND("|", Table3[[#This Row],[category]]) + 1) - FIND("|", Table3[[#This Row],[category]]) - 1)</f>
        <v>Accessories&amp;Peripherals</v>
      </c>
      <c r="H602" t="str">
        <f>RIGHT(Table3[[#This Row],[category]], LEN(Table3[[#This Row],[category]]) - FIND("|", Table3[[#This Row],[category]], FIND("|", Table3[[#This Row],[category]]) + 1))</f>
        <v>PCGamingPeripherals|GamingMice</v>
      </c>
      <c r="I602" s="6">
        <v>575</v>
      </c>
      <c r="J602" s="6">
        <v>2799</v>
      </c>
      <c r="K602" s="1">
        <f t="shared" si="54"/>
        <v>79.456948910325124</v>
      </c>
      <c r="L602" s="3">
        <v>0.79</v>
      </c>
      <c r="M602" s="1">
        <v>4.2</v>
      </c>
      <c r="N602" s="11">
        <v>8537</v>
      </c>
      <c r="O602" s="7">
        <f>IF(ISNUMBER(Table3[[#This Row],[rating]]), Table3[[#This Row],[rating]], "")</f>
        <v>4.2</v>
      </c>
      <c r="P602" s="7">
        <f>Table3[[#This Row],[average rating]] + (Table3[[#This Row],[rating_count]] / 1000)</f>
        <v>12.737000000000002</v>
      </c>
      <c r="Q602" s="7">
        <f>IFERROR(ROUND(VALUE(Table3[[#This Row],[rating]]), 0), "")</f>
        <v>4</v>
      </c>
      <c r="R602" t="s">
        <v>7170</v>
      </c>
      <c r="S602" t="s">
        <v>7171</v>
      </c>
      <c r="T602" t="s">
        <v>7172</v>
      </c>
      <c r="U602" t="s">
        <v>7173</v>
      </c>
      <c r="V602" t="s">
        <v>7174</v>
      </c>
      <c r="W602" t="s">
        <v>7175</v>
      </c>
      <c r="X602" t="s">
        <v>7176</v>
      </c>
      <c r="Y602" t="s">
        <v>7177</v>
      </c>
      <c r="Z602" s="6">
        <f t="shared" si="55"/>
        <v>23895063</v>
      </c>
      <c r="AA602" s="6">
        <f>IFERROR(VALUE(Table3[[#This Row],[potential revenue]]), 0)</f>
        <v>23895063</v>
      </c>
      <c r="AB602" t="str">
        <f t="shared" si="56"/>
        <v>No</v>
      </c>
      <c r="AC602">
        <f t="shared" si="57"/>
        <v>231</v>
      </c>
      <c r="AD602" t="str">
        <f t="shared" si="58"/>
        <v>&gt;₹500</v>
      </c>
      <c r="AE602" t="str">
        <f t="shared" si="59"/>
        <v>71–80%</v>
      </c>
    </row>
    <row r="603" spans="1:31" x14ac:dyDescent="0.35">
      <c r="A603" t="s">
        <v>3468</v>
      </c>
      <c r="B603" t="s">
        <v>6026</v>
      </c>
      <c r="C603" t="str">
        <f>PROPER(Table3[[#This Row],[product_name2]])</f>
        <v>Robustrion Tempered Glass Screen Protector For Ipad 10.2 Inch 9Th Gen Generation 2021 8Th Gen 2020 7Th Gen 2019</v>
      </c>
      <c r="D603" t="s">
        <v>6027</v>
      </c>
      <c r="E603" t="s">
        <v>3178</v>
      </c>
      <c r="F603" t="str">
        <f>LEFT(Table3[[#This Row],[category]], FIND("|", Table3[[#This Row],[category]]) - 1)</f>
        <v>Electronics</v>
      </c>
      <c r="G603" t="str">
        <f>MID(Table3[[#This Row],[category]], FIND("|", Table3[[#This Row],[category]]) + 1, FIND("|", Table3[[#This Row],[category]], FIND("|", Table3[[#This Row],[category]]) + 1) - FIND("|", Table3[[#This Row],[category]]) - 1)</f>
        <v>Mobiles&amp;Accessories</v>
      </c>
      <c r="H603" t="str">
        <f>RIGHT(Table3[[#This Row],[category]], LEN(Table3[[#This Row],[category]]) - FIND("|", Table3[[#This Row],[category]], FIND("|", Table3[[#This Row],[category]]) + 1))</f>
        <v>MobileAccessories|Chargers|WallChargers</v>
      </c>
      <c r="I603" s="6">
        <v>529</v>
      </c>
      <c r="J603" s="6">
        <v>1499</v>
      </c>
      <c r="K603" s="1">
        <f t="shared" si="54"/>
        <v>64.70980653769179</v>
      </c>
      <c r="L603" s="3">
        <v>0.65</v>
      </c>
      <c r="M603" s="1">
        <v>4.0999999999999996</v>
      </c>
      <c r="N603" s="11">
        <v>8599</v>
      </c>
      <c r="O603" s="7">
        <f>IF(ISNUMBER(Table3[[#This Row],[rating]]), Table3[[#This Row],[rating]], "")</f>
        <v>4.0999999999999996</v>
      </c>
      <c r="P603" s="7">
        <f>Table3[[#This Row],[average rating]] + (Table3[[#This Row],[rating_count]] / 1000)</f>
        <v>12.699</v>
      </c>
      <c r="Q603" s="7">
        <f>IFERROR(ROUND(VALUE(Table3[[#This Row],[rating]]), 0), "")</f>
        <v>4</v>
      </c>
      <c r="R603" t="s">
        <v>3470</v>
      </c>
      <c r="S603" t="s">
        <v>3471</v>
      </c>
      <c r="T603" t="s">
        <v>3472</v>
      </c>
      <c r="U603" t="s">
        <v>3473</v>
      </c>
      <c r="V603" t="s">
        <v>3474</v>
      </c>
      <c r="W603" t="s">
        <v>3475</v>
      </c>
      <c r="X603" t="s">
        <v>3476</v>
      </c>
      <c r="Y603" t="s">
        <v>3477</v>
      </c>
      <c r="Z603" s="6">
        <f t="shared" si="55"/>
        <v>12889901</v>
      </c>
      <c r="AA603" s="6">
        <f>IFERROR(VALUE(Table3[[#This Row],[potential revenue]]), 0)</f>
        <v>12889901</v>
      </c>
      <c r="AB603" t="str">
        <f t="shared" si="56"/>
        <v>Yes</v>
      </c>
      <c r="AC603">
        <f t="shared" si="57"/>
        <v>231</v>
      </c>
      <c r="AD603" t="str">
        <f t="shared" si="58"/>
        <v>&gt;₹500</v>
      </c>
      <c r="AE603" t="str">
        <f t="shared" si="59"/>
        <v>61–70%</v>
      </c>
    </row>
    <row r="604" spans="1:31" x14ac:dyDescent="0.35">
      <c r="A604" t="s">
        <v>4512</v>
      </c>
      <c r="B604" t="s">
        <v>2892</v>
      </c>
      <c r="C604" t="str">
        <f>PROPER(Table3[[#This Row],[product_name2]])</f>
        <v>Amazonbasics 108 Cm (43 Inches) 4K Ultra Hd Smart Led Fire Tv Ab43U20Ps (Black)</v>
      </c>
      <c r="D604" t="s">
        <v>2893</v>
      </c>
      <c r="E604" t="s">
        <v>3006</v>
      </c>
      <c r="F604" t="str">
        <f>LEFT(Table3[[#This Row],[category]], FIND("|", Table3[[#This Row],[category]]) - 1)</f>
        <v>Electronics</v>
      </c>
      <c r="G604" t="str">
        <f>MID(Table3[[#This Row],[category]], FIND("|", Table3[[#This Row],[category]]) + 1, FIND("|", Table3[[#This Row],[category]], FIND("|", Table3[[#This Row],[category]]) + 1) - FIND("|", Table3[[#This Row],[category]]) - 1)</f>
        <v>Mobiles&amp;Accessories</v>
      </c>
      <c r="H604" t="str">
        <f>RIGHT(Table3[[#This Row],[category]], LEN(Table3[[#This Row],[category]]) - FIND("|", Table3[[#This Row],[category]], FIND("|", Table3[[#This Row],[category]]) + 1))</f>
        <v>Smartphones&amp;BasicMobiles|Smartphones</v>
      </c>
      <c r="I604" s="6">
        <v>29990</v>
      </c>
      <c r="J604" s="6">
        <v>39990</v>
      </c>
      <c r="K604" s="1">
        <f t="shared" si="54"/>
        <v>25.006251562890725</v>
      </c>
      <c r="L604" s="3">
        <v>0.25</v>
      </c>
      <c r="M604" s="1">
        <v>4.3</v>
      </c>
      <c r="N604" s="11">
        <v>8399</v>
      </c>
      <c r="O604" s="7">
        <f>IF(ISNUMBER(Table3[[#This Row],[rating]]), Table3[[#This Row],[rating]], "")</f>
        <v>4.3</v>
      </c>
      <c r="P604" s="7">
        <f>Table3[[#This Row],[average rating]] + (Table3[[#This Row],[rating_count]] / 1000)</f>
        <v>12.698999999999998</v>
      </c>
      <c r="Q604" s="7">
        <f>IFERROR(ROUND(VALUE(Table3[[#This Row],[rating]]), 0), "")</f>
        <v>4</v>
      </c>
      <c r="R604" t="s">
        <v>4514</v>
      </c>
      <c r="S604" t="s">
        <v>4515</v>
      </c>
      <c r="T604" t="s">
        <v>4516</v>
      </c>
      <c r="U604" t="s">
        <v>4517</v>
      </c>
      <c r="V604" t="s">
        <v>4518</v>
      </c>
      <c r="W604" t="s">
        <v>4519</v>
      </c>
      <c r="X604" t="s">
        <v>4520</v>
      </c>
      <c r="Y604" t="s">
        <v>4521</v>
      </c>
      <c r="Z604" s="6">
        <f t="shared" si="55"/>
        <v>335876010</v>
      </c>
      <c r="AA604" s="6">
        <f>IFERROR(VALUE(Table3[[#This Row],[potential revenue]]), 0)</f>
        <v>335876010</v>
      </c>
      <c r="AB604" t="str">
        <f t="shared" si="56"/>
        <v>Yes</v>
      </c>
      <c r="AC604">
        <f t="shared" si="57"/>
        <v>231</v>
      </c>
      <c r="AD604" t="str">
        <f t="shared" si="58"/>
        <v>&gt;₹500</v>
      </c>
      <c r="AE604" t="str">
        <f t="shared" si="59"/>
        <v>21–30%</v>
      </c>
    </row>
    <row r="605" spans="1:31" x14ac:dyDescent="0.35">
      <c r="A605" t="s">
        <v>503</v>
      </c>
      <c r="B605" t="s">
        <v>2103</v>
      </c>
      <c r="C605" t="str">
        <f>PROPER(Table3[[#This Row],[product_name2]])</f>
        <v>Belkin Usb C To Usb-C Fast Charging Type C Cable, 60W Pd, 3.3 Feet (1 Meter) For Laptop, Personal Computer, Tablet, Smartphone - White, Usb-If Certified</v>
      </c>
      <c r="D605" t="s">
        <v>2104</v>
      </c>
      <c r="E605" t="s">
        <v>20</v>
      </c>
      <c r="F605" t="str">
        <f>LEFT(Table3[[#This Row],[category]], FIND("|", Table3[[#This Row],[category]]) - 1)</f>
        <v>Computers&amp;Accessories</v>
      </c>
      <c r="G605" t="str">
        <f>MID(Table3[[#This Row],[category]], FIND("|", Table3[[#This Row],[category]]) + 1, FIND("|", Table3[[#This Row],[category]], FIND("|", Table3[[#This Row],[category]]) + 1) - FIND("|", Table3[[#This Row],[category]]) - 1)</f>
        <v>Accessories&amp;Peripherals</v>
      </c>
      <c r="H605" t="str">
        <f>RIGHT(Table3[[#This Row],[category]], LEN(Table3[[#This Row],[category]]) - FIND("|", Table3[[#This Row],[category]], FIND("|", Table3[[#This Row],[category]]) + 1))</f>
        <v>Cables&amp;Accessories|Cables|USBCables</v>
      </c>
      <c r="I605" s="6">
        <v>799</v>
      </c>
      <c r="J605" s="6">
        <v>2100</v>
      </c>
      <c r="K605" s="1">
        <f t="shared" si="54"/>
        <v>61.952380952380949</v>
      </c>
      <c r="L605" s="3">
        <v>0.62</v>
      </c>
      <c r="M605" s="1">
        <v>4.3</v>
      </c>
      <c r="N605" s="11">
        <v>8188</v>
      </c>
      <c r="O605" s="7">
        <f>IF(ISNUMBER(Table3[[#This Row],[rating]]), Table3[[#This Row],[rating]], "")</f>
        <v>4.3</v>
      </c>
      <c r="P605" s="7">
        <f>Table3[[#This Row],[average rating]] + (Table3[[#This Row],[rating_count]] / 1000)</f>
        <v>12.488</v>
      </c>
      <c r="Q605" s="7">
        <f>IFERROR(ROUND(VALUE(Table3[[#This Row],[rating]]), 0), "")</f>
        <v>4</v>
      </c>
      <c r="R605" t="s">
        <v>505</v>
      </c>
      <c r="S605" t="s">
        <v>506</v>
      </c>
      <c r="T605" t="s">
        <v>507</v>
      </c>
      <c r="U605" t="s">
        <v>508</v>
      </c>
      <c r="V605" t="s">
        <v>509</v>
      </c>
      <c r="W605" t="s">
        <v>510</v>
      </c>
      <c r="X605" t="s">
        <v>511</v>
      </c>
      <c r="Y605" t="s">
        <v>512</v>
      </c>
      <c r="Z605" s="6">
        <f t="shared" si="55"/>
        <v>17194800</v>
      </c>
      <c r="AA605" s="6">
        <f>IFERROR(VALUE(Table3[[#This Row],[potential revenue]]), 0)</f>
        <v>17194800</v>
      </c>
      <c r="AB605" t="str">
        <f t="shared" si="56"/>
        <v>No</v>
      </c>
      <c r="AC605">
        <f t="shared" si="57"/>
        <v>230</v>
      </c>
      <c r="AD605" t="str">
        <f t="shared" si="58"/>
        <v>&gt;₹500</v>
      </c>
      <c r="AE605" t="str">
        <f t="shared" si="59"/>
        <v>61–70%</v>
      </c>
    </row>
    <row r="606" spans="1:31" x14ac:dyDescent="0.35">
      <c r="A606" t="s">
        <v>503</v>
      </c>
      <c r="B606" t="s">
        <v>2887</v>
      </c>
      <c r="C606" t="str">
        <f>PROPER(Table3[[#This Row],[product_name2]])</f>
        <v>Oneplus 163.8 Cm (65 Inches) U Series 4K Led Smart Android Tv 65U1S (Black)</v>
      </c>
      <c r="D606" t="s">
        <v>2888</v>
      </c>
      <c r="E606" t="s">
        <v>20</v>
      </c>
      <c r="F606" t="str">
        <f>LEFT(Table3[[#This Row],[category]], FIND("|", Table3[[#This Row],[category]]) - 1)</f>
        <v>Computers&amp;Accessories</v>
      </c>
      <c r="G606" t="str">
        <f>MID(Table3[[#This Row],[category]], FIND("|", Table3[[#This Row],[category]]) + 1, FIND("|", Table3[[#This Row],[category]], FIND("|", Table3[[#This Row],[category]]) + 1) - FIND("|", Table3[[#This Row],[category]]) - 1)</f>
        <v>Accessories&amp;Peripherals</v>
      </c>
      <c r="H606" t="str">
        <f>RIGHT(Table3[[#This Row],[category]], LEN(Table3[[#This Row],[category]]) - FIND("|", Table3[[#This Row],[category]], FIND("|", Table3[[#This Row],[category]]) + 1))</f>
        <v>Cables&amp;Accessories|Cables|USBCables</v>
      </c>
      <c r="I606" s="6">
        <v>799</v>
      </c>
      <c r="J606" s="6">
        <v>2100</v>
      </c>
      <c r="K606" s="1">
        <f t="shared" si="54"/>
        <v>61.952380952380949</v>
      </c>
      <c r="L606" s="3">
        <v>0.62</v>
      </c>
      <c r="M606" s="1">
        <v>4.3</v>
      </c>
      <c r="N606" s="11">
        <v>8188</v>
      </c>
      <c r="O606" s="7">
        <f>IF(ISNUMBER(Table3[[#This Row],[rating]]), Table3[[#This Row],[rating]], "")</f>
        <v>4.3</v>
      </c>
      <c r="P606" s="7">
        <f>Table3[[#This Row],[average rating]] + (Table3[[#This Row],[rating_count]] / 1000)</f>
        <v>12.488</v>
      </c>
      <c r="Q606" s="7">
        <f>IFERROR(ROUND(VALUE(Table3[[#This Row],[rating]]), 0), "")</f>
        <v>4</v>
      </c>
      <c r="R606" t="s">
        <v>505</v>
      </c>
      <c r="S606" t="s">
        <v>506</v>
      </c>
      <c r="T606" t="s">
        <v>507</v>
      </c>
      <c r="U606" t="s">
        <v>508</v>
      </c>
      <c r="V606" t="s">
        <v>509</v>
      </c>
      <c r="W606" t="s">
        <v>510</v>
      </c>
      <c r="X606" t="s">
        <v>4480</v>
      </c>
      <c r="Y606" t="s">
        <v>4481</v>
      </c>
      <c r="Z606" s="6">
        <f t="shared" si="55"/>
        <v>17194800</v>
      </c>
      <c r="AA606" s="6">
        <f>IFERROR(VALUE(Table3[[#This Row],[potential revenue]]), 0)</f>
        <v>17194800</v>
      </c>
      <c r="AB606" t="str">
        <f t="shared" si="56"/>
        <v>Yes</v>
      </c>
      <c r="AC606">
        <f t="shared" si="57"/>
        <v>230</v>
      </c>
      <c r="AD606" t="str">
        <f t="shared" si="58"/>
        <v>&gt;₹500</v>
      </c>
      <c r="AE606" t="str">
        <f t="shared" si="59"/>
        <v>61–70%</v>
      </c>
    </row>
    <row r="607" spans="1:31" x14ac:dyDescent="0.35">
      <c r="A607" t="s">
        <v>503</v>
      </c>
      <c r="B607" t="s">
        <v>49</v>
      </c>
      <c r="C607" t="str">
        <f>PROPER(Table3[[#This Row],[product_name2]])</f>
        <v>Boat Deuce Usb 300 2 In 1 Type-C &amp; Micro Usb Stress Resistant, Tangle-Free, Sturdy Cable With 3A Fast Charging &amp; 480Mbps Data Transmission, 10000+ Bends Lifespan And Extended 1.5M Length(Martian Red)</v>
      </c>
      <c r="D607" t="s">
        <v>50</v>
      </c>
      <c r="E607" t="s">
        <v>20</v>
      </c>
      <c r="F607" t="str">
        <f>LEFT(Table3[[#This Row],[category]], FIND("|", Table3[[#This Row],[category]]) - 1)</f>
        <v>Computers&amp;Accessories</v>
      </c>
      <c r="G607" t="str">
        <f>MID(Table3[[#This Row],[category]], FIND("|", Table3[[#This Row],[category]]) + 1, FIND("|", Table3[[#This Row],[category]], FIND("|", Table3[[#This Row],[category]]) + 1) - FIND("|", Table3[[#This Row],[category]]) - 1)</f>
        <v>Accessories&amp;Peripherals</v>
      </c>
      <c r="H607" t="str">
        <f>RIGHT(Table3[[#This Row],[category]], LEN(Table3[[#This Row],[category]]) - FIND("|", Table3[[#This Row],[category]], FIND("|", Table3[[#This Row],[category]]) + 1))</f>
        <v>Cables&amp;Accessories|Cables|USBCables</v>
      </c>
      <c r="I607" s="6">
        <v>799</v>
      </c>
      <c r="J607" s="6">
        <v>2100</v>
      </c>
      <c r="K607" s="1">
        <f t="shared" si="54"/>
        <v>61.952380952380949</v>
      </c>
      <c r="L607" s="3">
        <v>0.62</v>
      </c>
      <c r="M607" s="1">
        <v>4.3</v>
      </c>
      <c r="N607" s="11">
        <v>8188</v>
      </c>
      <c r="O607" s="7">
        <f>IF(ISNUMBER(Table3[[#This Row],[rating]]), Table3[[#This Row],[rating]], "")</f>
        <v>4.3</v>
      </c>
      <c r="P607" s="7">
        <f>Table3[[#This Row],[average rating]] + (Table3[[#This Row],[rating_count]] / 1000)</f>
        <v>12.488</v>
      </c>
      <c r="Q607" s="7">
        <f>IFERROR(ROUND(VALUE(Table3[[#This Row],[rating]]), 0), "")</f>
        <v>4</v>
      </c>
      <c r="R607" t="s">
        <v>505</v>
      </c>
      <c r="S607" t="s">
        <v>506</v>
      </c>
      <c r="T607" t="s">
        <v>507</v>
      </c>
      <c r="U607" t="s">
        <v>508</v>
      </c>
      <c r="V607" t="s">
        <v>509</v>
      </c>
      <c r="W607" t="s">
        <v>510</v>
      </c>
      <c r="X607" t="s">
        <v>7539</v>
      </c>
      <c r="Y607" t="s">
        <v>7540</v>
      </c>
      <c r="Z607" s="6">
        <f t="shared" si="55"/>
        <v>17194800</v>
      </c>
      <c r="AA607" s="6">
        <f>IFERROR(VALUE(Table3[[#This Row],[potential revenue]]), 0)</f>
        <v>17194800</v>
      </c>
      <c r="AB607" t="str">
        <f t="shared" si="56"/>
        <v>Yes</v>
      </c>
      <c r="AC607">
        <f t="shared" si="57"/>
        <v>231</v>
      </c>
      <c r="AD607" t="str">
        <f t="shared" si="58"/>
        <v>&gt;₹500</v>
      </c>
      <c r="AE607" t="str">
        <f t="shared" si="59"/>
        <v>61–70%</v>
      </c>
    </row>
    <row r="608" spans="1:31" x14ac:dyDescent="0.35">
      <c r="A608" t="s">
        <v>3874</v>
      </c>
      <c r="B608" t="s">
        <v>69</v>
      </c>
      <c r="C608" t="str">
        <f>PROPER(Table3[[#This Row],[product_name2]])</f>
        <v>Ptron Solero Tb301 3A Type-C Data And Fast Charging Cable, Made In India, 480Mbps Data Sync, Strong And Durable 1.5-Meter Nylon Braided Usb Cable For Type-C Devices For Charging Adapter (Black)</v>
      </c>
      <c r="D608" t="s">
        <v>70</v>
      </c>
      <c r="E608" t="s">
        <v>3796</v>
      </c>
      <c r="F608" t="str">
        <f>LEFT(Table3[[#This Row],[category]], FIND("|", Table3[[#This Row],[category]]) - 1)</f>
        <v>Electronics</v>
      </c>
      <c r="G608" t="str">
        <f>MID(Table3[[#This Row],[category]], FIND("|", Table3[[#This Row],[category]]) + 1, FIND("|", Table3[[#This Row],[category]], FIND("|", Table3[[#This Row],[category]]) + 1) - FIND("|", Table3[[#This Row],[category]]) - 1)</f>
        <v>Mobiles&amp;Accessories</v>
      </c>
      <c r="H608" t="str">
        <f>RIGHT(Table3[[#This Row],[category]], LEN(Table3[[#This Row],[category]]) - FIND("|", Table3[[#This Row],[category]], FIND("|", Table3[[#This Row],[category]]) + 1))</f>
        <v>MobileAccessories|Maintenance,Upkeep&amp;Repairs|ScreenProtectors</v>
      </c>
      <c r="I608" s="6">
        <v>999</v>
      </c>
      <c r="J608" s="6">
        <v>2899</v>
      </c>
      <c r="K608" s="1">
        <f t="shared" si="54"/>
        <v>65.53984132459469</v>
      </c>
      <c r="L608" s="3">
        <v>0.66</v>
      </c>
      <c r="M608" s="1">
        <v>4.7</v>
      </c>
      <c r="N608" s="11">
        <v>7779</v>
      </c>
      <c r="O608" s="7">
        <f>IF(ISNUMBER(Table3[[#This Row],[rating]]), Table3[[#This Row],[rating]], "")</f>
        <v>4.7</v>
      </c>
      <c r="P608" s="7">
        <f>Table3[[#This Row],[average rating]] + (Table3[[#This Row],[rating_count]] / 1000)</f>
        <v>12.478999999999999</v>
      </c>
      <c r="Q608" s="7">
        <f>IFERROR(ROUND(VALUE(Table3[[#This Row],[rating]]), 0), "")</f>
        <v>5</v>
      </c>
      <c r="R608" t="s">
        <v>3876</v>
      </c>
      <c r="S608" t="s">
        <v>3877</v>
      </c>
      <c r="T608" t="s">
        <v>3878</v>
      </c>
      <c r="U608" t="s">
        <v>3879</v>
      </c>
      <c r="V608" t="s">
        <v>3880</v>
      </c>
      <c r="W608" t="s">
        <v>3881</v>
      </c>
      <c r="X608" t="s">
        <v>3882</v>
      </c>
      <c r="Y608" t="s">
        <v>3883</v>
      </c>
      <c r="Z608" s="6">
        <f t="shared" si="55"/>
        <v>22551321</v>
      </c>
      <c r="AA608" s="6">
        <f>IFERROR(VALUE(Table3[[#This Row],[potential revenue]]), 0)</f>
        <v>22551321</v>
      </c>
      <c r="AB608" t="str">
        <f t="shared" si="56"/>
        <v>Yes</v>
      </c>
      <c r="AC608">
        <f t="shared" si="57"/>
        <v>231</v>
      </c>
      <c r="AD608" t="str">
        <f t="shared" si="58"/>
        <v>&gt;₹500</v>
      </c>
      <c r="AE608" t="str">
        <f t="shared" si="59"/>
        <v>61–70%</v>
      </c>
    </row>
    <row r="609" spans="1:31" x14ac:dyDescent="0.35">
      <c r="A609" t="s">
        <v>6972</v>
      </c>
      <c r="B609" t="s">
        <v>1592</v>
      </c>
      <c r="C609" t="str">
        <f>PROPER(Table3[[#This Row],[product_name2]])</f>
        <v>Flix (Beetel Flow Usb To Micro Usb Pvc Data Sync &amp; 12W(2.4A) Fast Charging Cable,Made In India,480Mbps Data Sync,Solid Cable,1 Meter Long Cable For All Andriod &amp; Micro Usb Devices (Black)(Xcd-Fpm01)</v>
      </c>
      <c r="D609" t="s">
        <v>1593</v>
      </c>
      <c r="E609" t="s">
        <v>6373</v>
      </c>
      <c r="F609" t="str">
        <f>LEFT(Table3[[#This Row],[category]], FIND("|", Table3[[#This Row],[category]]) - 1)</f>
        <v>Computers&amp;Accessories</v>
      </c>
      <c r="G609" t="str">
        <f>MID(Table3[[#This Row],[category]], FIND("|", Table3[[#This Row],[category]]) + 1, FIND("|", Table3[[#This Row],[category]], FIND("|", Table3[[#This Row],[category]]) + 1) - FIND("|", Table3[[#This Row],[category]]) - 1)</f>
        <v>Accessories&amp;Peripherals</v>
      </c>
      <c r="H609" t="str">
        <f>RIGHT(Table3[[#This Row],[category]], LEN(Table3[[#This Row],[category]]) - FIND("|", Table3[[#This Row],[category]], FIND("|", Table3[[#This Row],[category]]) + 1))</f>
        <v>Cables&amp;Accessories|Cables|EthernetCables</v>
      </c>
      <c r="I609" s="6">
        <v>287</v>
      </c>
      <c r="J609" s="6">
        <v>499</v>
      </c>
      <c r="K609" s="1">
        <f t="shared" si="54"/>
        <v>42.484969939879761</v>
      </c>
      <c r="L609" s="3">
        <v>0.42</v>
      </c>
      <c r="M609" s="1">
        <v>4.4000000000000004</v>
      </c>
      <c r="N609" s="11">
        <v>8076</v>
      </c>
      <c r="O609" s="7">
        <f>IF(ISNUMBER(Table3[[#This Row],[rating]]), Table3[[#This Row],[rating]], "")</f>
        <v>4.4000000000000004</v>
      </c>
      <c r="P609" s="7">
        <f>Table3[[#This Row],[average rating]] + (Table3[[#This Row],[rating_count]] / 1000)</f>
        <v>12.476000000000001</v>
      </c>
      <c r="Q609" s="7">
        <f>IFERROR(ROUND(VALUE(Table3[[#This Row],[rating]]), 0), "")</f>
        <v>4</v>
      </c>
      <c r="R609" t="s">
        <v>6974</v>
      </c>
      <c r="S609" t="s">
        <v>6975</v>
      </c>
      <c r="T609" t="s">
        <v>6976</v>
      </c>
      <c r="U609" t="s">
        <v>6977</v>
      </c>
      <c r="V609" t="s">
        <v>6978</v>
      </c>
      <c r="W609" t="s">
        <v>6979</v>
      </c>
      <c r="X609" t="s">
        <v>6980</v>
      </c>
      <c r="Y609" t="s">
        <v>6981</v>
      </c>
      <c r="Z609" s="6">
        <f t="shared" si="55"/>
        <v>4029924</v>
      </c>
      <c r="AA609" s="6">
        <f>IFERROR(VALUE(Table3[[#This Row],[potential revenue]]), 0)</f>
        <v>4029924</v>
      </c>
      <c r="AB609" t="str">
        <f t="shared" si="56"/>
        <v>Yes</v>
      </c>
      <c r="AC609">
        <f t="shared" si="57"/>
        <v>231</v>
      </c>
      <c r="AD609" t="str">
        <f t="shared" si="58"/>
        <v>&gt;₹500</v>
      </c>
      <c r="AE609" t="str">
        <f t="shared" si="59"/>
        <v>41–50%</v>
      </c>
    </row>
    <row r="610" spans="1:31" x14ac:dyDescent="0.35">
      <c r="A610" t="s">
        <v>5448</v>
      </c>
      <c r="B610" t="s">
        <v>4767</v>
      </c>
      <c r="C610" t="str">
        <f>PROPER(Table3[[#This Row],[product_name2]])</f>
        <v>Mobilife Bluetooth Extendable Selfie Stick With Tripod Stand And Wireless Remote,3-In-1 Multifunctional Selfie Stick Tripod For Iphone Samsung Mi Realme Oppo Vivo Google More,Black</v>
      </c>
      <c r="D610" t="s">
        <v>4768</v>
      </c>
      <c r="E610" t="s">
        <v>4868</v>
      </c>
      <c r="F610" t="str">
        <f>LEFT(Table3[[#This Row],[category]], FIND("|", Table3[[#This Row],[category]]) - 1)</f>
        <v>Computers&amp;Accessories</v>
      </c>
      <c r="G610" t="str">
        <f>MID(Table3[[#This Row],[category]], FIND("|", Table3[[#This Row],[category]]) + 1, FIND("|", Table3[[#This Row],[category]], FIND("|", Table3[[#This Row],[category]]) + 1) - FIND("|", Table3[[#This Row],[category]]) - 1)</f>
        <v>Accessories&amp;Peripherals</v>
      </c>
      <c r="H610" t="str">
        <f>RIGHT(Table3[[#This Row],[category]], LEN(Table3[[#This Row],[category]]) - FIND("|", Table3[[#This Row],[category]], FIND("|", Table3[[#This Row],[category]]) + 1))</f>
        <v>Keyboards,Mice&amp;InputDevices|Mice</v>
      </c>
      <c r="I610" s="6">
        <v>681</v>
      </c>
      <c r="J610" s="6">
        <v>1199</v>
      </c>
      <c r="K610" s="1">
        <f t="shared" si="54"/>
        <v>43.202668890742288</v>
      </c>
      <c r="L610" s="3">
        <v>0.43</v>
      </c>
      <c r="M610" s="1">
        <v>4.2</v>
      </c>
      <c r="N610" s="11">
        <v>8258</v>
      </c>
      <c r="O610" s="7">
        <f>IF(ISNUMBER(Table3[[#This Row],[rating]]), Table3[[#This Row],[rating]], "")</f>
        <v>4.2</v>
      </c>
      <c r="P610" s="7">
        <f>Table3[[#This Row],[average rating]] + (Table3[[#This Row],[rating_count]] / 1000)</f>
        <v>12.457999999999998</v>
      </c>
      <c r="Q610" s="7">
        <f>IFERROR(ROUND(VALUE(Table3[[#This Row],[rating]]), 0), "")</f>
        <v>4</v>
      </c>
      <c r="R610" t="s">
        <v>5450</v>
      </c>
      <c r="S610" t="s">
        <v>5451</v>
      </c>
      <c r="T610" t="s">
        <v>5452</v>
      </c>
      <c r="U610" t="s">
        <v>5453</v>
      </c>
      <c r="V610" t="s">
        <v>5454</v>
      </c>
      <c r="W610" t="s">
        <v>5455</v>
      </c>
      <c r="X610" t="s">
        <v>5456</v>
      </c>
      <c r="Y610" t="s">
        <v>5457</v>
      </c>
      <c r="Z610" s="6">
        <f t="shared" si="55"/>
        <v>9901342</v>
      </c>
      <c r="AA610" s="6">
        <f>IFERROR(VALUE(Table3[[#This Row],[potential revenue]]), 0)</f>
        <v>9901342</v>
      </c>
      <c r="AB610" t="str">
        <f t="shared" si="56"/>
        <v>No</v>
      </c>
      <c r="AC610">
        <f t="shared" si="57"/>
        <v>231</v>
      </c>
      <c r="AD610" t="str">
        <f t="shared" si="58"/>
        <v>₹200–₹500</v>
      </c>
      <c r="AE610" t="str">
        <f t="shared" si="59"/>
        <v>41–50%</v>
      </c>
    </row>
    <row r="611" spans="1:31" x14ac:dyDescent="0.35">
      <c r="A611" t="s">
        <v>6453</v>
      </c>
      <c r="B611" t="s">
        <v>1497</v>
      </c>
      <c r="C611" t="str">
        <f>PROPER(Table3[[#This Row],[product_name2]])</f>
        <v>Wayona Nylon Braided Lightning Usb Data Sync &amp; 3A Charging Cable For Iphones, Ipad Air, Ipad Mini, Ipod Nano And Ipod Touch (3 Ft Pack Of 1, Grey)</v>
      </c>
      <c r="D611" t="s">
        <v>1498</v>
      </c>
      <c r="E611" t="s">
        <v>6306</v>
      </c>
      <c r="F611" t="str">
        <f>LEFT(Table3[[#This Row],[category]], FIND("|", Table3[[#This Row],[category]]) - 1)</f>
        <v>OfficeProducts</v>
      </c>
      <c r="G611" t="str">
        <f>MID(Table3[[#This Row],[category]], FIND("|", Table3[[#This Row],[category]]) + 1, FIND("|", Table3[[#This Row],[category]], FIND("|", Table3[[#This Row],[category]]) + 1) - FIND("|", Table3[[#This Row],[category]]) - 1)</f>
        <v>OfficePaperProducts</v>
      </c>
      <c r="H611" t="str">
        <f>RIGHT(Table3[[#This Row],[category]], LEN(Table3[[#This Row],[category]]) - FIND("|", Table3[[#This Row],[category]], FIND("|", Table3[[#This Row],[category]]) + 1))</f>
        <v>Paper|Stationery|Notebooks,WritingPads&amp;Diaries|CompositionNotebooks</v>
      </c>
      <c r="I611" s="6">
        <v>125</v>
      </c>
      <c r="J611" s="6">
        <v>180</v>
      </c>
      <c r="K611" s="1">
        <f t="shared" si="54"/>
        <v>30.555555555555557</v>
      </c>
      <c r="L611" s="3">
        <v>0.31</v>
      </c>
      <c r="M611" s="1">
        <v>4.4000000000000004</v>
      </c>
      <c r="N611" s="11">
        <v>8053</v>
      </c>
      <c r="O611" s="7">
        <f>IF(ISNUMBER(Table3[[#This Row],[rating]]), Table3[[#This Row],[rating]], "")</f>
        <v>4.4000000000000004</v>
      </c>
      <c r="P611" s="7">
        <f>Table3[[#This Row],[average rating]] + (Table3[[#This Row],[rating_count]] / 1000)</f>
        <v>12.453000000000001</v>
      </c>
      <c r="Q611" s="7">
        <f>IFERROR(ROUND(VALUE(Table3[[#This Row],[rating]]), 0), "")</f>
        <v>4</v>
      </c>
      <c r="R611" t="s">
        <v>6455</v>
      </c>
      <c r="S611" t="s">
        <v>6456</v>
      </c>
      <c r="T611" t="s">
        <v>6457</v>
      </c>
      <c r="U611" t="s">
        <v>6458</v>
      </c>
      <c r="V611" t="s">
        <v>6459</v>
      </c>
      <c r="W611" t="s">
        <v>6460</v>
      </c>
      <c r="X611" t="s">
        <v>6461</v>
      </c>
      <c r="Y611" t="s">
        <v>6462</v>
      </c>
      <c r="Z611" s="6">
        <f t="shared" si="55"/>
        <v>1449540</v>
      </c>
      <c r="AA611" s="6">
        <f>IFERROR(VALUE(Table3[[#This Row],[potential revenue]]), 0)</f>
        <v>1449540</v>
      </c>
      <c r="AB611" t="str">
        <f t="shared" si="56"/>
        <v>No</v>
      </c>
      <c r="AC611">
        <f t="shared" si="57"/>
        <v>230</v>
      </c>
      <c r="AD611" t="str">
        <f t="shared" si="58"/>
        <v>&gt;₹500</v>
      </c>
      <c r="AE611" t="str">
        <f t="shared" si="59"/>
        <v>31–40%</v>
      </c>
    </row>
    <row r="612" spans="1:31" x14ac:dyDescent="0.35">
      <c r="A612" t="s">
        <v>9501</v>
      </c>
      <c r="B612" t="s">
        <v>837</v>
      </c>
      <c r="C612" t="str">
        <f>PROPER(Table3[[#This Row],[product_name2]])</f>
        <v>Gizga Essentials Usb Wifi Adapter For Pc, 150 Mbps Wireless Network Adapter For Desktop - Nano Size Wifi Dongle Compatible With Windows, Mac Os &amp; Linux Kernel | Wpa/Wpa2 Encryption Standards| Black</v>
      </c>
      <c r="D612" t="s">
        <v>838</v>
      </c>
      <c r="E612" t="s">
        <v>9503</v>
      </c>
      <c r="F612" t="str">
        <f>LEFT(Table3[[#This Row],[category]], FIND("|", Table3[[#This Row],[category]]) - 1)</f>
        <v>Home&amp;Kitchen</v>
      </c>
      <c r="G612" t="str">
        <f>MID(Table3[[#This Row],[category]], FIND("|", Table3[[#This Row],[category]]) + 1, FIND("|", Table3[[#This Row],[category]], FIND("|", Table3[[#This Row],[category]]) + 1) - FIND("|", Table3[[#This Row],[category]]) - 1)</f>
        <v>Kitchen&amp;HomeAppliances</v>
      </c>
      <c r="H612" t="str">
        <f>RIGHT(Table3[[#This Row],[category]], LEN(Table3[[#This Row],[category]]) - FIND("|", Table3[[#This Row],[category]], FIND("|", Table3[[#This Row],[category]]) + 1))</f>
        <v>SmallKitchenAppliances|Pop-upToasters</v>
      </c>
      <c r="I612" s="6">
        <v>2095</v>
      </c>
      <c r="J612" s="6">
        <v>2095</v>
      </c>
      <c r="K612" s="1">
        <f t="shared" si="54"/>
        <v>0</v>
      </c>
      <c r="L612" s="3">
        <v>0</v>
      </c>
      <c r="M612" s="1">
        <v>4.5</v>
      </c>
      <c r="N612" s="11">
        <v>7949</v>
      </c>
      <c r="O612" s="7">
        <f>IF(ISNUMBER(Table3[[#This Row],[rating]]), Table3[[#This Row],[rating]], "")</f>
        <v>4.5</v>
      </c>
      <c r="P612" s="7">
        <f>Table3[[#This Row],[average rating]] + (Table3[[#This Row],[rating_count]] / 1000)</f>
        <v>12.449</v>
      </c>
      <c r="Q612" s="7">
        <f>IFERROR(ROUND(VALUE(Table3[[#This Row],[rating]]), 0), "")</f>
        <v>5</v>
      </c>
      <c r="R612" t="s">
        <v>9504</v>
      </c>
      <c r="S612" t="s">
        <v>9505</v>
      </c>
      <c r="T612" t="s">
        <v>9506</v>
      </c>
      <c r="U612" t="s">
        <v>9507</v>
      </c>
      <c r="V612" t="s">
        <v>9508</v>
      </c>
      <c r="W612" t="s">
        <v>9509</v>
      </c>
      <c r="X612" t="s">
        <v>9510</v>
      </c>
      <c r="Y612" t="s">
        <v>9511</v>
      </c>
      <c r="Z612" s="6">
        <f t="shared" si="55"/>
        <v>16653155</v>
      </c>
      <c r="AA612" s="6">
        <f>IFERROR(VALUE(Table3[[#This Row],[potential revenue]]), 0)</f>
        <v>16653155</v>
      </c>
      <c r="AB612" t="str">
        <f t="shared" si="56"/>
        <v>No</v>
      </c>
      <c r="AC612">
        <f t="shared" si="57"/>
        <v>231</v>
      </c>
      <c r="AD612" t="str">
        <f t="shared" si="58"/>
        <v>&lt;₹200</v>
      </c>
      <c r="AE612" t="str">
        <f t="shared" si="59"/>
        <v>0–10%</v>
      </c>
    </row>
    <row r="613" spans="1:31" x14ac:dyDescent="0.35">
      <c r="A613" t="s">
        <v>4399</v>
      </c>
      <c r="B613" t="s">
        <v>8474</v>
      </c>
      <c r="C613" t="str">
        <f>PROPER(Table3[[#This Row],[product_name2]])</f>
        <v>Canon E4570 All-In-One Wi-Fi Ink Efficient Colour Printer With Fax/Adf/Duplex Printing (Black)- Smart Speaker Compatible, Standard</v>
      </c>
      <c r="D613" t="s">
        <v>8475</v>
      </c>
      <c r="E613" t="s">
        <v>2995</v>
      </c>
      <c r="F613" t="str">
        <f>LEFT(Table3[[#This Row],[category]], FIND("|", Table3[[#This Row],[category]]) - 1)</f>
        <v>Electronics</v>
      </c>
      <c r="G613" t="str">
        <f>MID(Table3[[#This Row],[category]], FIND("|", Table3[[#This Row],[category]]) + 1, FIND("|", Table3[[#This Row],[category]], FIND("|", Table3[[#This Row],[category]]) + 1) - FIND("|", Table3[[#This Row],[category]]) - 1)</f>
        <v>Mobiles&amp;Accessories</v>
      </c>
      <c r="H613" t="str">
        <f>RIGHT(Table3[[#This Row],[category]], LEN(Table3[[#This Row],[category]]) - FIND("|", Table3[[#This Row],[category]], FIND("|", Table3[[#This Row],[category]]) + 1))</f>
        <v>MobileAccessories|Chargers|PowerBanks</v>
      </c>
      <c r="I613" s="6">
        <v>2179</v>
      </c>
      <c r="J613" s="6">
        <v>3999</v>
      </c>
      <c r="K613" s="1">
        <f t="shared" si="54"/>
        <v>45.511377844461116</v>
      </c>
      <c r="L613" s="3">
        <v>0.46</v>
      </c>
      <c r="M613" s="1">
        <v>4</v>
      </c>
      <c r="N613" s="11">
        <v>8380</v>
      </c>
      <c r="O613" s="7">
        <f>IF(ISNUMBER(Table3[[#This Row],[rating]]), Table3[[#This Row],[rating]], "")</f>
        <v>4</v>
      </c>
      <c r="P613" s="7">
        <f>Table3[[#This Row],[average rating]] + (Table3[[#This Row],[rating_count]] / 1000)</f>
        <v>12.38</v>
      </c>
      <c r="Q613" s="7">
        <f>IFERROR(ROUND(VALUE(Table3[[#This Row],[rating]]), 0), "")</f>
        <v>4</v>
      </c>
      <c r="R613" t="s">
        <v>4401</v>
      </c>
      <c r="S613" t="s">
        <v>4402</v>
      </c>
      <c r="T613" t="s">
        <v>4403</v>
      </c>
      <c r="U613" t="s">
        <v>4404</v>
      </c>
      <c r="V613" t="s">
        <v>4405</v>
      </c>
      <c r="W613" t="s">
        <v>4406</v>
      </c>
      <c r="X613" t="s">
        <v>4407</v>
      </c>
      <c r="Y613" t="s">
        <v>4408</v>
      </c>
      <c r="Z613" s="6">
        <f t="shared" si="55"/>
        <v>33511620</v>
      </c>
      <c r="AA613" s="6">
        <f>IFERROR(VALUE(Table3[[#This Row],[potential revenue]]), 0)</f>
        <v>33511620</v>
      </c>
      <c r="AB613" t="str">
        <f t="shared" si="56"/>
        <v>No</v>
      </c>
      <c r="AC613">
        <f t="shared" si="57"/>
        <v>232</v>
      </c>
      <c r="AD613" t="str">
        <f t="shared" si="58"/>
        <v>&gt;₹500</v>
      </c>
      <c r="AE613" t="str">
        <f t="shared" si="59"/>
        <v>41–50%</v>
      </c>
    </row>
    <row r="614" spans="1:31" x14ac:dyDescent="0.35">
      <c r="A614" t="s">
        <v>9949</v>
      </c>
      <c r="B614" t="s">
        <v>10405</v>
      </c>
      <c r="C614" t="str">
        <f>PROPER(Table3[[#This Row],[product_name2]])</f>
        <v>Jm Seller 180 W 2021 Edition Electric Beater High Speed Hand Mixer Egg Beater For Cake Making And Whipping Cream With 7 Speed Control (White) With Free Spatula And Oil Brush</v>
      </c>
      <c r="D614" t="s">
        <v>10406</v>
      </c>
      <c r="E614" t="s">
        <v>8584</v>
      </c>
      <c r="F614" t="str">
        <f>LEFT(Table3[[#This Row],[category]], FIND("|", Table3[[#This Row],[category]]) - 1)</f>
        <v>Home&amp;Kitchen</v>
      </c>
      <c r="G614" t="str">
        <f>MID(Table3[[#This Row],[category]], FIND("|", Table3[[#This Row],[category]]) + 1, FIND("|", Table3[[#This Row],[category]], FIND("|", Table3[[#This Row],[category]]) + 1) - FIND("|", Table3[[#This Row],[category]]) - 1)</f>
        <v>Kitchen&amp;HomeAppliances</v>
      </c>
      <c r="H614" t="str">
        <f>RIGHT(Table3[[#This Row],[category]], LEN(Table3[[#This Row],[category]]) - FIND("|", Table3[[#This Row],[category]], FIND("|", Table3[[#This Row],[category]]) + 1))</f>
        <v>SmallKitchenAppliances|Kettles&amp;HotWaterDispensers|ElectricKettles</v>
      </c>
      <c r="I614" s="6">
        <v>699</v>
      </c>
      <c r="J614" s="6">
        <v>1345</v>
      </c>
      <c r="K614" s="1">
        <f t="shared" si="54"/>
        <v>48.029739776951672</v>
      </c>
      <c r="L614" s="3">
        <v>0.48</v>
      </c>
      <c r="M614" s="1">
        <v>3.9</v>
      </c>
      <c r="N614" s="11">
        <v>8446</v>
      </c>
      <c r="O614" s="7">
        <f>IF(ISNUMBER(Table3[[#This Row],[rating]]), Table3[[#This Row],[rating]], "")</f>
        <v>3.9</v>
      </c>
      <c r="P614" s="7">
        <f>Table3[[#This Row],[average rating]] + (Table3[[#This Row],[rating_count]] / 1000)</f>
        <v>12.346</v>
      </c>
      <c r="Q614" s="7">
        <f>IFERROR(ROUND(VALUE(Table3[[#This Row],[rating]]), 0), "")</f>
        <v>4</v>
      </c>
      <c r="R614" t="s">
        <v>9951</v>
      </c>
      <c r="S614" t="s">
        <v>9952</v>
      </c>
      <c r="T614" t="s">
        <v>9953</v>
      </c>
      <c r="U614" t="s">
        <v>9954</v>
      </c>
      <c r="V614" t="s">
        <v>9955</v>
      </c>
      <c r="W614" t="s">
        <v>9956</v>
      </c>
      <c r="X614" t="s">
        <v>9957</v>
      </c>
      <c r="Y614" t="s">
        <v>9958</v>
      </c>
      <c r="Z614" s="6">
        <f t="shared" si="55"/>
        <v>11359870</v>
      </c>
      <c r="AA614" s="6">
        <f>IFERROR(VALUE(Table3[[#This Row],[potential revenue]]), 0)</f>
        <v>11359870</v>
      </c>
      <c r="AB614" t="str">
        <f t="shared" si="56"/>
        <v>No</v>
      </c>
      <c r="AC614">
        <f t="shared" si="57"/>
        <v>232</v>
      </c>
      <c r="AD614" t="str">
        <f t="shared" si="58"/>
        <v>&gt;₹500</v>
      </c>
      <c r="AE614" t="str">
        <f t="shared" si="59"/>
        <v>41–50%</v>
      </c>
    </row>
    <row r="615" spans="1:31" x14ac:dyDescent="0.35">
      <c r="A615" t="s">
        <v>9234</v>
      </c>
      <c r="B615" t="s">
        <v>1747</v>
      </c>
      <c r="C615" t="str">
        <f>PROPER(Table3[[#This Row],[product_name2]])</f>
        <v>Belkin Apple Certified Lightning To Usb Charge And Sync Cable For Iphone, Ipad, Air Pods, 39.6 Inch (100Cm) ‚Äì Black</v>
      </c>
      <c r="D615" t="s">
        <v>1748</v>
      </c>
      <c r="E615" t="s">
        <v>9236</v>
      </c>
      <c r="F615" t="str">
        <f>LEFT(Table3[[#This Row],[category]], FIND("|", Table3[[#This Row],[category]]) - 1)</f>
        <v>Home&amp;Kitchen</v>
      </c>
      <c r="G615" t="str">
        <f>MID(Table3[[#This Row],[category]], FIND("|", Table3[[#This Row],[category]]) + 1, FIND("|", Table3[[#This Row],[category]], FIND("|", Table3[[#This Row],[category]]) + 1) - FIND("|", Table3[[#This Row],[category]]) - 1)</f>
        <v>Kitchen&amp;HomeAppliances</v>
      </c>
      <c r="H615" t="str">
        <f>RIGHT(Table3[[#This Row],[category]], LEN(Table3[[#This Row],[category]]) - FIND("|", Table3[[#This Row],[category]], FIND("|", Table3[[#This Row],[category]]) + 1))</f>
        <v>SmallKitchenAppliances|MiniFoodProcessors&amp;Choppers</v>
      </c>
      <c r="I615" s="6">
        <v>1819</v>
      </c>
      <c r="J615" s="6">
        <v>2490</v>
      </c>
      <c r="K615" s="1">
        <f t="shared" si="54"/>
        <v>26.947791164658636</v>
      </c>
      <c r="L615" s="3">
        <v>0.27</v>
      </c>
      <c r="M615" s="1">
        <v>4.4000000000000004</v>
      </c>
      <c r="N615" s="11">
        <v>7946</v>
      </c>
      <c r="O615" s="7">
        <f>IF(ISNUMBER(Table3[[#This Row],[rating]]), Table3[[#This Row],[rating]], "")</f>
        <v>4.4000000000000004</v>
      </c>
      <c r="P615" s="7">
        <f>Table3[[#This Row],[average rating]] + (Table3[[#This Row],[rating_count]] / 1000)</f>
        <v>12.346</v>
      </c>
      <c r="Q615" s="7">
        <f>IFERROR(ROUND(VALUE(Table3[[#This Row],[rating]]), 0), "")</f>
        <v>4</v>
      </c>
      <c r="R615" t="s">
        <v>9237</v>
      </c>
      <c r="S615" t="s">
        <v>9238</v>
      </c>
      <c r="T615" t="s">
        <v>9239</v>
      </c>
      <c r="U615" t="s">
        <v>9240</v>
      </c>
      <c r="V615" t="s">
        <v>9241</v>
      </c>
      <c r="W615" t="s">
        <v>9242</v>
      </c>
      <c r="X615" t="s">
        <v>9243</v>
      </c>
      <c r="Y615" t="s">
        <v>9244</v>
      </c>
      <c r="Z615" s="6">
        <f t="shared" si="55"/>
        <v>19785540</v>
      </c>
      <c r="AA615" s="6">
        <f>IFERROR(VALUE(Table3[[#This Row],[potential revenue]]), 0)</f>
        <v>19785540</v>
      </c>
      <c r="AB615" t="str">
        <f t="shared" si="56"/>
        <v>No</v>
      </c>
      <c r="AC615">
        <f t="shared" si="57"/>
        <v>232</v>
      </c>
      <c r="AD615" t="str">
        <f t="shared" si="58"/>
        <v>&gt;₹500</v>
      </c>
      <c r="AE615" t="str">
        <f t="shared" si="59"/>
        <v>21–30%</v>
      </c>
    </row>
    <row r="616" spans="1:31" x14ac:dyDescent="0.35">
      <c r="A616" t="s">
        <v>7687</v>
      </c>
      <c r="B616" t="s">
        <v>11878</v>
      </c>
      <c r="C616" t="str">
        <f>PROPER(Table3[[#This Row],[product_name2]])</f>
        <v>Pigeon Zest Mixer Grinder 3 Speed Control 750 Watt Powerful Copper Motor With 3 Stainless Steel Jars For Dry Grinding, Wet Grinding And Making Chutney And 3 Polycarbonate Lids - Blue</v>
      </c>
      <c r="D616" t="s">
        <v>11879</v>
      </c>
      <c r="E616" t="s">
        <v>6135</v>
      </c>
      <c r="F616" t="str">
        <f>LEFT(Table3[[#This Row],[category]], FIND("|", Table3[[#This Row],[category]]) - 1)</f>
        <v>Computers&amp;Accessories</v>
      </c>
      <c r="G616" t="str">
        <f>MID(Table3[[#This Row],[category]], FIND("|", Table3[[#This Row],[category]]) + 1, FIND("|", Table3[[#This Row],[category]], FIND("|", Table3[[#This Row],[category]]) + 1) - FIND("|", Table3[[#This Row],[category]]) - 1)</f>
        <v>Accessories&amp;Peripherals</v>
      </c>
      <c r="H616" t="str">
        <f>RIGHT(Table3[[#This Row],[category]], LEN(Table3[[#This Row],[category]]) - FIND("|", Table3[[#This Row],[category]], FIND("|", Table3[[#This Row],[category]]) + 1))</f>
        <v>USBHubs</v>
      </c>
      <c r="I616" s="6">
        <v>330</v>
      </c>
      <c r="J616" s="6">
        <v>499</v>
      </c>
      <c r="K616" s="1">
        <f t="shared" si="54"/>
        <v>33.867735470941881</v>
      </c>
      <c r="L616" s="3">
        <v>0.34</v>
      </c>
      <c r="M616" s="1">
        <v>3.7</v>
      </c>
      <c r="N616" s="11">
        <v>8566</v>
      </c>
      <c r="O616" s="7">
        <f>IF(ISNUMBER(Table3[[#This Row],[rating]]), Table3[[#This Row],[rating]], "")</f>
        <v>3.7</v>
      </c>
      <c r="P616" s="7">
        <f>Table3[[#This Row],[average rating]] + (Table3[[#This Row],[rating_count]] / 1000)</f>
        <v>12.266000000000002</v>
      </c>
      <c r="Q616" s="7">
        <f>IFERROR(ROUND(VALUE(Table3[[#This Row],[rating]]), 0), "")</f>
        <v>4</v>
      </c>
      <c r="R616" t="s">
        <v>7689</v>
      </c>
      <c r="S616" t="s">
        <v>7690</v>
      </c>
      <c r="T616" t="s">
        <v>7691</v>
      </c>
      <c r="U616" t="s">
        <v>7692</v>
      </c>
      <c r="V616" t="s">
        <v>7693</v>
      </c>
      <c r="W616" t="s">
        <v>7694</v>
      </c>
      <c r="X616" t="s">
        <v>7695</v>
      </c>
      <c r="Y616" t="s">
        <v>7696</v>
      </c>
      <c r="Z616" s="6">
        <f t="shared" si="55"/>
        <v>4274434</v>
      </c>
      <c r="AA616" s="6">
        <f>IFERROR(VALUE(Table3[[#This Row],[potential revenue]]), 0)</f>
        <v>4274434</v>
      </c>
      <c r="AB616" t="str">
        <f t="shared" si="56"/>
        <v>No</v>
      </c>
      <c r="AC616">
        <f t="shared" si="57"/>
        <v>233</v>
      </c>
      <c r="AD616" t="str">
        <f t="shared" si="58"/>
        <v>&gt;₹500</v>
      </c>
      <c r="AE616" t="str">
        <f t="shared" si="59"/>
        <v>31–40%</v>
      </c>
    </row>
    <row r="617" spans="1:31" x14ac:dyDescent="0.35">
      <c r="A617" t="s">
        <v>452</v>
      </c>
      <c r="B617" t="s">
        <v>5688</v>
      </c>
      <c r="C617" t="str">
        <f>PROPER(Table3[[#This Row],[product_name2]])</f>
        <v>Boat Airdopes 181 In-Ear True Wireless Earbuds With Enx  Tech, Beast  Mode(Low Latency Upto 60Ms) For Gaming, With Mic, Asap  Charge, 20H Playtime, Bluetooth V5.2, Ipx4 &amp; Iwp (Cool Grey)</v>
      </c>
      <c r="D617" t="s">
        <v>5689</v>
      </c>
      <c r="E617" t="s">
        <v>101</v>
      </c>
      <c r="F617" t="str">
        <f>LEFT(Table3[[#This Row],[category]], FIND("|", Table3[[#This Row],[category]]) - 1)</f>
        <v>Computers&amp;Accessories</v>
      </c>
      <c r="G617" t="str">
        <f>MID(Table3[[#This Row],[category]], FIND("|", Table3[[#This Row],[category]]) + 1, FIND("|", Table3[[#This Row],[category]], FIND("|", Table3[[#This Row],[category]]) + 1) - FIND("|", Table3[[#This Row],[category]]) - 1)</f>
        <v>NetworkingDevices</v>
      </c>
      <c r="H617" t="str">
        <f>RIGHT(Table3[[#This Row],[category]], LEN(Table3[[#This Row],[category]]) - FIND("|", Table3[[#This Row],[category]], FIND("|", Table3[[#This Row],[category]]) + 1))</f>
        <v>NetworkAdapters|WirelessUSBAdapters</v>
      </c>
      <c r="I617" s="6">
        <v>507</v>
      </c>
      <c r="J617" s="6">
        <v>1208</v>
      </c>
      <c r="K617" s="1">
        <f t="shared" si="54"/>
        <v>58.029801324503318</v>
      </c>
      <c r="L617" s="3">
        <v>0.57999999999999996</v>
      </c>
      <c r="M617" s="1">
        <v>4.0999999999999996</v>
      </c>
      <c r="N617" s="11">
        <v>8131</v>
      </c>
      <c r="O617" s="7">
        <f>IF(ISNUMBER(Table3[[#This Row],[rating]]), Table3[[#This Row],[rating]], "")</f>
        <v>4.0999999999999996</v>
      </c>
      <c r="P617" s="7">
        <f>Table3[[#This Row],[average rating]] + (Table3[[#This Row],[rating_count]] / 1000)</f>
        <v>12.231</v>
      </c>
      <c r="Q617" s="7">
        <f>IFERROR(ROUND(VALUE(Table3[[#This Row],[rating]]), 0), "")</f>
        <v>4</v>
      </c>
      <c r="R617" t="s">
        <v>454</v>
      </c>
      <c r="S617" t="s">
        <v>455</v>
      </c>
      <c r="T617" t="s">
        <v>456</v>
      </c>
      <c r="U617" t="s">
        <v>457</v>
      </c>
      <c r="V617" t="s">
        <v>458</v>
      </c>
      <c r="W617" t="s">
        <v>459</v>
      </c>
      <c r="X617" t="s">
        <v>460</v>
      </c>
      <c r="Y617" t="s">
        <v>461</v>
      </c>
      <c r="Z617" s="6">
        <f t="shared" si="55"/>
        <v>9822248</v>
      </c>
      <c r="AA617" s="6">
        <f>IFERROR(VALUE(Table3[[#This Row],[potential revenue]]), 0)</f>
        <v>9822248</v>
      </c>
      <c r="AB617" t="str">
        <f t="shared" si="56"/>
        <v>No</v>
      </c>
      <c r="AC617">
        <f t="shared" si="57"/>
        <v>234</v>
      </c>
      <c r="AD617" t="str">
        <f t="shared" si="58"/>
        <v>₹200–₹500</v>
      </c>
      <c r="AE617" t="str">
        <f t="shared" si="59"/>
        <v>51–60%</v>
      </c>
    </row>
    <row r="618" spans="1:31" x14ac:dyDescent="0.35">
      <c r="A618" t="s">
        <v>452</v>
      </c>
      <c r="B618" t="s">
        <v>6900</v>
      </c>
      <c r="C618" t="str">
        <f>PROPER(Table3[[#This Row],[product_name2]])</f>
        <v>3M Post-It Sticky Note Cube, 200 Sheets (4 Colors X 50 Sheets) | 3" X 3" Size | For Notes, Reminders, Study, School And Organizing</v>
      </c>
      <c r="D618" t="s">
        <v>6901</v>
      </c>
      <c r="E618" t="s">
        <v>101</v>
      </c>
      <c r="F618" t="str">
        <f>LEFT(Table3[[#This Row],[category]], FIND("|", Table3[[#This Row],[category]]) - 1)</f>
        <v>Computers&amp;Accessories</v>
      </c>
      <c r="G618" t="str">
        <f>MID(Table3[[#This Row],[category]], FIND("|", Table3[[#This Row],[category]]) + 1, FIND("|", Table3[[#This Row],[category]], FIND("|", Table3[[#This Row],[category]]) + 1) - FIND("|", Table3[[#This Row],[category]]) - 1)</f>
        <v>NetworkingDevices</v>
      </c>
      <c r="H618" t="str">
        <f>RIGHT(Table3[[#This Row],[category]], LEN(Table3[[#This Row],[category]]) - FIND("|", Table3[[#This Row],[category]], FIND("|", Table3[[#This Row],[category]]) + 1))</f>
        <v>NetworkAdapters|WirelessUSBAdapters</v>
      </c>
      <c r="I618" s="6">
        <v>507</v>
      </c>
      <c r="J618" s="6">
        <v>1208</v>
      </c>
      <c r="K618" s="1">
        <f t="shared" si="54"/>
        <v>58.029801324503318</v>
      </c>
      <c r="L618" s="3">
        <v>0.57999999999999996</v>
      </c>
      <c r="M618" s="1">
        <v>4.0999999999999996</v>
      </c>
      <c r="N618" s="11">
        <v>8131</v>
      </c>
      <c r="O618" s="7">
        <f>IF(ISNUMBER(Table3[[#This Row],[rating]]), Table3[[#This Row],[rating]], "")</f>
        <v>4.0999999999999996</v>
      </c>
      <c r="P618" s="7">
        <f>Table3[[#This Row],[average rating]] + (Table3[[#This Row],[rating_count]] / 1000)</f>
        <v>12.231</v>
      </c>
      <c r="Q618" s="7">
        <f>IFERROR(ROUND(VALUE(Table3[[#This Row],[rating]]), 0), "")</f>
        <v>4</v>
      </c>
      <c r="R618" t="s">
        <v>454</v>
      </c>
      <c r="S618" t="s">
        <v>455</v>
      </c>
      <c r="T618" t="s">
        <v>456</v>
      </c>
      <c r="U618" t="s">
        <v>457</v>
      </c>
      <c r="V618" t="s">
        <v>458</v>
      </c>
      <c r="W618" t="s">
        <v>459</v>
      </c>
      <c r="X618" t="s">
        <v>7402</v>
      </c>
      <c r="Y618" t="s">
        <v>7403</v>
      </c>
      <c r="Z618" s="6">
        <f t="shared" si="55"/>
        <v>9822248</v>
      </c>
      <c r="AA618" s="6">
        <f>IFERROR(VALUE(Table3[[#This Row],[potential revenue]]), 0)</f>
        <v>9822248</v>
      </c>
      <c r="AB618" t="str">
        <f t="shared" si="56"/>
        <v>Yes</v>
      </c>
      <c r="AC618">
        <f t="shared" si="57"/>
        <v>235</v>
      </c>
      <c r="AD618" t="str">
        <f t="shared" si="58"/>
        <v>&gt;₹500</v>
      </c>
      <c r="AE618" t="str">
        <f t="shared" si="59"/>
        <v>51–60%</v>
      </c>
    </row>
    <row r="619" spans="1:31" x14ac:dyDescent="0.35">
      <c r="A619" t="s">
        <v>1836</v>
      </c>
      <c r="B619" t="s">
        <v>9666</v>
      </c>
      <c r="C619" t="str">
        <f>PROPER(Table3[[#This Row],[product_name2]])</f>
        <v>Ikea 903.391.72 Polypropylene Plastic Solid Bevara Sealing Clip (Multicolour) - 30 Pack, Adjustable</v>
      </c>
      <c r="D619" t="s">
        <v>9667</v>
      </c>
      <c r="E619" t="s">
        <v>20</v>
      </c>
      <c r="F619" t="str">
        <f>LEFT(Table3[[#This Row],[category]], FIND("|", Table3[[#This Row],[category]]) - 1)</f>
        <v>Computers&amp;Accessories</v>
      </c>
      <c r="G619" t="str">
        <f>MID(Table3[[#This Row],[category]], FIND("|", Table3[[#This Row],[category]]) + 1, FIND("|", Table3[[#This Row],[category]], FIND("|", Table3[[#This Row],[category]]) + 1) - FIND("|", Table3[[#This Row],[category]]) - 1)</f>
        <v>Accessories&amp;Peripherals</v>
      </c>
      <c r="H619" t="str">
        <f>RIGHT(Table3[[#This Row],[category]], LEN(Table3[[#This Row],[category]]) - FIND("|", Table3[[#This Row],[category]], FIND("|", Table3[[#This Row],[category]]) + 1))</f>
        <v>Cables&amp;Accessories|Cables|USBCables</v>
      </c>
      <c r="I619" s="6">
        <v>350</v>
      </c>
      <c r="J619" s="6">
        <v>599</v>
      </c>
      <c r="K619" s="1">
        <f t="shared" si="54"/>
        <v>41.569282136894827</v>
      </c>
      <c r="L619" s="3">
        <v>0.42</v>
      </c>
      <c r="M619" s="1">
        <v>3.9</v>
      </c>
      <c r="N619" s="11">
        <v>8314</v>
      </c>
      <c r="O619" s="7">
        <f>IF(ISNUMBER(Table3[[#This Row],[rating]]), Table3[[#This Row],[rating]], "")</f>
        <v>3.9</v>
      </c>
      <c r="P619" s="7">
        <f>Table3[[#This Row],[average rating]] + (Table3[[#This Row],[rating_count]] / 1000)</f>
        <v>12.214</v>
      </c>
      <c r="Q619" s="7">
        <f>IFERROR(ROUND(VALUE(Table3[[#This Row],[rating]]), 0), "")</f>
        <v>4</v>
      </c>
      <c r="R619" t="s">
        <v>1838</v>
      </c>
      <c r="S619" t="s">
        <v>1839</v>
      </c>
      <c r="T619" t="s">
        <v>1840</v>
      </c>
      <c r="U619" t="s">
        <v>1841</v>
      </c>
      <c r="V619" t="s">
        <v>1842</v>
      </c>
      <c r="W619" t="s">
        <v>1843</v>
      </c>
      <c r="X619" t="s">
        <v>1844</v>
      </c>
      <c r="Y619" t="s">
        <v>1845</v>
      </c>
      <c r="Z619" s="6">
        <f t="shared" si="55"/>
        <v>4980086</v>
      </c>
      <c r="AA619" s="6">
        <f>IFERROR(VALUE(Table3[[#This Row],[potential revenue]]), 0)</f>
        <v>4980086</v>
      </c>
      <c r="AB619" t="str">
        <f t="shared" si="56"/>
        <v>Yes</v>
      </c>
      <c r="AC619">
        <f t="shared" si="57"/>
        <v>236</v>
      </c>
      <c r="AD619" t="str">
        <f t="shared" si="58"/>
        <v>&gt;₹500</v>
      </c>
      <c r="AE619" t="str">
        <f t="shared" si="59"/>
        <v>41–50%</v>
      </c>
    </row>
    <row r="620" spans="1:31" x14ac:dyDescent="0.35">
      <c r="A620" t="s">
        <v>8897</v>
      </c>
      <c r="B620" t="s">
        <v>7158</v>
      </c>
      <c r="C620" t="str">
        <f>PROPER(Table3[[#This Row],[product_name2]])</f>
        <v>Zebronics Zeb-Power Wired Usb Mouse, 3-Button, 1200 Dpi Optical Sensor, Plug &amp; Play, For Windows/Mac</v>
      </c>
      <c r="D620" t="s">
        <v>7159</v>
      </c>
      <c r="E620" t="s">
        <v>8584</v>
      </c>
      <c r="F620" t="str">
        <f>LEFT(Table3[[#This Row],[category]], FIND("|", Table3[[#This Row],[category]]) - 1)</f>
        <v>Home&amp;Kitchen</v>
      </c>
      <c r="G620" t="str">
        <f>MID(Table3[[#This Row],[category]], FIND("|", Table3[[#This Row],[category]]) + 1, FIND("|", Table3[[#This Row],[category]], FIND("|", Table3[[#This Row],[category]]) + 1) - FIND("|", Table3[[#This Row],[category]]) - 1)</f>
        <v>Kitchen&amp;HomeAppliances</v>
      </c>
      <c r="H620" t="str">
        <f>RIGHT(Table3[[#This Row],[category]], LEN(Table3[[#This Row],[category]]) - FIND("|", Table3[[#This Row],[category]], FIND("|", Table3[[#This Row],[category]]) + 1))</f>
        <v>SmallKitchenAppliances|Kettles&amp;HotWaterDispensers|ElectricKettles</v>
      </c>
      <c r="I620" s="6">
        <v>699</v>
      </c>
      <c r="J620" s="6">
        <v>1595</v>
      </c>
      <c r="K620" s="1">
        <f t="shared" si="54"/>
        <v>56.175548589341695</v>
      </c>
      <c r="L620" s="3">
        <v>0.56000000000000005</v>
      </c>
      <c r="M620" s="1">
        <v>4.0999999999999996</v>
      </c>
      <c r="N620" s="11">
        <v>8090</v>
      </c>
      <c r="O620" s="7">
        <f>IF(ISNUMBER(Table3[[#This Row],[rating]]), Table3[[#This Row],[rating]], "")</f>
        <v>4.0999999999999996</v>
      </c>
      <c r="P620" s="7">
        <f>Table3[[#This Row],[average rating]] + (Table3[[#This Row],[rating_count]] / 1000)</f>
        <v>12.19</v>
      </c>
      <c r="Q620" s="7">
        <f>IFERROR(ROUND(VALUE(Table3[[#This Row],[rating]]), 0), "")</f>
        <v>4</v>
      </c>
      <c r="R620" t="s">
        <v>8899</v>
      </c>
      <c r="S620" t="s">
        <v>8900</v>
      </c>
      <c r="T620" t="s">
        <v>8901</v>
      </c>
      <c r="U620" t="s">
        <v>8902</v>
      </c>
      <c r="V620" t="s">
        <v>8903</v>
      </c>
      <c r="W620" t="s">
        <v>8904</v>
      </c>
      <c r="X620" t="s">
        <v>8905</v>
      </c>
      <c r="Y620" t="s">
        <v>8906</v>
      </c>
      <c r="Z620" s="6">
        <f t="shared" si="55"/>
        <v>12903550</v>
      </c>
      <c r="AA620" s="6">
        <f>IFERROR(VALUE(Table3[[#This Row],[potential revenue]]), 0)</f>
        <v>12903550</v>
      </c>
      <c r="AB620" t="str">
        <f t="shared" si="56"/>
        <v>No</v>
      </c>
      <c r="AC620">
        <f t="shared" si="57"/>
        <v>236</v>
      </c>
      <c r="AD620" t="str">
        <f t="shared" si="58"/>
        <v>₹200–₹500</v>
      </c>
      <c r="AE620" t="str">
        <f t="shared" si="59"/>
        <v>51–60%</v>
      </c>
    </row>
    <row r="621" spans="1:31" x14ac:dyDescent="0.35">
      <c r="A621" t="s">
        <v>8133</v>
      </c>
      <c r="B621" t="s">
        <v>10253</v>
      </c>
      <c r="C621" t="str">
        <f>PROPER(Table3[[#This Row],[product_name2]])</f>
        <v>Bajaj Rex 750W Mixer Grinder With Nutri Pro Feature, 4 Jars, White</v>
      </c>
      <c r="D621" t="s">
        <v>10254</v>
      </c>
      <c r="E621" t="s">
        <v>7323</v>
      </c>
      <c r="F621" t="str">
        <f>LEFT(Table3[[#This Row],[category]], FIND("|", Table3[[#This Row],[category]]) - 1)</f>
        <v>Computers&amp;Accessories</v>
      </c>
      <c r="G621" t="str">
        <f>MID(Table3[[#This Row],[category]], FIND("|", Table3[[#This Row],[category]]) + 1, FIND("|", Table3[[#This Row],[category]], FIND("|", Table3[[#This Row],[category]]) + 1) - FIND("|", Table3[[#This Row],[category]]) - 1)</f>
        <v>Printers,Inks&amp;Accessories</v>
      </c>
      <c r="H621" t="str">
        <f>RIGHT(Table3[[#This Row],[category]], LEN(Table3[[#This Row],[category]]) - FIND("|", Table3[[#This Row],[category]], FIND("|", Table3[[#This Row],[category]]) + 1))</f>
        <v>Printers</v>
      </c>
      <c r="I621" s="6">
        <v>5299</v>
      </c>
      <c r="J621" s="6">
        <v>6355</v>
      </c>
      <c r="K621" s="1">
        <f t="shared" si="54"/>
        <v>16.616837136113297</v>
      </c>
      <c r="L621" s="3">
        <v>0.17</v>
      </c>
      <c r="M621" s="1">
        <v>3.9</v>
      </c>
      <c r="N621" s="11">
        <v>8280</v>
      </c>
      <c r="O621" s="7">
        <f>IF(ISNUMBER(Table3[[#This Row],[rating]]), Table3[[#This Row],[rating]], "")</f>
        <v>3.9</v>
      </c>
      <c r="P621" s="7">
        <f>Table3[[#This Row],[average rating]] + (Table3[[#This Row],[rating_count]] / 1000)</f>
        <v>12.18</v>
      </c>
      <c r="Q621" s="7">
        <f>IFERROR(ROUND(VALUE(Table3[[#This Row],[rating]]), 0), "")</f>
        <v>4</v>
      </c>
      <c r="R621" t="s">
        <v>8135</v>
      </c>
      <c r="S621" t="s">
        <v>8136</v>
      </c>
      <c r="T621" t="s">
        <v>8137</v>
      </c>
      <c r="U621" t="s">
        <v>8138</v>
      </c>
      <c r="V621" t="s">
        <v>8139</v>
      </c>
      <c r="W621" t="s">
        <v>8140</v>
      </c>
      <c r="X621" t="s">
        <v>8141</v>
      </c>
      <c r="Y621" t="s">
        <v>8142</v>
      </c>
      <c r="Z621" s="6">
        <f t="shared" si="55"/>
        <v>52619400</v>
      </c>
      <c r="AA621" s="6">
        <f>IFERROR(VALUE(Table3[[#This Row],[potential revenue]]), 0)</f>
        <v>52619400</v>
      </c>
      <c r="AB621" t="str">
        <f t="shared" si="56"/>
        <v>Yes</v>
      </c>
      <c r="AC621">
        <f t="shared" si="57"/>
        <v>236</v>
      </c>
      <c r="AD621" t="str">
        <f t="shared" si="58"/>
        <v>&gt;₹500</v>
      </c>
      <c r="AE621" t="str">
        <f t="shared" si="59"/>
        <v>11–20%</v>
      </c>
    </row>
    <row r="622" spans="1:31" x14ac:dyDescent="0.35">
      <c r="A622" t="s">
        <v>12081</v>
      </c>
      <c r="B622" t="s">
        <v>3655</v>
      </c>
      <c r="C622" t="str">
        <f>PROPER(Table3[[#This Row],[product_name2]])</f>
        <v>Gizga Essentials Spiral Cable Protector Cord Saver For Mac Charger, Iphone Charger, Wire Protector, Lightweight Durable Flexible Wire Winder For Charging Cables, Data Cables, Earphones, Pack Of 10</v>
      </c>
      <c r="D622" t="s">
        <v>3656</v>
      </c>
      <c r="E622" t="s">
        <v>8764</v>
      </c>
      <c r="F622" t="str">
        <f>LEFT(Table3[[#This Row],[category]], FIND("|", Table3[[#This Row],[category]]) - 1)</f>
        <v>Home&amp;Kitchen</v>
      </c>
      <c r="G622" t="str">
        <f>MID(Table3[[#This Row],[category]], FIND("|", Table3[[#This Row],[category]]) + 1, FIND("|", Table3[[#This Row],[category]], FIND("|", Table3[[#This Row],[category]]) + 1) - FIND("|", Table3[[#This Row],[category]]) - 1)</f>
        <v>Heating,Cooling&amp;AirQuality</v>
      </c>
      <c r="H622" t="str">
        <f>RIGHT(Table3[[#This Row],[category]], LEN(Table3[[#This Row],[category]]) - FIND("|", Table3[[#This Row],[category]], FIND("|", Table3[[#This Row],[category]]) + 1))</f>
        <v>WaterHeaters&amp;Geysers|InstantWaterHeaters</v>
      </c>
      <c r="I622" s="6">
        <v>2949</v>
      </c>
      <c r="J622" s="6">
        <v>4849</v>
      </c>
      <c r="K622" s="1">
        <f t="shared" si="54"/>
        <v>39.183336770468138</v>
      </c>
      <c r="L622" s="3">
        <v>0.39</v>
      </c>
      <c r="M622" s="1">
        <v>4.2</v>
      </c>
      <c r="N622" s="11">
        <v>7968</v>
      </c>
      <c r="O622" s="7">
        <f>IF(ISNUMBER(Table3[[#This Row],[rating]]), Table3[[#This Row],[rating]], "")</f>
        <v>4.2</v>
      </c>
      <c r="P622" s="7">
        <f>Table3[[#This Row],[average rating]] + (Table3[[#This Row],[rating_count]] / 1000)</f>
        <v>12.167999999999999</v>
      </c>
      <c r="Q622" s="7">
        <f>IFERROR(ROUND(VALUE(Table3[[#This Row],[rating]]), 0), "")</f>
        <v>4</v>
      </c>
      <c r="R622" t="s">
        <v>12083</v>
      </c>
      <c r="S622" t="s">
        <v>12084</v>
      </c>
      <c r="T622" t="s">
        <v>12085</v>
      </c>
      <c r="U622" t="s">
        <v>12086</v>
      </c>
      <c r="V622" t="s">
        <v>12087</v>
      </c>
      <c r="W622" t="s">
        <v>12088</v>
      </c>
      <c r="X622" t="s">
        <v>12089</v>
      </c>
      <c r="Y622" t="s">
        <v>12090</v>
      </c>
      <c r="Z622" s="6">
        <f t="shared" si="55"/>
        <v>38636832</v>
      </c>
      <c r="AA622" s="6">
        <f>IFERROR(VALUE(Table3[[#This Row],[potential revenue]]), 0)</f>
        <v>38636832</v>
      </c>
      <c r="AB622" t="str">
        <f t="shared" si="56"/>
        <v>No</v>
      </c>
      <c r="AC622">
        <f t="shared" si="57"/>
        <v>237</v>
      </c>
      <c r="AD622" t="str">
        <f t="shared" si="58"/>
        <v>&gt;₹500</v>
      </c>
      <c r="AE622" t="str">
        <f t="shared" si="59"/>
        <v>31–40%</v>
      </c>
    </row>
    <row r="623" spans="1:31" x14ac:dyDescent="0.35">
      <c r="A623" t="s">
        <v>6242</v>
      </c>
      <c r="B623" t="s">
        <v>3236</v>
      </c>
      <c r="C623" t="str">
        <f>PROPER(Table3[[#This Row],[product_name2]])</f>
        <v>Fire-Boltt India'S No 1 Smartwatch Brand Talk 2 Bluetooth Calling Smartwatch With Dual Button, Hands On Voice Assistance, 60 Sports Modes, In Built Mic &amp; Speaker With Ip68 Rating</v>
      </c>
      <c r="D623" t="s">
        <v>3237</v>
      </c>
      <c r="E623" t="s">
        <v>6244</v>
      </c>
      <c r="F623" t="str">
        <f>LEFT(Table3[[#This Row],[category]], FIND("|", Table3[[#This Row],[category]]) - 1)</f>
        <v>Computers&amp;Accessories</v>
      </c>
      <c r="G623" t="str">
        <f>MID(Table3[[#This Row],[category]], FIND("|", Table3[[#This Row],[category]]) + 1, FIND("|", Table3[[#This Row],[category]], FIND("|", Table3[[#This Row],[category]]) + 1) - FIND("|", Table3[[#This Row],[category]]) - 1)</f>
        <v>ExternalDevices&amp;DataStorage</v>
      </c>
      <c r="H623" t="str">
        <f>RIGHT(Table3[[#This Row],[category]], LEN(Table3[[#This Row],[category]]) - FIND("|", Table3[[#This Row],[category]], FIND("|", Table3[[#This Row],[category]]) + 1))</f>
        <v>ExternalMemoryCardReaders</v>
      </c>
      <c r="I623" s="6">
        <v>549</v>
      </c>
      <c r="J623" s="6">
        <v>999</v>
      </c>
      <c r="K623" s="1">
        <f t="shared" si="54"/>
        <v>45.045045045045043</v>
      </c>
      <c r="L623" s="3">
        <v>0.45</v>
      </c>
      <c r="M623" s="1">
        <v>4.3</v>
      </c>
      <c r="N623" s="11">
        <v>7758</v>
      </c>
      <c r="O623" s="7">
        <f>IF(ISNUMBER(Table3[[#This Row],[rating]]), Table3[[#This Row],[rating]], "")</f>
        <v>4.3</v>
      </c>
      <c r="P623" s="7">
        <f>Table3[[#This Row],[average rating]] + (Table3[[#This Row],[rating_count]] / 1000)</f>
        <v>12.058</v>
      </c>
      <c r="Q623" s="7">
        <f>IFERROR(ROUND(VALUE(Table3[[#This Row],[rating]]), 0), "")</f>
        <v>4</v>
      </c>
      <c r="R623" t="s">
        <v>6245</v>
      </c>
      <c r="S623" t="s">
        <v>6246</v>
      </c>
      <c r="T623" t="s">
        <v>6247</v>
      </c>
      <c r="U623" t="s">
        <v>6248</v>
      </c>
      <c r="V623" t="s">
        <v>6249</v>
      </c>
      <c r="W623" t="s">
        <v>6250</v>
      </c>
      <c r="X623" t="s">
        <v>6251</v>
      </c>
      <c r="Y623" t="s">
        <v>6252</v>
      </c>
      <c r="Z623" s="6">
        <f t="shared" si="55"/>
        <v>7750242</v>
      </c>
      <c r="AA623" s="6">
        <f>IFERROR(VALUE(Table3[[#This Row],[potential revenue]]), 0)</f>
        <v>7750242</v>
      </c>
      <c r="AB623" t="str">
        <f t="shared" si="56"/>
        <v>No</v>
      </c>
      <c r="AC623">
        <f t="shared" si="57"/>
        <v>236</v>
      </c>
      <c r="AD623" t="str">
        <f t="shared" si="58"/>
        <v>&gt;₹500</v>
      </c>
      <c r="AE623" t="str">
        <f t="shared" si="59"/>
        <v>41–50%</v>
      </c>
    </row>
    <row r="624" spans="1:31" x14ac:dyDescent="0.35">
      <c r="A624" t="s">
        <v>13057</v>
      </c>
      <c r="B624" t="s">
        <v>9501</v>
      </c>
      <c r="C624" t="str">
        <f>PROPER(Table3[[#This Row],[product_name2]])</f>
        <v>Philips Daily Collection Hd2582/00 830-Watt 2-Slice Pop-Up Toaster (White)</v>
      </c>
      <c r="D624" t="s">
        <v>9502</v>
      </c>
      <c r="E624" t="s">
        <v>9636</v>
      </c>
      <c r="F624" t="str">
        <f>LEFT(Table3[[#This Row],[category]], FIND("|", Table3[[#This Row],[category]]) - 1)</f>
        <v>Home&amp;Kitchen</v>
      </c>
      <c r="G624" t="str">
        <f>MID(Table3[[#This Row],[category]], FIND("|", Table3[[#This Row],[category]]) + 1, FIND("|", Table3[[#This Row],[category]], FIND("|", Table3[[#This Row],[category]]) + 1) - FIND("|", Table3[[#This Row],[category]]) - 1)</f>
        <v>Heating,Cooling&amp;AirQuality</v>
      </c>
      <c r="H624" t="str">
        <f>RIGHT(Table3[[#This Row],[category]], LEN(Table3[[#This Row],[category]]) - FIND("|", Table3[[#This Row],[category]], FIND("|", Table3[[#This Row],[category]]) + 1))</f>
        <v>Fans|ExhaustFans</v>
      </c>
      <c r="I624" s="6">
        <v>1399</v>
      </c>
      <c r="J624" s="6">
        <v>1890</v>
      </c>
      <c r="K624" s="1">
        <f t="shared" si="54"/>
        <v>25.978835978835978</v>
      </c>
      <c r="L624" s="3">
        <v>0.26</v>
      </c>
      <c r="M624" s="1">
        <v>4</v>
      </c>
      <c r="N624" s="11">
        <v>8031</v>
      </c>
      <c r="O624" s="7">
        <f>IF(ISNUMBER(Table3[[#This Row],[rating]]), Table3[[#This Row],[rating]], "")</f>
        <v>4</v>
      </c>
      <c r="P624" s="7">
        <f>Table3[[#This Row],[average rating]] + (Table3[[#This Row],[rating_count]] / 1000)</f>
        <v>12.031000000000001</v>
      </c>
      <c r="Q624" s="7">
        <f>IFERROR(ROUND(VALUE(Table3[[#This Row],[rating]]), 0), "")</f>
        <v>4</v>
      </c>
      <c r="R624" t="s">
        <v>13059</v>
      </c>
      <c r="S624" t="s">
        <v>13060</v>
      </c>
      <c r="T624" t="s">
        <v>13061</v>
      </c>
      <c r="U624" t="s">
        <v>13062</v>
      </c>
      <c r="V624" t="s">
        <v>13063</v>
      </c>
      <c r="W624" t="s">
        <v>13064</v>
      </c>
      <c r="X624" t="s">
        <v>13065</v>
      </c>
      <c r="Y624" t="s">
        <v>13066</v>
      </c>
      <c r="Z624" s="6">
        <f t="shared" si="55"/>
        <v>15178590</v>
      </c>
      <c r="AA624" s="6">
        <f>IFERROR(VALUE(Table3[[#This Row],[potential revenue]]), 0)</f>
        <v>15178590</v>
      </c>
      <c r="AB624" t="str">
        <f t="shared" si="56"/>
        <v>No</v>
      </c>
      <c r="AC624">
        <f t="shared" si="57"/>
        <v>237</v>
      </c>
      <c r="AD624" t="str">
        <f t="shared" si="58"/>
        <v>&gt;₹500</v>
      </c>
      <c r="AE624" t="str">
        <f t="shared" si="59"/>
        <v>21–30%</v>
      </c>
    </row>
    <row r="625" spans="1:31" x14ac:dyDescent="0.35">
      <c r="A625" t="s">
        <v>12736</v>
      </c>
      <c r="B625" t="s">
        <v>5631</v>
      </c>
      <c r="C625" t="str">
        <f>PROPER(Table3[[#This Row],[product_name2]])</f>
        <v>Striff Laptop Tabletop Stand, Fold-Up, Adjustable, Ventilated, Portable Holder For Desk, Aluminum Foldable Laptop Ergonomic Compatibility With Up To 15.6-Inch Laptop, All Mac, Tab, And Mobile (Silver)</v>
      </c>
      <c r="D625" t="s">
        <v>5632</v>
      </c>
      <c r="E625" t="s">
        <v>9636</v>
      </c>
      <c r="F625" t="str">
        <f>LEFT(Table3[[#This Row],[category]], FIND("|", Table3[[#This Row],[category]]) - 1)</f>
        <v>Home&amp;Kitchen</v>
      </c>
      <c r="G625" t="str">
        <f>MID(Table3[[#This Row],[category]], FIND("|", Table3[[#This Row],[category]]) + 1, FIND("|", Table3[[#This Row],[category]], FIND("|", Table3[[#This Row],[category]]) + 1) - FIND("|", Table3[[#This Row],[category]]) - 1)</f>
        <v>Heating,Cooling&amp;AirQuality</v>
      </c>
      <c r="H625" t="str">
        <f>RIGHT(Table3[[#This Row],[category]], LEN(Table3[[#This Row],[category]]) - FIND("|", Table3[[#This Row],[category]], FIND("|", Table3[[#This Row],[category]]) + 1))</f>
        <v>Fans|ExhaustFans</v>
      </c>
      <c r="I625" s="6">
        <v>1999</v>
      </c>
      <c r="J625" s="6">
        <v>2360</v>
      </c>
      <c r="K625" s="1">
        <f t="shared" si="54"/>
        <v>15.296610169491526</v>
      </c>
      <c r="L625" s="3">
        <v>0.15</v>
      </c>
      <c r="M625" s="1">
        <v>4.2</v>
      </c>
      <c r="N625" s="11">
        <v>7801</v>
      </c>
      <c r="O625" s="7">
        <f>IF(ISNUMBER(Table3[[#This Row],[rating]]), Table3[[#This Row],[rating]], "")</f>
        <v>4.2</v>
      </c>
      <c r="P625" s="7">
        <f>Table3[[#This Row],[average rating]] + (Table3[[#This Row],[rating_count]] / 1000)</f>
        <v>12.001000000000001</v>
      </c>
      <c r="Q625" s="7">
        <f>IFERROR(ROUND(VALUE(Table3[[#This Row],[rating]]), 0), "")</f>
        <v>4</v>
      </c>
      <c r="R625" t="s">
        <v>12738</v>
      </c>
      <c r="S625" t="s">
        <v>12739</v>
      </c>
      <c r="T625" t="s">
        <v>12740</v>
      </c>
      <c r="U625" t="s">
        <v>12741</v>
      </c>
      <c r="V625" t="s">
        <v>12742</v>
      </c>
      <c r="W625" t="s">
        <v>12743</v>
      </c>
      <c r="X625" t="s">
        <v>12744</v>
      </c>
      <c r="Y625" t="s">
        <v>12745</v>
      </c>
      <c r="Z625" s="6">
        <f t="shared" si="55"/>
        <v>18410360</v>
      </c>
      <c r="AA625" s="6">
        <f>IFERROR(VALUE(Table3[[#This Row],[potential revenue]]), 0)</f>
        <v>18410360</v>
      </c>
      <c r="AB625" t="str">
        <f t="shared" si="56"/>
        <v>No</v>
      </c>
      <c r="AC625">
        <f t="shared" si="57"/>
        <v>238</v>
      </c>
      <c r="AD625" t="str">
        <f t="shared" si="58"/>
        <v>&gt;₹500</v>
      </c>
      <c r="AE625" t="str">
        <f t="shared" si="59"/>
        <v>11–20%</v>
      </c>
    </row>
    <row r="626" spans="1:31" x14ac:dyDescent="0.35">
      <c r="A626" t="s">
        <v>11265</v>
      </c>
      <c r="B626" t="s">
        <v>10548</v>
      </c>
      <c r="C626" t="str">
        <f>PROPER(Table3[[#This Row],[product_name2]])</f>
        <v>Wipro Vesta 1200 Watt Gd203 Heavyweight Automatic Dry Iron| Quick Heat Up| Anti Bacterial German Weilburger Double Coated Black Soleplate |2 Years Warranty</v>
      </c>
      <c r="D626" t="s">
        <v>10549</v>
      </c>
      <c r="E626" t="s">
        <v>9992</v>
      </c>
      <c r="F626" t="str">
        <f>LEFT(Table3[[#This Row],[category]], FIND("|", Table3[[#This Row],[category]]) - 1)</f>
        <v>Home&amp;Kitchen</v>
      </c>
      <c r="G626" t="str">
        <f>MID(Table3[[#This Row],[category]], FIND("|", Table3[[#This Row],[category]]) + 1, FIND("|", Table3[[#This Row],[category]], FIND("|", Table3[[#This Row],[category]]) + 1) - FIND("|", Table3[[#This Row],[category]]) - 1)</f>
        <v>Kitchen&amp;HomeAppliances</v>
      </c>
      <c r="H626" t="str">
        <f>RIGHT(Table3[[#This Row],[category]], LEN(Table3[[#This Row],[category]]) - FIND("|", Table3[[#This Row],[category]], FIND("|", Table3[[#This Row],[category]]) + 1))</f>
        <v>Vacuum,Cleaning&amp;Ironing|Vacuums&amp;FloorCare|Vacuums|Wet-DryVacuums</v>
      </c>
      <c r="I626" s="6">
        <v>3859</v>
      </c>
      <c r="J626" s="6">
        <v>10295</v>
      </c>
      <c r="K626" s="1">
        <f t="shared" si="54"/>
        <v>62.515784361340451</v>
      </c>
      <c r="L626" s="3">
        <v>0.63</v>
      </c>
      <c r="M626" s="1">
        <v>3.9</v>
      </c>
      <c r="N626" s="11">
        <v>8095</v>
      </c>
      <c r="O626" s="7">
        <f>IF(ISNUMBER(Table3[[#This Row],[rating]]), Table3[[#This Row],[rating]], "")</f>
        <v>3.9</v>
      </c>
      <c r="P626" s="7">
        <f>Table3[[#This Row],[average rating]] + (Table3[[#This Row],[rating_count]] / 1000)</f>
        <v>11.995000000000001</v>
      </c>
      <c r="Q626" s="7">
        <f>IFERROR(ROUND(VALUE(Table3[[#This Row],[rating]]), 0), "")</f>
        <v>4</v>
      </c>
      <c r="R626" t="s">
        <v>11267</v>
      </c>
      <c r="S626" t="s">
        <v>11268</v>
      </c>
      <c r="T626" t="s">
        <v>11269</v>
      </c>
      <c r="U626" t="s">
        <v>11270</v>
      </c>
      <c r="V626" t="s">
        <v>11271</v>
      </c>
      <c r="W626" t="s">
        <v>11272</v>
      </c>
      <c r="X626" t="s">
        <v>11273</v>
      </c>
      <c r="Y626" t="s">
        <v>11274</v>
      </c>
      <c r="Z626" s="6">
        <f t="shared" si="55"/>
        <v>83338025</v>
      </c>
      <c r="AA626" s="6">
        <f>IFERROR(VALUE(Table3[[#This Row],[potential revenue]]), 0)</f>
        <v>83338025</v>
      </c>
      <c r="AB626" t="str">
        <f t="shared" si="56"/>
        <v>No</v>
      </c>
      <c r="AC626">
        <f t="shared" si="57"/>
        <v>238</v>
      </c>
      <c r="AD626" t="str">
        <f t="shared" si="58"/>
        <v>&gt;₹500</v>
      </c>
      <c r="AE626" t="str">
        <f t="shared" si="59"/>
        <v>61–70%</v>
      </c>
    </row>
    <row r="627" spans="1:31" x14ac:dyDescent="0.35">
      <c r="A627" t="s">
        <v>10478</v>
      </c>
      <c r="B627" t="s">
        <v>3677</v>
      </c>
      <c r="C627" t="str">
        <f>PROPER(Table3[[#This Row],[product_name2]])</f>
        <v>Redmi Note 11 Pro + 5G (Phantom White, 8Gb Ram, 128Gb Storage) | 67W Turbo Charge | 120Hz Super Amoled Display | Additional Exchange Offers | Charger Included</v>
      </c>
      <c r="D627" t="s">
        <v>3678</v>
      </c>
      <c r="E627" t="s">
        <v>8941</v>
      </c>
      <c r="F627" t="str">
        <f>LEFT(Table3[[#This Row],[category]], FIND("|", Table3[[#This Row],[category]]) - 1)</f>
        <v>Home&amp;Kitchen</v>
      </c>
      <c r="G627" t="str">
        <f>MID(Table3[[#This Row],[category]], FIND("|", Table3[[#This Row],[category]]) + 1, FIND("|", Table3[[#This Row],[category]], FIND("|", Table3[[#This Row],[category]]) + 1) - FIND("|", Table3[[#This Row],[category]]) - 1)</f>
        <v>Kitchen&amp;HomeAppliances</v>
      </c>
      <c r="H627" t="str">
        <f>RIGHT(Table3[[#This Row],[category]], LEN(Table3[[#This Row],[category]]) - FIND("|", Table3[[#This Row],[category]], FIND("|", Table3[[#This Row],[category]]) + 1))</f>
        <v>Vacuum,Cleaning&amp;Ironing|Irons,Steamers&amp;Accessories|Irons|SteamIrons</v>
      </c>
      <c r="I627" s="6">
        <v>1849</v>
      </c>
      <c r="J627" s="6">
        <v>2095</v>
      </c>
      <c r="K627" s="1">
        <f t="shared" si="54"/>
        <v>11.742243436754176</v>
      </c>
      <c r="L627" s="3">
        <v>0.12</v>
      </c>
      <c r="M627" s="1">
        <v>4.3</v>
      </c>
      <c r="N627" s="11">
        <v>7681</v>
      </c>
      <c r="O627" s="7">
        <f>IF(ISNUMBER(Table3[[#This Row],[rating]]), Table3[[#This Row],[rating]], "")</f>
        <v>4.3</v>
      </c>
      <c r="P627" s="7">
        <f>Table3[[#This Row],[average rating]] + (Table3[[#This Row],[rating_count]] / 1000)</f>
        <v>11.981</v>
      </c>
      <c r="Q627" s="7">
        <f>IFERROR(ROUND(VALUE(Table3[[#This Row],[rating]]), 0), "")</f>
        <v>4</v>
      </c>
      <c r="R627" t="s">
        <v>10480</v>
      </c>
      <c r="S627" t="s">
        <v>10481</v>
      </c>
      <c r="T627" t="s">
        <v>10482</v>
      </c>
      <c r="U627" t="s">
        <v>10483</v>
      </c>
      <c r="V627" t="s">
        <v>10484</v>
      </c>
      <c r="W627" t="s">
        <v>10485</v>
      </c>
      <c r="X627" t="s">
        <v>10486</v>
      </c>
      <c r="Y627" t="s">
        <v>10487</v>
      </c>
      <c r="Z627" s="6">
        <f t="shared" si="55"/>
        <v>16091695</v>
      </c>
      <c r="AA627" s="6">
        <f>IFERROR(VALUE(Table3[[#This Row],[potential revenue]]), 0)</f>
        <v>16091695</v>
      </c>
      <c r="AB627" t="str">
        <f t="shared" si="56"/>
        <v>Yes</v>
      </c>
      <c r="AC627">
        <f t="shared" si="57"/>
        <v>239</v>
      </c>
      <c r="AD627" t="str">
        <f t="shared" si="58"/>
        <v>&gt;₹500</v>
      </c>
      <c r="AE627" t="str">
        <f t="shared" si="59"/>
        <v>11–20%</v>
      </c>
    </row>
    <row r="628" spans="1:31" x14ac:dyDescent="0.35">
      <c r="A628" t="s">
        <v>1997</v>
      </c>
      <c r="B628" t="s">
        <v>2397</v>
      </c>
      <c r="C628" t="str">
        <f>PROPER(Table3[[#This Row],[product_name2]])</f>
        <v>Dealfreez Case Compatible For Fire Tv Stick 4K All Alexa Voice Remote Shockproof Silicone Anti-Lost Cover With Loop (C-Black)</v>
      </c>
      <c r="D628" t="s">
        <v>2398</v>
      </c>
      <c r="E628" t="s">
        <v>1999</v>
      </c>
      <c r="F628" t="str">
        <f>LEFT(Table3[[#This Row],[category]], FIND("|", Table3[[#This Row],[category]]) - 1)</f>
        <v>Electronics</v>
      </c>
      <c r="G628" t="str">
        <f>MID(Table3[[#This Row],[category]], FIND("|", Table3[[#This Row],[category]]) + 1, FIND("|", Table3[[#This Row],[category]], FIND("|", Table3[[#This Row],[category]]) + 1) - FIND("|", Table3[[#This Row],[category]]) - 1)</f>
        <v>HomeTheater,TV&amp;Video</v>
      </c>
      <c r="H628" t="str">
        <f>RIGHT(Table3[[#This Row],[category]], LEN(Table3[[#This Row],[category]]) - FIND("|", Table3[[#This Row],[category]], FIND("|", Table3[[#This Row],[category]]) + 1))</f>
        <v>SatelliteEquipment|SatelliteReceivers</v>
      </c>
      <c r="I628" s="6">
        <v>1249</v>
      </c>
      <c r="J628" s="6">
        <v>2299</v>
      </c>
      <c r="K628" s="1">
        <f t="shared" si="54"/>
        <v>45.672031317964333</v>
      </c>
      <c r="L628" s="3">
        <v>0.46</v>
      </c>
      <c r="M628" s="1">
        <v>4.3</v>
      </c>
      <c r="N628" s="11">
        <v>7636</v>
      </c>
      <c r="O628" s="7">
        <f>IF(ISNUMBER(Table3[[#This Row],[rating]]), Table3[[#This Row],[rating]], "")</f>
        <v>4.3</v>
      </c>
      <c r="P628" s="7">
        <f>Table3[[#This Row],[average rating]] + (Table3[[#This Row],[rating_count]] / 1000)</f>
        <v>11.936</v>
      </c>
      <c r="Q628" s="7">
        <f>IFERROR(ROUND(VALUE(Table3[[#This Row],[rating]]), 0), "")</f>
        <v>4</v>
      </c>
      <c r="R628" t="s">
        <v>2000</v>
      </c>
      <c r="S628" t="s">
        <v>2001</v>
      </c>
      <c r="T628" t="s">
        <v>2002</v>
      </c>
      <c r="U628" t="s">
        <v>2003</v>
      </c>
      <c r="V628" t="s">
        <v>2004</v>
      </c>
      <c r="W628" t="s">
        <v>2005</v>
      </c>
      <c r="X628" t="s">
        <v>2006</v>
      </c>
      <c r="Y628" t="s">
        <v>2007</v>
      </c>
      <c r="Z628" s="6">
        <f t="shared" si="55"/>
        <v>17555164</v>
      </c>
      <c r="AA628" s="6">
        <f>IFERROR(VALUE(Table3[[#This Row],[potential revenue]]), 0)</f>
        <v>17555164</v>
      </c>
      <c r="AB628" t="str">
        <f t="shared" si="56"/>
        <v>No</v>
      </c>
      <c r="AC628">
        <f t="shared" si="57"/>
        <v>239</v>
      </c>
      <c r="AD628" t="str">
        <f t="shared" si="58"/>
        <v>&gt;₹500</v>
      </c>
      <c r="AE628" t="str">
        <f t="shared" si="59"/>
        <v>41–50%</v>
      </c>
    </row>
    <row r="629" spans="1:31" x14ac:dyDescent="0.35">
      <c r="A629" t="s">
        <v>11487</v>
      </c>
      <c r="B629" t="s">
        <v>7618</v>
      </c>
      <c r="C629" t="str">
        <f>PROPER(Table3[[#This Row],[product_name2]])</f>
        <v>Redragon K617 Fizz 60% Wired Rgb Gaming Keyboard, 61 Keys Compact Mechanical Keyboard W/White And Grey Color Keycaps, Linear Red Switch, Pro Driver/Software Supported</v>
      </c>
      <c r="D629" t="s">
        <v>7619</v>
      </c>
      <c r="E629" t="s">
        <v>9689</v>
      </c>
      <c r="F629" t="str">
        <f>LEFT(Table3[[#This Row],[category]], FIND("|", Table3[[#This Row],[category]]) - 1)</f>
        <v>Home&amp;Kitchen</v>
      </c>
      <c r="G629" t="str">
        <f>MID(Table3[[#This Row],[category]], FIND("|", Table3[[#This Row],[category]]) + 1, FIND("|", Table3[[#This Row],[category]], FIND("|", Table3[[#This Row],[category]]) + 1) - FIND("|", Table3[[#This Row],[category]]) - 1)</f>
        <v>Kitchen&amp;HomeAppliances</v>
      </c>
      <c r="H629" t="str">
        <f>RIGHT(Table3[[#This Row],[category]], LEN(Table3[[#This Row],[category]]) - FIND("|", Table3[[#This Row],[category]], FIND("|", Table3[[#This Row],[category]]) + 1))</f>
        <v>WaterPurifiers&amp;Accessories|WaterCartridges</v>
      </c>
      <c r="I629" s="6">
        <v>649</v>
      </c>
      <c r="J629" s="6">
        <v>670</v>
      </c>
      <c r="K629" s="1">
        <f t="shared" si="54"/>
        <v>3.1343283582089549</v>
      </c>
      <c r="L629" s="3">
        <v>0.03</v>
      </c>
      <c r="M629" s="1">
        <v>4.0999999999999996</v>
      </c>
      <c r="N629" s="11">
        <v>7786</v>
      </c>
      <c r="O629" s="7">
        <f>IF(ISNUMBER(Table3[[#This Row],[rating]]), Table3[[#This Row],[rating]], "")</f>
        <v>4.0999999999999996</v>
      </c>
      <c r="P629" s="7">
        <f>Table3[[#This Row],[average rating]] + (Table3[[#This Row],[rating_count]] / 1000)</f>
        <v>11.885999999999999</v>
      </c>
      <c r="Q629" s="7">
        <f>IFERROR(ROUND(VALUE(Table3[[#This Row],[rating]]), 0), "")</f>
        <v>4</v>
      </c>
      <c r="R629" t="s">
        <v>11489</v>
      </c>
      <c r="S629" t="s">
        <v>11490</v>
      </c>
      <c r="T629" t="s">
        <v>11491</v>
      </c>
      <c r="U629" t="s">
        <v>11492</v>
      </c>
      <c r="V629" t="s">
        <v>11493</v>
      </c>
      <c r="W629" t="s">
        <v>11494</v>
      </c>
      <c r="X629" t="s">
        <v>11495</v>
      </c>
      <c r="Y629" t="s">
        <v>11496</v>
      </c>
      <c r="Z629" s="6">
        <f t="shared" si="55"/>
        <v>5216620</v>
      </c>
      <c r="AA629" s="6">
        <f>IFERROR(VALUE(Table3[[#This Row],[potential revenue]]), 0)</f>
        <v>5216620</v>
      </c>
      <c r="AB629" t="str">
        <f t="shared" si="56"/>
        <v>No</v>
      </c>
      <c r="AC629">
        <f t="shared" si="57"/>
        <v>238</v>
      </c>
      <c r="AD629" t="str">
        <f t="shared" si="58"/>
        <v>&gt;₹500</v>
      </c>
      <c r="AE629" t="str">
        <f t="shared" si="59"/>
        <v>0–10%</v>
      </c>
    </row>
    <row r="630" spans="1:31" x14ac:dyDescent="0.35">
      <c r="A630" t="s">
        <v>3394</v>
      </c>
      <c r="B630" t="s">
        <v>1241</v>
      </c>
      <c r="C630" t="str">
        <f>PROPER(Table3[[#This Row],[product_name2]])</f>
        <v>Ptron Solero 331 3.4Amps Multifunction Fast Charging Cable, 3-In-1 Usb Cable Micro Usb/Type-C/Ios, Made In India, Durable &amp; Strong &amp; Tangle-Free 118Cm In Length (Black)</v>
      </c>
      <c r="D630" t="s">
        <v>1242</v>
      </c>
      <c r="E630" t="s">
        <v>3178</v>
      </c>
      <c r="F630" t="str">
        <f>LEFT(Table3[[#This Row],[category]], FIND("|", Table3[[#This Row],[category]]) - 1)</f>
        <v>Electronics</v>
      </c>
      <c r="G630" t="str">
        <f>MID(Table3[[#This Row],[category]], FIND("|", Table3[[#This Row],[category]]) + 1, FIND("|", Table3[[#This Row],[category]], FIND("|", Table3[[#This Row],[category]]) + 1) - FIND("|", Table3[[#This Row],[category]]) - 1)</f>
        <v>Mobiles&amp;Accessories</v>
      </c>
      <c r="H630" t="str">
        <f>RIGHT(Table3[[#This Row],[category]], LEN(Table3[[#This Row],[category]]) - FIND("|", Table3[[#This Row],[category]], FIND("|", Table3[[#This Row],[category]]) + 1))</f>
        <v>MobileAccessories|Chargers|WallChargers</v>
      </c>
      <c r="I630" s="6">
        <v>1075</v>
      </c>
      <c r="J630" s="6">
        <v>1699</v>
      </c>
      <c r="K630" s="1">
        <f t="shared" si="54"/>
        <v>36.72748675691583</v>
      </c>
      <c r="L630" s="3">
        <v>0.37</v>
      </c>
      <c r="M630" s="1">
        <v>4.4000000000000004</v>
      </c>
      <c r="N630" s="11">
        <v>7462</v>
      </c>
      <c r="O630" s="7">
        <f>IF(ISNUMBER(Table3[[#This Row],[rating]]), Table3[[#This Row],[rating]], "")</f>
        <v>4.4000000000000004</v>
      </c>
      <c r="P630" s="7">
        <f>Table3[[#This Row],[average rating]] + (Table3[[#This Row],[rating_count]] / 1000)</f>
        <v>11.862</v>
      </c>
      <c r="Q630" s="7">
        <f>IFERROR(ROUND(VALUE(Table3[[#This Row],[rating]]), 0), "")</f>
        <v>4</v>
      </c>
      <c r="R630" t="s">
        <v>3396</v>
      </c>
      <c r="S630" t="s">
        <v>3397</v>
      </c>
      <c r="T630" t="s">
        <v>3398</v>
      </c>
      <c r="U630" t="s">
        <v>3399</v>
      </c>
      <c r="V630" t="s">
        <v>3400</v>
      </c>
      <c r="W630" t="s">
        <v>3401</v>
      </c>
      <c r="X630" t="s">
        <v>3402</v>
      </c>
      <c r="Y630" t="s">
        <v>3403</v>
      </c>
      <c r="Z630" s="6">
        <f t="shared" si="55"/>
        <v>12677938</v>
      </c>
      <c r="AA630" s="6">
        <f>IFERROR(VALUE(Table3[[#This Row],[potential revenue]]), 0)</f>
        <v>12677938</v>
      </c>
      <c r="AB630" t="str">
        <f t="shared" si="56"/>
        <v>No</v>
      </c>
      <c r="AC630">
        <f t="shared" si="57"/>
        <v>239</v>
      </c>
      <c r="AD630" t="str">
        <f t="shared" si="58"/>
        <v>&gt;₹500</v>
      </c>
      <c r="AE630" t="str">
        <f t="shared" si="59"/>
        <v>31–40%</v>
      </c>
    </row>
    <row r="631" spans="1:31" x14ac:dyDescent="0.35">
      <c r="A631" t="s">
        <v>6900</v>
      </c>
      <c r="B631" t="s">
        <v>1587</v>
      </c>
      <c r="C631" t="str">
        <f>PROPER(Table3[[#This Row],[product_name2]])</f>
        <v>Zoul Usb C To Usb C Fast Charging Cable 65W Type C To Type C Nylon Braided Cord Compatible With Macbook Oneplus 9 10R Samsung Galaxy S22 S21 Ultra Z Flip3 Macbook Air/Pro M1 Google Pixel 11'' Ipad Pro 2020/2018 (2M, Grey)</v>
      </c>
      <c r="D631" t="s">
        <v>1588</v>
      </c>
      <c r="E631" t="s">
        <v>5786</v>
      </c>
      <c r="F631" t="str">
        <f>LEFT(Table3[[#This Row],[category]], FIND("|", Table3[[#This Row],[category]]) - 1)</f>
        <v>OfficeProducts</v>
      </c>
      <c r="G631" t="str">
        <f>MID(Table3[[#This Row],[category]], FIND("|", Table3[[#This Row],[category]]) + 1, FIND("|", Table3[[#This Row],[category]], FIND("|", Table3[[#This Row],[category]]) + 1) - FIND("|", Table3[[#This Row],[category]]) - 1)</f>
        <v>OfficePaperProducts</v>
      </c>
      <c r="H631" t="str">
        <f>RIGHT(Table3[[#This Row],[category]], LEN(Table3[[#This Row],[category]]) - FIND("|", Table3[[#This Row],[category]], FIND("|", Table3[[#This Row],[category]]) + 1))</f>
        <v>Paper|Stationery|Notebooks,WritingPads&amp;Diaries|Notepads&amp;MemoBooks</v>
      </c>
      <c r="I631" s="6">
        <v>90</v>
      </c>
      <c r="J631" s="6">
        <v>175</v>
      </c>
      <c r="K631" s="1">
        <f t="shared" si="54"/>
        <v>48.571428571428569</v>
      </c>
      <c r="L631" s="3">
        <v>0.49</v>
      </c>
      <c r="M631" s="1">
        <v>4.4000000000000004</v>
      </c>
      <c r="N631" s="11">
        <v>7429</v>
      </c>
      <c r="O631" s="7">
        <f>IF(ISNUMBER(Table3[[#This Row],[rating]]), Table3[[#This Row],[rating]], "")</f>
        <v>4.4000000000000004</v>
      </c>
      <c r="P631" s="7">
        <f>Table3[[#This Row],[average rating]] + (Table3[[#This Row],[rating_count]] / 1000)</f>
        <v>11.829000000000001</v>
      </c>
      <c r="Q631" s="7">
        <f>IFERROR(ROUND(VALUE(Table3[[#This Row],[rating]]), 0), "")</f>
        <v>4</v>
      </c>
      <c r="R631" t="s">
        <v>6902</v>
      </c>
      <c r="S631" t="s">
        <v>6903</v>
      </c>
      <c r="T631" t="s">
        <v>6904</v>
      </c>
      <c r="U631" t="s">
        <v>6905</v>
      </c>
      <c r="V631" t="s">
        <v>6906</v>
      </c>
      <c r="W631" t="s">
        <v>6907</v>
      </c>
      <c r="X631" t="s">
        <v>6908</v>
      </c>
      <c r="Y631" t="s">
        <v>6909</v>
      </c>
      <c r="Z631" s="6">
        <f t="shared" si="55"/>
        <v>1300075</v>
      </c>
      <c r="AA631" s="6">
        <f>IFERROR(VALUE(Table3[[#This Row],[potential revenue]]), 0)</f>
        <v>1300075</v>
      </c>
      <c r="AB631" t="str">
        <f t="shared" si="56"/>
        <v>No</v>
      </c>
      <c r="AC631">
        <f t="shared" si="57"/>
        <v>239</v>
      </c>
      <c r="AD631" t="str">
        <f t="shared" si="58"/>
        <v>&gt;₹500</v>
      </c>
      <c r="AE631" t="str">
        <f t="shared" si="59"/>
        <v>41–50%</v>
      </c>
    </row>
    <row r="632" spans="1:31" x14ac:dyDescent="0.35">
      <c r="A632" t="s">
        <v>39</v>
      </c>
      <c r="B632" t="s">
        <v>9512</v>
      </c>
      <c r="C632" t="str">
        <f>PROPER(Table3[[#This Row],[product_name2]])</f>
        <v>Crompton Insta Comfy 800 Watt Room Heater With 2 Heat Settings(Grey Blue)</v>
      </c>
      <c r="D632" t="s">
        <v>9513</v>
      </c>
      <c r="E632" t="s">
        <v>20</v>
      </c>
      <c r="F632" t="str">
        <f>LEFT(Table3[[#This Row],[category]], FIND("|", Table3[[#This Row],[category]]) - 1)</f>
        <v>Computers&amp;Accessories</v>
      </c>
      <c r="G632" t="str">
        <f>MID(Table3[[#This Row],[category]], FIND("|", Table3[[#This Row],[category]]) + 1, FIND("|", Table3[[#This Row],[category]], FIND("|", Table3[[#This Row],[category]]) + 1) - FIND("|", Table3[[#This Row],[category]]) - 1)</f>
        <v>Accessories&amp;Peripherals</v>
      </c>
      <c r="H632" t="str">
        <f>RIGHT(Table3[[#This Row],[category]], LEN(Table3[[#This Row],[category]]) - FIND("|", Table3[[#This Row],[category]], FIND("|", Table3[[#This Row],[category]]) + 1))</f>
        <v>Cables&amp;Accessories|Cables|USBCables</v>
      </c>
      <c r="I632" s="6">
        <v>199</v>
      </c>
      <c r="J632" s="6">
        <v>1899</v>
      </c>
      <c r="K632" s="1">
        <f t="shared" si="54"/>
        <v>89.520800421274359</v>
      </c>
      <c r="L632" s="3">
        <v>0.9</v>
      </c>
      <c r="M632" s="1">
        <v>3.9</v>
      </c>
      <c r="N632" s="11">
        <v>7928</v>
      </c>
      <c r="O632" s="7">
        <f>IF(ISNUMBER(Table3[[#This Row],[rating]]), Table3[[#This Row],[rating]], "")</f>
        <v>3.9</v>
      </c>
      <c r="P632" s="7">
        <f>Table3[[#This Row],[average rating]] + (Table3[[#This Row],[rating_count]] / 1000)</f>
        <v>11.827999999999999</v>
      </c>
      <c r="Q632" s="7">
        <f>IFERROR(ROUND(VALUE(Table3[[#This Row],[rating]]), 0), "")</f>
        <v>4</v>
      </c>
      <c r="R632" t="s">
        <v>41</v>
      </c>
      <c r="S632" t="s">
        <v>42</v>
      </c>
      <c r="T632" t="s">
        <v>43</v>
      </c>
      <c r="U632" t="s">
        <v>44</v>
      </c>
      <c r="V632" t="s">
        <v>45</v>
      </c>
      <c r="W632" t="s">
        <v>46</v>
      </c>
      <c r="X632" t="s">
        <v>47</v>
      </c>
      <c r="Y632" t="s">
        <v>48</v>
      </c>
      <c r="Z632" s="6">
        <f t="shared" si="55"/>
        <v>15055272</v>
      </c>
      <c r="AA632" s="6">
        <f>IFERROR(VALUE(Table3[[#This Row],[potential revenue]]), 0)</f>
        <v>15055272</v>
      </c>
      <c r="AB632" t="str">
        <f t="shared" si="56"/>
        <v>No</v>
      </c>
      <c r="AC632">
        <f t="shared" si="57"/>
        <v>240</v>
      </c>
      <c r="AD632" t="str">
        <f t="shared" si="58"/>
        <v>&lt;₹200</v>
      </c>
      <c r="AE632" t="str">
        <f t="shared" si="59"/>
        <v>81–90%</v>
      </c>
    </row>
    <row r="633" spans="1:31" x14ac:dyDescent="0.35">
      <c r="A633" t="s">
        <v>39</v>
      </c>
      <c r="B633" t="s">
        <v>9809</v>
      </c>
      <c r="C633" t="str">
        <f>PROPER(Table3[[#This Row],[product_name2]])</f>
        <v>Philips Powerpro Fc9352/01 Compact Bagless Vacuum Cleaner (Blue)</v>
      </c>
      <c r="D633" t="s">
        <v>9810</v>
      </c>
      <c r="E633" t="s">
        <v>20</v>
      </c>
      <c r="F633" t="str">
        <f>LEFT(Table3[[#This Row],[category]], FIND("|", Table3[[#This Row],[category]]) - 1)</f>
        <v>Computers&amp;Accessories</v>
      </c>
      <c r="G633" t="str">
        <f>MID(Table3[[#This Row],[category]], FIND("|", Table3[[#This Row],[category]]) + 1, FIND("|", Table3[[#This Row],[category]], FIND("|", Table3[[#This Row],[category]]) + 1) - FIND("|", Table3[[#This Row],[category]]) - 1)</f>
        <v>Accessories&amp;Peripherals</v>
      </c>
      <c r="H633" t="str">
        <f>RIGHT(Table3[[#This Row],[category]], LEN(Table3[[#This Row],[category]]) - FIND("|", Table3[[#This Row],[category]], FIND("|", Table3[[#This Row],[category]]) + 1))</f>
        <v>Cables&amp;Accessories|Cables|USBCables</v>
      </c>
      <c r="I633" s="6">
        <v>199</v>
      </c>
      <c r="J633" s="6">
        <v>999</v>
      </c>
      <c r="K633" s="1">
        <f t="shared" si="54"/>
        <v>80.08008008008008</v>
      </c>
      <c r="L633" s="3">
        <v>0.8</v>
      </c>
      <c r="M633" s="1">
        <v>3.9</v>
      </c>
      <c r="N633" s="11">
        <v>7928</v>
      </c>
      <c r="O633" s="7">
        <f>IF(ISNUMBER(Table3[[#This Row],[rating]]), Table3[[#This Row],[rating]], "")</f>
        <v>3.9</v>
      </c>
      <c r="P633" s="7">
        <f>Table3[[#This Row],[average rating]] + (Table3[[#This Row],[rating_count]] / 1000)</f>
        <v>11.827999999999999</v>
      </c>
      <c r="Q633" s="7">
        <f>IFERROR(ROUND(VALUE(Table3[[#This Row],[rating]]), 0), "")</f>
        <v>4</v>
      </c>
      <c r="R633" t="s">
        <v>3328</v>
      </c>
      <c r="S633" t="s">
        <v>42</v>
      </c>
      <c r="T633" t="s">
        <v>43</v>
      </c>
      <c r="U633" t="s">
        <v>44</v>
      </c>
      <c r="V633" t="s">
        <v>45</v>
      </c>
      <c r="W633" t="s">
        <v>3329</v>
      </c>
      <c r="X633" t="s">
        <v>3330</v>
      </c>
      <c r="Y633" t="s">
        <v>3331</v>
      </c>
      <c r="Z633" s="6">
        <f t="shared" si="55"/>
        <v>7920072</v>
      </c>
      <c r="AA633" s="6">
        <f>IFERROR(VALUE(Table3[[#This Row],[potential revenue]]), 0)</f>
        <v>7920072</v>
      </c>
      <c r="AB633" t="str">
        <f t="shared" si="56"/>
        <v>Yes</v>
      </c>
      <c r="AC633">
        <f t="shared" si="57"/>
        <v>241</v>
      </c>
      <c r="AD633" t="str">
        <f t="shared" si="58"/>
        <v>&lt;₹200</v>
      </c>
      <c r="AE633" t="str">
        <f t="shared" si="59"/>
        <v>81–90%</v>
      </c>
    </row>
    <row r="634" spans="1:31" x14ac:dyDescent="0.35">
      <c r="A634" t="s">
        <v>39</v>
      </c>
      <c r="B634" t="s">
        <v>10030</v>
      </c>
      <c r="C634" t="str">
        <f>PROPER(Table3[[#This Row],[product_name2]])</f>
        <v>V-Guard Zio Instant Water Geyser | 3 Litre | 3000 W Heating | White-Blue | | 2 Year Warranty</v>
      </c>
      <c r="D634" t="s">
        <v>10031</v>
      </c>
      <c r="E634" t="s">
        <v>20</v>
      </c>
      <c r="F634" t="str">
        <f>LEFT(Table3[[#This Row],[category]], FIND("|", Table3[[#This Row],[category]]) - 1)</f>
        <v>Computers&amp;Accessories</v>
      </c>
      <c r="G634" t="str">
        <f>MID(Table3[[#This Row],[category]], FIND("|", Table3[[#This Row],[category]]) + 1, FIND("|", Table3[[#This Row],[category]], FIND("|", Table3[[#This Row],[category]]) + 1) - FIND("|", Table3[[#This Row],[category]]) - 1)</f>
        <v>Accessories&amp;Peripherals</v>
      </c>
      <c r="H634" t="str">
        <f>RIGHT(Table3[[#This Row],[category]], LEN(Table3[[#This Row],[category]]) - FIND("|", Table3[[#This Row],[category]], FIND("|", Table3[[#This Row],[category]]) + 1))</f>
        <v>Cables&amp;Accessories|Cables|USBCables</v>
      </c>
      <c r="I634" s="6">
        <v>199</v>
      </c>
      <c r="J634" s="6">
        <v>999</v>
      </c>
      <c r="K634" s="1">
        <f t="shared" si="54"/>
        <v>80.08008008008008</v>
      </c>
      <c r="L634" s="3">
        <v>0.8</v>
      </c>
      <c r="M634" s="1">
        <v>3.9</v>
      </c>
      <c r="N634" s="11">
        <v>7928</v>
      </c>
      <c r="O634" s="7">
        <f>IF(ISNUMBER(Table3[[#This Row],[rating]]), Table3[[#This Row],[rating]], "")</f>
        <v>3.9</v>
      </c>
      <c r="P634" s="7">
        <f>Table3[[#This Row],[average rating]] + (Table3[[#This Row],[rating_count]] / 1000)</f>
        <v>11.827999999999999</v>
      </c>
      <c r="Q634" s="7">
        <f>IFERROR(ROUND(VALUE(Table3[[#This Row],[rating]]), 0), "")</f>
        <v>4</v>
      </c>
      <c r="R634" t="s">
        <v>41</v>
      </c>
      <c r="S634" t="s">
        <v>42</v>
      </c>
      <c r="T634" t="s">
        <v>43</v>
      </c>
      <c r="U634" t="s">
        <v>44</v>
      </c>
      <c r="V634" t="s">
        <v>45</v>
      </c>
      <c r="W634" t="s">
        <v>46</v>
      </c>
      <c r="X634" t="s">
        <v>47</v>
      </c>
      <c r="Y634" t="s">
        <v>5136</v>
      </c>
      <c r="Z634" s="6">
        <f t="shared" si="55"/>
        <v>7920072</v>
      </c>
      <c r="AA634" s="6">
        <f>IFERROR(VALUE(Table3[[#This Row],[potential revenue]]), 0)</f>
        <v>7920072</v>
      </c>
      <c r="AB634" t="str">
        <f t="shared" si="56"/>
        <v>Yes</v>
      </c>
      <c r="AC634">
        <f t="shared" si="57"/>
        <v>242</v>
      </c>
      <c r="AD634" t="str">
        <f t="shared" si="58"/>
        <v>&lt;₹200</v>
      </c>
      <c r="AE634" t="str">
        <f t="shared" si="59"/>
        <v>81–90%</v>
      </c>
    </row>
    <row r="635" spans="1:31" x14ac:dyDescent="0.35">
      <c r="A635" t="s">
        <v>8004</v>
      </c>
      <c r="B635" t="s">
        <v>755</v>
      </c>
      <c r="C635" t="str">
        <f>PROPER(Table3[[#This Row],[product_name2]])</f>
        <v>Firestick Remote</v>
      </c>
      <c r="D635" t="s">
        <v>756</v>
      </c>
      <c r="E635" t="s">
        <v>5384</v>
      </c>
      <c r="F635" t="str">
        <f>LEFT(Table3[[#This Row],[category]], FIND("|", Table3[[#This Row],[category]]) - 1)</f>
        <v>Computers&amp;Accessories</v>
      </c>
      <c r="G635" t="str">
        <f>MID(Table3[[#This Row],[category]], FIND("|", Table3[[#This Row],[category]]) + 1, FIND("|", Table3[[#This Row],[category]], FIND("|", Table3[[#This Row],[category]]) + 1) - FIND("|", Table3[[#This Row],[category]]) - 1)</f>
        <v>Accessories&amp;Peripherals</v>
      </c>
      <c r="H635" t="str">
        <f>RIGHT(Table3[[#This Row],[category]], LEN(Table3[[#This Row],[category]]) - FIND("|", Table3[[#This Row],[category]], FIND("|", Table3[[#This Row],[category]]) + 1))</f>
        <v>Keyboards,Mice&amp;InputDevices|Keyboard&amp;MiceAccessories|MousePads</v>
      </c>
      <c r="I635" s="6">
        <v>999</v>
      </c>
      <c r="J635" s="6">
        <v>1995</v>
      </c>
      <c r="K635" s="1">
        <f t="shared" si="54"/>
        <v>49.924812030075188</v>
      </c>
      <c r="L635" s="3">
        <v>0.5</v>
      </c>
      <c r="M635" s="1">
        <v>4.5</v>
      </c>
      <c r="N635" s="11">
        <v>7317</v>
      </c>
      <c r="O635" s="7">
        <f>IF(ISNUMBER(Table3[[#This Row],[rating]]), Table3[[#This Row],[rating]], "")</f>
        <v>4.5</v>
      </c>
      <c r="P635" s="7">
        <f>Table3[[#This Row],[average rating]] + (Table3[[#This Row],[rating_count]] / 1000)</f>
        <v>11.817</v>
      </c>
      <c r="Q635" s="7">
        <f>IFERROR(ROUND(VALUE(Table3[[#This Row],[rating]]), 0), "")</f>
        <v>5</v>
      </c>
      <c r="R635" t="s">
        <v>8006</v>
      </c>
      <c r="S635" t="s">
        <v>8007</v>
      </c>
      <c r="T635" t="s">
        <v>8008</v>
      </c>
      <c r="U635" t="s">
        <v>8009</v>
      </c>
      <c r="V635" t="s">
        <v>8010</v>
      </c>
      <c r="W635" t="s">
        <v>8011</v>
      </c>
      <c r="X635" t="s">
        <v>8012</v>
      </c>
      <c r="Y635" t="s">
        <v>8013</v>
      </c>
      <c r="Z635" s="6">
        <f t="shared" si="55"/>
        <v>14597415</v>
      </c>
      <c r="AA635" s="6">
        <f>IFERROR(VALUE(Table3[[#This Row],[potential revenue]]), 0)</f>
        <v>14597415</v>
      </c>
      <c r="AB635" t="str">
        <f t="shared" si="56"/>
        <v>Yes</v>
      </c>
      <c r="AC635">
        <f t="shared" si="57"/>
        <v>242</v>
      </c>
      <c r="AD635" t="str">
        <f t="shared" si="58"/>
        <v>&lt;₹200</v>
      </c>
      <c r="AE635" t="str">
        <f t="shared" si="59"/>
        <v>41–50%</v>
      </c>
    </row>
    <row r="636" spans="1:31" x14ac:dyDescent="0.35">
      <c r="A636" t="s">
        <v>3004</v>
      </c>
      <c r="B636" t="s">
        <v>8154</v>
      </c>
      <c r="C636" t="str">
        <f>PROPER(Table3[[#This Row],[product_name2]])</f>
        <v>Belkin Essential Series 4-Socket Surge Protector Universal Socket With 5Ft Heavy Duty Cable (Grey)</v>
      </c>
      <c r="D636" t="s">
        <v>8155</v>
      </c>
      <c r="E636" t="s">
        <v>3006</v>
      </c>
      <c r="F636" t="str">
        <f>LEFT(Table3[[#This Row],[category]], FIND("|", Table3[[#This Row],[category]]) - 1)</f>
        <v>Electronics</v>
      </c>
      <c r="G636" t="str">
        <f>MID(Table3[[#This Row],[category]], FIND("|", Table3[[#This Row],[category]]) + 1, FIND("|", Table3[[#This Row],[category]], FIND("|", Table3[[#This Row],[category]]) + 1) - FIND("|", Table3[[#This Row],[category]]) - 1)</f>
        <v>Mobiles&amp;Accessories</v>
      </c>
      <c r="H636" t="str">
        <f>RIGHT(Table3[[#This Row],[category]], LEN(Table3[[#This Row],[category]]) - FIND("|", Table3[[#This Row],[category]], FIND("|", Table3[[#This Row],[category]]) + 1))</f>
        <v>Smartphones&amp;BasicMobiles|Smartphones</v>
      </c>
      <c r="I636" s="6">
        <v>6499</v>
      </c>
      <c r="J636" s="6">
        <v>8999</v>
      </c>
      <c r="K636" s="1">
        <f t="shared" si="54"/>
        <v>27.780864540504503</v>
      </c>
      <c r="L636" s="3">
        <v>0.28000000000000003</v>
      </c>
      <c r="M636" s="1">
        <v>4</v>
      </c>
      <c r="N636" s="11">
        <v>7807</v>
      </c>
      <c r="O636" s="7">
        <f>IF(ISNUMBER(Table3[[#This Row],[rating]]), Table3[[#This Row],[rating]], "")</f>
        <v>4</v>
      </c>
      <c r="P636" s="7">
        <f>Table3[[#This Row],[average rating]] + (Table3[[#This Row],[rating_count]] / 1000)</f>
        <v>11.807</v>
      </c>
      <c r="Q636" s="7">
        <f>IFERROR(ROUND(VALUE(Table3[[#This Row],[rating]]), 0), "")</f>
        <v>4</v>
      </c>
      <c r="R636" t="s">
        <v>3007</v>
      </c>
      <c r="S636" t="s">
        <v>3008</v>
      </c>
      <c r="T636" t="s">
        <v>3009</v>
      </c>
      <c r="U636" t="s">
        <v>3010</v>
      </c>
      <c r="V636" t="s">
        <v>3011</v>
      </c>
      <c r="W636" t="s">
        <v>3012</v>
      </c>
      <c r="X636" t="s">
        <v>3013</v>
      </c>
      <c r="Y636" t="s">
        <v>3014</v>
      </c>
      <c r="Z636" s="6">
        <f t="shared" si="55"/>
        <v>70255193</v>
      </c>
      <c r="AA636" s="6">
        <f>IFERROR(VALUE(Table3[[#This Row],[potential revenue]]), 0)</f>
        <v>70255193</v>
      </c>
      <c r="AB636" t="str">
        <f t="shared" si="56"/>
        <v>No</v>
      </c>
      <c r="AC636">
        <f t="shared" si="57"/>
        <v>242</v>
      </c>
      <c r="AD636" t="str">
        <f t="shared" si="58"/>
        <v>&gt;₹500</v>
      </c>
      <c r="AE636" t="str">
        <f t="shared" si="59"/>
        <v>21–30%</v>
      </c>
    </row>
    <row r="637" spans="1:31" x14ac:dyDescent="0.35">
      <c r="A637" t="s">
        <v>3030</v>
      </c>
      <c r="B637" t="s">
        <v>8165</v>
      </c>
      <c r="C637" t="str">
        <f>PROPER(Table3[[#This Row],[product_name2]])</f>
        <v>Classmate Long Book - Unruled, 160 Pages, 314 Mm X 194 Mm - Pack Of 3</v>
      </c>
      <c r="D637" t="s">
        <v>8166</v>
      </c>
      <c r="E637" t="s">
        <v>3006</v>
      </c>
      <c r="F637" t="str">
        <f>LEFT(Table3[[#This Row],[category]], FIND("|", Table3[[#This Row],[category]]) - 1)</f>
        <v>Electronics</v>
      </c>
      <c r="G637" t="str">
        <f>MID(Table3[[#This Row],[category]], FIND("|", Table3[[#This Row],[category]]) + 1, FIND("|", Table3[[#This Row],[category]], FIND("|", Table3[[#This Row],[category]]) + 1) - FIND("|", Table3[[#This Row],[category]]) - 1)</f>
        <v>Mobiles&amp;Accessories</v>
      </c>
      <c r="H637" t="str">
        <f>RIGHT(Table3[[#This Row],[category]], LEN(Table3[[#This Row],[category]]) - FIND("|", Table3[[#This Row],[category]], FIND("|", Table3[[#This Row],[category]]) + 1))</f>
        <v>Smartphones&amp;BasicMobiles|Smartphones</v>
      </c>
      <c r="I637" s="6">
        <v>6499</v>
      </c>
      <c r="J637" s="6">
        <v>8999</v>
      </c>
      <c r="K637" s="1">
        <f t="shared" si="54"/>
        <v>27.780864540504503</v>
      </c>
      <c r="L637" s="3">
        <v>0.28000000000000003</v>
      </c>
      <c r="M637" s="1">
        <v>4</v>
      </c>
      <c r="N637" s="11">
        <v>7807</v>
      </c>
      <c r="O637" s="7">
        <f>IF(ISNUMBER(Table3[[#This Row],[rating]]), Table3[[#This Row],[rating]], "")</f>
        <v>4</v>
      </c>
      <c r="P637" s="7">
        <f>Table3[[#This Row],[average rating]] + (Table3[[#This Row],[rating_count]] / 1000)</f>
        <v>11.807</v>
      </c>
      <c r="Q637" s="7">
        <f>IFERROR(ROUND(VALUE(Table3[[#This Row],[rating]]), 0), "")</f>
        <v>4</v>
      </c>
      <c r="R637" t="s">
        <v>3007</v>
      </c>
      <c r="S637" t="s">
        <v>3008</v>
      </c>
      <c r="T637" t="s">
        <v>3009</v>
      </c>
      <c r="U637" t="s">
        <v>3010</v>
      </c>
      <c r="V637" t="s">
        <v>3011</v>
      </c>
      <c r="W637" t="s">
        <v>3012</v>
      </c>
      <c r="X637" t="s">
        <v>3032</v>
      </c>
      <c r="Y637" t="s">
        <v>3033</v>
      </c>
      <c r="Z637" s="6">
        <f t="shared" si="55"/>
        <v>70255193</v>
      </c>
      <c r="AA637" s="6">
        <f>IFERROR(VALUE(Table3[[#This Row],[potential revenue]]), 0)</f>
        <v>70255193</v>
      </c>
      <c r="AB637" t="str">
        <f t="shared" si="56"/>
        <v>No</v>
      </c>
      <c r="AC637">
        <f t="shared" si="57"/>
        <v>242</v>
      </c>
      <c r="AD637" t="str">
        <f t="shared" si="58"/>
        <v>&gt;₹500</v>
      </c>
      <c r="AE637" t="str">
        <f t="shared" si="59"/>
        <v>21–30%</v>
      </c>
    </row>
    <row r="638" spans="1:31" x14ac:dyDescent="0.35">
      <c r="A638" t="s">
        <v>3034</v>
      </c>
      <c r="B638" t="s">
        <v>8175</v>
      </c>
      <c r="C638" t="str">
        <f>PROPER(Table3[[#This Row],[product_name2]])</f>
        <v>Artis Ar-45W-Mg2 45 Watts Mg2 Laptop Adapter/Charger Compatible With Mb Air 13‚Äù &amp; Mb Air 11‚Äù (14.5 V, 3.1 A) Connector: Mg2 (T Tip Connector)</v>
      </c>
      <c r="D638" t="s">
        <v>8176</v>
      </c>
      <c r="E638" t="s">
        <v>3006</v>
      </c>
      <c r="F638" t="str">
        <f>LEFT(Table3[[#This Row],[category]], FIND("|", Table3[[#This Row],[category]]) - 1)</f>
        <v>Electronics</v>
      </c>
      <c r="G638" t="str">
        <f>MID(Table3[[#This Row],[category]], FIND("|", Table3[[#This Row],[category]]) + 1, FIND("|", Table3[[#This Row],[category]], FIND("|", Table3[[#This Row],[category]]) + 1) - FIND("|", Table3[[#This Row],[category]]) - 1)</f>
        <v>Mobiles&amp;Accessories</v>
      </c>
      <c r="H638" t="str">
        <f>RIGHT(Table3[[#This Row],[category]], LEN(Table3[[#This Row],[category]]) - FIND("|", Table3[[#This Row],[category]], FIND("|", Table3[[#This Row],[category]]) + 1))</f>
        <v>Smartphones&amp;BasicMobiles|Smartphones</v>
      </c>
      <c r="I638" s="6">
        <v>6499</v>
      </c>
      <c r="J638" s="6">
        <v>8999</v>
      </c>
      <c r="K638" s="1">
        <f t="shared" si="54"/>
        <v>27.780864540504503</v>
      </c>
      <c r="L638" s="3">
        <v>0.28000000000000003</v>
      </c>
      <c r="M638" s="1">
        <v>4</v>
      </c>
      <c r="N638" s="11">
        <v>7807</v>
      </c>
      <c r="O638" s="7">
        <f>IF(ISNUMBER(Table3[[#This Row],[rating]]), Table3[[#This Row],[rating]], "")</f>
        <v>4</v>
      </c>
      <c r="P638" s="7">
        <f>Table3[[#This Row],[average rating]] + (Table3[[#This Row],[rating_count]] / 1000)</f>
        <v>11.807</v>
      </c>
      <c r="Q638" s="7">
        <f>IFERROR(ROUND(VALUE(Table3[[#This Row],[rating]]), 0), "")</f>
        <v>4</v>
      </c>
      <c r="R638" t="s">
        <v>3007</v>
      </c>
      <c r="S638" t="s">
        <v>3008</v>
      </c>
      <c r="T638" t="s">
        <v>3009</v>
      </c>
      <c r="U638" t="s">
        <v>3010</v>
      </c>
      <c r="V638" t="s">
        <v>3011</v>
      </c>
      <c r="W638" t="s">
        <v>3012</v>
      </c>
      <c r="X638" t="s">
        <v>3036</v>
      </c>
      <c r="Y638" t="s">
        <v>3037</v>
      </c>
      <c r="Z638" s="6">
        <f t="shared" si="55"/>
        <v>70255193</v>
      </c>
      <c r="AA638" s="6">
        <f>IFERROR(VALUE(Table3[[#This Row],[potential revenue]]), 0)</f>
        <v>70255193</v>
      </c>
      <c r="AB638" t="str">
        <f t="shared" si="56"/>
        <v>No</v>
      </c>
      <c r="AC638">
        <f t="shared" si="57"/>
        <v>243</v>
      </c>
      <c r="AD638" t="str">
        <f t="shared" si="58"/>
        <v>&gt;₹500</v>
      </c>
      <c r="AE638" t="str">
        <f t="shared" si="59"/>
        <v>21–30%</v>
      </c>
    </row>
    <row r="639" spans="1:31" x14ac:dyDescent="0.35">
      <c r="A639" t="s">
        <v>11021</v>
      </c>
      <c r="B639" t="s">
        <v>11507</v>
      </c>
      <c r="C639" t="str">
        <f>PROPER(Table3[[#This Row],[product_name2]])</f>
        <v>Khaitan Orfin Fan Heater For Home And Kitchen-K0 2215</v>
      </c>
      <c r="D639" t="s">
        <v>11508</v>
      </c>
      <c r="E639" t="s">
        <v>8753</v>
      </c>
      <c r="F639" t="str">
        <f>LEFT(Table3[[#This Row],[category]], FIND("|", Table3[[#This Row],[category]]) - 1)</f>
        <v>Home&amp;Kitchen</v>
      </c>
      <c r="G639" t="str">
        <f>MID(Table3[[#This Row],[category]], FIND("|", Table3[[#This Row],[category]]) + 1, FIND("|", Table3[[#This Row],[category]], FIND("|", Table3[[#This Row],[category]]) + 1) - FIND("|", Table3[[#This Row],[category]]) - 1)</f>
        <v>Kitchen&amp;HomeAppliances</v>
      </c>
      <c r="H639" t="str">
        <f>RIGHT(Table3[[#This Row],[category]], LEN(Table3[[#This Row],[category]]) - FIND("|", Table3[[#This Row],[category]], FIND("|", Table3[[#This Row],[category]]) + 1))</f>
        <v>SmallKitchenAppliances|MixerGrinders</v>
      </c>
      <c r="I639" s="6">
        <v>1699</v>
      </c>
      <c r="J639" s="6">
        <v>3398</v>
      </c>
      <c r="K639" s="1">
        <f t="shared" si="54"/>
        <v>50</v>
      </c>
      <c r="L639" s="3">
        <v>0.5</v>
      </c>
      <c r="M639" s="1">
        <v>3.8</v>
      </c>
      <c r="N639" s="11">
        <v>7988</v>
      </c>
      <c r="O639" s="7">
        <f>IF(ISNUMBER(Table3[[#This Row],[rating]]), Table3[[#This Row],[rating]], "")</f>
        <v>3.8</v>
      </c>
      <c r="P639" s="7">
        <f>Table3[[#This Row],[average rating]] + (Table3[[#This Row],[rating_count]] / 1000)</f>
        <v>11.788</v>
      </c>
      <c r="Q639" s="7">
        <f>IFERROR(ROUND(VALUE(Table3[[#This Row],[rating]]), 0), "")</f>
        <v>4</v>
      </c>
      <c r="R639" t="s">
        <v>11023</v>
      </c>
      <c r="S639" t="s">
        <v>11024</v>
      </c>
      <c r="T639" t="s">
        <v>11025</v>
      </c>
      <c r="U639" t="s">
        <v>11026</v>
      </c>
      <c r="V639" t="s">
        <v>11027</v>
      </c>
      <c r="W639" t="s">
        <v>11028</v>
      </c>
      <c r="X639" t="s">
        <v>11029</v>
      </c>
      <c r="Y639" t="s">
        <v>11030</v>
      </c>
      <c r="Z639" s="6">
        <f t="shared" si="55"/>
        <v>27143224</v>
      </c>
      <c r="AA639" s="6">
        <f>IFERROR(VALUE(Table3[[#This Row],[potential revenue]]), 0)</f>
        <v>27143224</v>
      </c>
      <c r="AB639" t="str">
        <f t="shared" si="56"/>
        <v>No</v>
      </c>
      <c r="AC639">
        <f t="shared" si="57"/>
        <v>243</v>
      </c>
      <c r="AD639" t="str">
        <f t="shared" si="58"/>
        <v>&gt;₹500</v>
      </c>
      <c r="AE639" t="str">
        <f t="shared" si="59"/>
        <v>41–50%</v>
      </c>
    </row>
    <row r="640" spans="1:31" x14ac:dyDescent="0.35">
      <c r="A640" t="s">
        <v>10849</v>
      </c>
      <c r="B640" t="s">
        <v>866</v>
      </c>
      <c r="C640" t="str">
        <f>PROPER(Table3[[#This Row],[product_name2]])</f>
        <v>Tcl 100 Cm (40 Inches) Full Hd Certified Android R Smart Led Tv 40S6505 (Black)</v>
      </c>
      <c r="D640" t="s">
        <v>867</v>
      </c>
      <c r="E640" t="s">
        <v>8982</v>
      </c>
      <c r="F640" t="str">
        <f>LEFT(Table3[[#This Row],[category]], FIND("|", Table3[[#This Row],[category]]) - 1)</f>
        <v>Home&amp;Kitchen</v>
      </c>
      <c r="G640" t="str">
        <f>MID(Table3[[#This Row],[category]], FIND("|", Table3[[#This Row],[category]]) + 1, FIND("|", Table3[[#This Row],[category]], FIND("|", Table3[[#This Row],[category]]) + 1) - FIND("|", Table3[[#This Row],[category]]) - 1)</f>
        <v>Kitchen&amp;HomeAppliances</v>
      </c>
      <c r="H640" t="str">
        <f>RIGHT(Table3[[#This Row],[category]], LEN(Table3[[#This Row],[category]]) - FIND("|", Table3[[#This Row],[category]], FIND("|", Table3[[#This Row],[category]]) + 1))</f>
        <v>SmallKitchenAppliances|JuicerMixerGrinders</v>
      </c>
      <c r="I640" s="6">
        <v>5890</v>
      </c>
      <c r="J640" s="6">
        <v>7506</v>
      </c>
      <c r="K640" s="1">
        <f t="shared" si="54"/>
        <v>21.529443112176924</v>
      </c>
      <c r="L640" s="3">
        <v>0.22</v>
      </c>
      <c r="M640" s="1">
        <v>4.5</v>
      </c>
      <c r="N640" s="11">
        <v>7241</v>
      </c>
      <c r="O640" s="7">
        <f>IF(ISNUMBER(Table3[[#This Row],[rating]]), Table3[[#This Row],[rating]], "")</f>
        <v>4.5</v>
      </c>
      <c r="P640" s="7">
        <f>Table3[[#This Row],[average rating]] + (Table3[[#This Row],[rating_count]] / 1000)</f>
        <v>11.741</v>
      </c>
      <c r="Q640" s="7">
        <f>IFERROR(ROUND(VALUE(Table3[[#This Row],[rating]]), 0), "")</f>
        <v>5</v>
      </c>
      <c r="R640" t="s">
        <v>10851</v>
      </c>
      <c r="S640" t="s">
        <v>10852</v>
      </c>
      <c r="T640" t="s">
        <v>10853</v>
      </c>
      <c r="U640" t="s">
        <v>10854</v>
      </c>
      <c r="V640" t="s">
        <v>10855</v>
      </c>
      <c r="W640" t="s">
        <v>10856</v>
      </c>
      <c r="X640" t="s">
        <v>10857</v>
      </c>
      <c r="Y640" t="s">
        <v>10858</v>
      </c>
      <c r="Z640" s="6">
        <f t="shared" si="55"/>
        <v>54350946</v>
      </c>
      <c r="AA640" s="6">
        <f>IFERROR(VALUE(Table3[[#This Row],[potential revenue]]), 0)</f>
        <v>54350946</v>
      </c>
      <c r="AB640" t="str">
        <f t="shared" si="56"/>
        <v>Yes</v>
      </c>
      <c r="AC640">
        <f t="shared" si="57"/>
        <v>244</v>
      </c>
      <c r="AD640" t="str">
        <f t="shared" si="58"/>
        <v>&gt;₹500</v>
      </c>
      <c r="AE640" t="str">
        <f t="shared" si="59"/>
        <v>21–30%</v>
      </c>
    </row>
    <row r="641" spans="1:31" x14ac:dyDescent="0.35">
      <c r="A641" t="s">
        <v>695</v>
      </c>
      <c r="B641" t="s">
        <v>7904</v>
      </c>
      <c r="C641" t="str">
        <f>PROPER(Table3[[#This Row],[product_name2]])</f>
        <v>Hp 330 Wireless Black Keyboard And Mouse Set With Numeric Keypad, 2.4Ghz Wireless Connection And 1600 Dpi, Usb Receiver, Led Indicators , Black(2V9E6Aa)</v>
      </c>
      <c r="D641" t="s">
        <v>7905</v>
      </c>
      <c r="E641" t="s">
        <v>20</v>
      </c>
      <c r="F641" t="str">
        <f>LEFT(Table3[[#This Row],[category]], FIND("|", Table3[[#This Row],[category]]) - 1)</f>
        <v>Computers&amp;Accessories</v>
      </c>
      <c r="G641" t="str">
        <f>MID(Table3[[#This Row],[category]], FIND("|", Table3[[#This Row],[category]]) + 1, FIND("|", Table3[[#This Row],[category]], FIND("|", Table3[[#This Row],[category]]) + 1) - FIND("|", Table3[[#This Row],[category]]) - 1)</f>
        <v>Accessories&amp;Peripherals</v>
      </c>
      <c r="H641" t="str">
        <f>RIGHT(Table3[[#This Row],[category]], LEN(Table3[[#This Row],[category]]) - FIND("|", Table3[[#This Row],[category]], FIND("|", Table3[[#This Row],[category]]) + 1))</f>
        <v>Cables&amp;Accessories|Cables|USBCables</v>
      </c>
      <c r="I641" s="6">
        <v>115</v>
      </c>
      <c r="J641" s="6">
        <v>499</v>
      </c>
      <c r="K641" s="1">
        <f t="shared" si="54"/>
        <v>76.953907815631268</v>
      </c>
      <c r="L641" s="3">
        <v>0.77</v>
      </c>
      <c r="M641" s="1">
        <v>4</v>
      </c>
      <c r="N641" s="11">
        <v>7732</v>
      </c>
      <c r="O641" s="7">
        <f>IF(ISNUMBER(Table3[[#This Row],[rating]]), Table3[[#This Row],[rating]], "")</f>
        <v>4</v>
      </c>
      <c r="P641" s="7">
        <f>Table3[[#This Row],[average rating]] + (Table3[[#This Row],[rating_count]] / 1000)</f>
        <v>11.731999999999999</v>
      </c>
      <c r="Q641" s="7">
        <f>IFERROR(ROUND(VALUE(Table3[[#This Row],[rating]]), 0), "")</f>
        <v>4</v>
      </c>
      <c r="R641" t="s">
        <v>697</v>
      </c>
      <c r="S641" t="s">
        <v>698</v>
      </c>
      <c r="T641" t="s">
        <v>699</v>
      </c>
      <c r="U641" t="s">
        <v>700</v>
      </c>
      <c r="V641" t="s">
        <v>701</v>
      </c>
      <c r="W641" t="s">
        <v>702</v>
      </c>
      <c r="X641" t="s">
        <v>703</v>
      </c>
      <c r="Y641" t="s">
        <v>704</v>
      </c>
      <c r="Z641" s="6">
        <f t="shared" si="55"/>
        <v>3858268</v>
      </c>
      <c r="AA641" s="6">
        <f>IFERROR(VALUE(Table3[[#This Row],[potential revenue]]), 0)</f>
        <v>3858268</v>
      </c>
      <c r="AB641" t="str">
        <f t="shared" si="56"/>
        <v>No</v>
      </c>
      <c r="AC641">
        <f t="shared" si="57"/>
        <v>245</v>
      </c>
      <c r="AD641" t="str">
        <f t="shared" si="58"/>
        <v>&gt;₹500</v>
      </c>
      <c r="AE641" t="str">
        <f t="shared" si="59"/>
        <v>71–80%</v>
      </c>
    </row>
    <row r="642" spans="1:31" x14ac:dyDescent="0.35">
      <c r="A642" t="s">
        <v>1462</v>
      </c>
      <c r="B642" t="s">
        <v>7972</v>
      </c>
      <c r="C642" t="str">
        <f>PROPER(Table3[[#This Row],[product_name2]])</f>
        <v>Portronics Ruffpad 15 Re-Writable Lcd Screen 38.1Cm (15-Inch) Writing Pad For Drawing, Playing, Handwriting Gifts For Kids &amp; Adults (Grey)</v>
      </c>
      <c r="D642" t="s">
        <v>7973</v>
      </c>
      <c r="E642" t="s">
        <v>20</v>
      </c>
      <c r="F642" t="str">
        <f>LEFT(Table3[[#This Row],[category]], FIND("|", Table3[[#This Row],[category]]) - 1)</f>
        <v>Computers&amp;Accessories</v>
      </c>
      <c r="G642" t="str">
        <f>MID(Table3[[#This Row],[category]], FIND("|", Table3[[#This Row],[category]]) + 1, FIND("|", Table3[[#This Row],[category]], FIND("|", Table3[[#This Row],[category]]) + 1) - FIND("|", Table3[[#This Row],[category]]) - 1)</f>
        <v>Accessories&amp;Peripherals</v>
      </c>
      <c r="H642" t="str">
        <f>RIGHT(Table3[[#This Row],[category]], LEN(Table3[[#This Row],[category]]) - FIND("|", Table3[[#This Row],[category]], FIND("|", Table3[[#This Row],[category]]) + 1))</f>
        <v>Cables&amp;Accessories|Cables|USBCables</v>
      </c>
      <c r="I642" s="6">
        <v>149</v>
      </c>
      <c r="J642" s="6">
        <v>499</v>
      </c>
      <c r="K642" s="1">
        <f t="shared" ref="K642:K705" si="60">(J642-I642)/J642*100</f>
        <v>70.140280561122253</v>
      </c>
      <c r="L642" s="3">
        <v>0.7</v>
      </c>
      <c r="M642" s="1">
        <v>4</v>
      </c>
      <c r="N642" s="11">
        <v>7732</v>
      </c>
      <c r="O642" s="7">
        <f>IF(ISNUMBER(Table3[[#This Row],[rating]]), Table3[[#This Row],[rating]], "")</f>
        <v>4</v>
      </c>
      <c r="P642" s="7">
        <f>Table3[[#This Row],[average rating]] + (Table3[[#This Row],[rating_count]] / 1000)</f>
        <v>11.731999999999999</v>
      </c>
      <c r="Q642" s="7">
        <f>IFERROR(ROUND(VALUE(Table3[[#This Row],[rating]]), 0), "")</f>
        <v>4</v>
      </c>
      <c r="R642" t="s">
        <v>1464</v>
      </c>
      <c r="S642" t="s">
        <v>698</v>
      </c>
      <c r="T642" t="s">
        <v>699</v>
      </c>
      <c r="U642" t="s">
        <v>700</v>
      </c>
      <c r="V642" t="s">
        <v>701</v>
      </c>
      <c r="W642" t="s">
        <v>702</v>
      </c>
      <c r="X642" t="s">
        <v>1465</v>
      </c>
      <c r="Y642" t="s">
        <v>1466</v>
      </c>
      <c r="Z642" s="6">
        <f t="shared" ref="Z642:Z705" si="61">(J642*N642)</f>
        <v>3858268</v>
      </c>
      <c r="AA642" s="6">
        <f>IFERROR(VALUE(Table3[[#This Row],[potential revenue]]), 0)</f>
        <v>3858268</v>
      </c>
      <c r="AB642" t="str">
        <f t="shared" ref="AB642:AB705" si="62">IF(K641 &gt;= 50, "Yes", "No")</f>
        <v>Yes</v>
      </c>
      <c r="AC642">
        <f t="shared" ref="AC642:AC705" si="63">COUNTIF(E641:AB1140, "Yes")</f>
        <v>244</v>
      </c>
      <c r="AD642" t="str">
        <f t="shared" ref="AD642:AD705" si="64">IF(I641 &lt; 200, "&lt;₹200", IF(I641 &lt;= 500, "₹200–₹500", "&gt;₹500"))</f>
        <v>&lt;₹200</v>
      </c>
      <c r="AE642" t="str">
        <f t="shared" ref="AE642:AE705" si="65">IF(K642&lt;=10, "0–10%",
 IF(K642&lt;=20, "11–20%",
 IF(K642&lt;=30, "21–30%",
 IF(K642&lt;=40, "31–40%",
 IF(K642&lt;=50, "41–50%",
 IF(K642&lt;=60, "51–60%",
 IF(K642&lt;=70, "61–70%",
 IF(K642&lt;=80, "71–80%",
 IF(K642&lt;=90, "81–90%", "91–100%")))))))))</f>
        <v>71–80%</v>
      </c>
    </row>
    <row r="643" spans="1:31" x14ac:dyDescent="0.35">
      <c r="A643" t="s">
        <v>695</v>
      </c>
      <c r="B643" t="s">
        <v>8506</v>
      </c>
      <c r="C643" t="str">
        <f>PROPER(Table3[[#This Row],[product_name2]])</f>
        <v>Duracell Ultra Alkaline D Battery, 2 Pcs</v>
      </c>
      <c r="D643" t="s">
        <v>8507</v>
      </c>
      <c r="E643" t="s">
        <v>20</v>
      </c>
      <c r="F643" t="str">
        <f>LEFT(Table3[[#This Row],[category]], FIND("|", Table3[[#This Row],[category]]) - 1)</f>
        <v>Computers&amp;Accessories</v>
      </c>
      <c r="G643" t="str">
        <f>MID(Table3[[#This Row],[category]], FIND("|", Table3[[#This Row],[category]]) + 1, FIND("|", Table3[[#This Row],[category]], FIND("|", Table3[[#This Row],[category]]) + 1) - FIND("|", Table3[[#This Row],[category]]) - 1)</f>
        <v>Accessories&amp;Peripherals</v>
      </c>
      <c r="H643" t="str">
        <f>RIGHT(Table3[[#This Row],[category]], LEN(Table3[[#This Row],[category]]) - FIND("|", Table3[[#This Row],[category]], FIND("|", Table3[[#This Row],[category]]) + 1))</f>
        <v>Cables&amp;Accessories|Cables|USBCables</v>
      </c>
      <c r="I643" s="6">
        <v>115</v>
      </c>
      <c r="J643" s="6">
        <v>499</v>
      </c>
      <c r="K643" s="1">
        <f t="shared" si="60"/>
        <v>76.953907815631268</v>
      </c>
      <c r="L643" s="3">
        <v>0.77</v>
      </c>
      <c r="M643" s="1">
        <v>4</v>
      </c>
      <c r="N643" s="11">
        <v>7732</v>
      </c>
      <c r="O643" s="7">
        <f>IF(ISNUMBER(Table3[[#This Row],[rating]]), Table3[[#This Row],[rating]], "")</f>
        <v>4</v>
      </c>
      <c r="P643" s="7">
        <f>Table3[[#This Row],[average rating]] + (Table3[[#This Row],[rating_count]] / 1000)</f>
        <v>11.731999999999999</v>
      </c>
      <c r="Q643" s="7">
        <f>IFERROR(ROUND(VALUE(Table3[[#This Row],[rating]]), 0), "")</f>
        <v>4</v>
      </c>
      <c r="R643" t="s">
        <v>697</v>
      </c>
      <c r="S643" t="s">
        <v>698</v>
      </c>
      <c r="T643" t="s">
        <v>699</v>
      </c>
      <c r="U643" t="s">
        <v>700</v>
      </c>
      <c r="V643" t="s">
        <v>701</v>
      </c>
      <c r="W643" t="s">
        <v>702</v>
      </c>
      <c r="X643" t="s">
        <v>4688</v>
      </c>
      <c r="Y643" t="s">
        <v>4689</v>
      </c>
      <c r="Z643" s="6">
        <f t="shared" si="61"/>
        <v>3858268</v>
      </c>
      <c r="AA643" s="6">
        <f>IFERROR(VALUE(Table3[[#This Row],[potential revenue]]), 0)</f>
        <v>3858268</v>
      </c>
      <c r="AB643" t="str">
        <f t="shared" si="62"/>
        <v>Yes</v>
      </c>
      <c r="AC643">
        <f t="shared" si="63"/>
        <v>244</v>
      </c>
      <c r="AD643" t="str">
        <f t="shared" si="64"/>
        <v>&lt;₹200</v>
      </c>
      <c r="AE643" t="str">
        <f t="shared" si="65"/>
        <v>71–80%</v>
      </c>
    </row>
    <row r="644" spans="1:31" x14ac:dyDescent="0.35">
      <c r="A644" t="s">
        <v>695</v>
      </c>
      <c r="B644" t="s">
        <v>8939</v>
      </c>
      <c r="C644" t="str">
        <f>PROPER(Table3[[#This Row],[product_name2]])</f>
        <v>Philips Gc1905 1440-Watt Steam Iron With Spray (Blue)</v>
      </c>
      <c r="D644" t="s">
        <v>8940</v>
      </c>
      <c r="E644" t="s">
        <v>20</v>
      </c>
      <c r="F644" t="str">
        <f>LEFT(Table3[[#This Row],[category]], FIND("|", Table3[[#This Row],[category]]) - 1)</f>
        <v>Computers&amp;Accessories</v>
      </c>
      <c r="G644" t="str">
        <f>MID(Table3[[#This Row],[category]], FIND("|", Table3[[#This Row],[category]]) + 1, FIND("|", Table3[[#This Row],[category]], FIND("|", Table3[[#This Row],[category]]) + 1) - FIND("|", Table3[[#This Row],[category]]) - 1)</f>
        <v>Accessories&amp;Peripherals</v>
      </c>
      <c r="H644" t="str">
        <f>RIGHT(Table3[[#This Row],[category]], LEN(Table3[[#This Row],[category]]) - FIND("|", Table3[[#This Row],[category]], FIND("|", Table3[[#This Row],[category]]) + 1))</f>
        <v>Cables&amp;Accessories|Cables|USBCables</v>
      </c>
      <c r="I644" s="6">
        <v>115</v>
      </c>
      <c r="J644" s="6">
        <v>499</v>
      </c>
      <c r="K644" s="1">
        <f t="shared" si="60"/>
        <v>76.953907815631268</v>
      </c>
      <c r="L644" s="3">
        <v>0.77</v>
      </c>
      <c r="M644" s="1">
        <v>4</v>
      </c>
      <c r="N644" s="11">
        <v>7732</v>
      </c>
      <c r="O644" s="7">
        <f>IF(ISNUMBER(Table3[[#This Row],[rating]]), Table3[[#This Row],[rating]], "")</f>
        <v>4</v>
      </c>
      <c r="P644" s="7">
        <f>Table3[[#This Row],[average rating]] + (Table3[[#This Row],[rating_count]] / 1000)</f>
        <v>11.731999999999999</v>
      </c>
      <c r="Q644" s="7">
        <f>IFERROR(ROUND(VALUE(Table3[[#This Row],[rating]]), 0), "")</f>
        <v>4</v>
      </c>
      <c r="R644" t="s">
        <v>697</v>
      </c>
      <c r="S644" t="s">
        <v>698</v>
      </c>
      <c r="T644" t="s">
        <v>699</v>
      </c>
      <c r="U644" t="s">
        <v>700</v>
      </c>
      <c r="V644" t="s">
        <v>701</v>
      </c>
      <c r="W644" t="s">
        <v>702</v>
      </c>
      <c r="X644" t="s">
        <v>703</v>
      </c>
      <c r="Y644" t="s">
        <v>8271</v>
      </c>
      <c r="Z644" s="6">
        <f t="shared" si="61"/>
        <v>3858268</v>
      </c>
      <c r="AA644" s="6">
        <f>IFERROR(VALUE(Table3[[#This Row],[potential revenue]]), 0)</f>
        <v>3858268</v>
      </c>
      <c r="AB644" t="str">
        <f t="shared" si="62"/>
        <v>Yes</v>
      </c>
      <c r="AC644">
        <f t="shared" si="63"/>
        <v>243</v>
      </c>
      <c r="AD644" t="str">
        <f t="shared" si="64"/>
        <v>&lt;₹200</v>
      </c>
      <c r="AE644" t="str">
        <f t="shared" si="65"/>
        <v>71–80%</v>
      </c>
    </row>
    <row r="645" spans="1:31" x14ac:dyDescent="0.35">
      <c r="A645" t="s">
        <v>8729</v>
      </c>
      <c r="B645" t="s">
        <v>12877</v>
      </c>
      <c r="C645" t="str">
        <f>PROPER(Table3[[#This Row],[product_name2]])</f>
        <v>Larrito Wooden Cool Mist Humidifiers Essential Oil Diffuser Aroma Air Humidifier With Colorful Change For Car, Office, Babies, Humidifiers For Home, Air Humidifier For Room (Wooden Humidifire-A)</v>
      </c>
      <c r="D645" t="s">
        <v>12878</v>
      </c>
      <c r="E645" t="s">
        <v>8731</v>
      </c>
      <c r="F645" t="str">
        <f>LEFT(Table3[[#This Row],[category]], FIND("|", Table3[[#This Row],[category]]) - 1)</f>
        <v>Home&amp;Kitchen</v>
      </c>
      <c r="G645" t="str">
        <f>MID(Table3[[#This Row],[category]], FIND("|", Table3[[#This Row],[category]]) + 1, FIND("|", Table3[[#This Row],[category]], FIND("|", Table3[[#This Row],[category]]) + 1) - FIND("|", Table3[[#This Row],[category]]) - 1)</f>
        <v>Kitchen&amp;HomeAppliances</v>
      </c>
      <c r="H645" t="str">
        <f>RIGHT(Table3[[#This Row],[category]], LEN(Table3[[#This Row],[category]]) - FIND("|", Table3[[#This Row],[category]], FIND("|", Table3[[#This Row],[category]]) + 1))</f>
        <v>SmallKitchenAppliances|HandBlenders</v>
      </c>
      <c r="I645" s="6">
        <v>249</v>
      </c>
      <c r="J645" s="6">
        <v>499</v>
      </c>
      <c r="K645" s="1">
        <f t="shared" si="60"/>
        <v>50.100200400801597</v>
      </c>
      <c r="L645" s="3">
        <v>0.5</v>
      </c>
      <c r="M645" s="1">
        <v>3.3</v>
      </c>
      <c r="N645" s="11">
        <v>8427</v>
      </c>
      <c r="O645" s="7">
        <f>IF(ISNUMBER(Table3[[#This Row],[rating]]), Table3[[#This Row],[rating]], "")</f>
        <v>3.3</v>
      </c>
      <c r="P645" s="7">
        <f>Table3[[#This Row],[average rating]] + (Table3[[#This Row],[rating_count]] / 1000)</f>
        <v>11.727</v>
      </c>
      <c r="Q645" s="7">
        <f>IFERROR(ROUND(VALUE(Table3[[#This Row],[rating]]), 0), "")</f>
        <v>3</v>
      </c>
      <c r="R645" t="s">
        <v>8732</v>
      </c>
      <c r="S645" t="s">
        <v>8733</v>
      </c>
      <c r="T645" t="s">
        <v>8734</v>
      </c>
      <c r="U645" t="s">
        <v>8735</v>
      </c>
      <c r="V645" t="s">
        <v>8736</v>
      </c>
      <c r="W645" t="s">
        <v>8737</v>
      </c>
      <c r="X645" t="s">
        <v>8738</v>
      </c>
      <c r="Y645" t="s">
        <v>8739</v>
      </c>
      <c r="Z645" s="6">
        <f t="shared" si="61"/>
        <v>4205073</v>
      </c>
      <c r="AA645" s="6">
        <f>IFERROR(VALUE(Table3[[#This Row],[potential revenue]]), 0)</f>
        <v>4205073</v>
      </c>
      <c r="AB645" t="str">
        <f t="shared" si="62"/>
        <v>Yes</v>
      </c>
      <c r="AC645">
        <f t="shared" si="63"/>
        <v>242</v>
      </c>
      <c r="AD645" t="str">
        <f t="shared" si="64"/>
        <v>&lt;₹200</v>
      </c>
      <c r="AE645" t="str">
        <f t="shared" si="65"/>
        <v>51–60%</v>
      </c>
    </row>
    <row r="646" spans="1:31" x14ac:dyDescent="0.35">
      <c r="A646" t="s">
        <v>11052</v>
      </c>
      <c r="B646" t="s">
        <v>7541</v>
      </c>
      <c r="C646" t="str">
        <f>PROPER(Table3[[#This Row],[product_name2]])</f>
        <v>Zebronics Zeb-Vita Wireless Bluetooth 10W Portable Bar Speaker With Supporting Usb, Sd Card, Aux, Fm, Tws &amp; Call Function</v>
      </c>
      <c r="D646" t="s">
        <v>7542</v>
      </c>
      <c r="E646" t="s">
        <v>8742</v>
      </c>
      <c r="F646" t="str">
        <f>LEFT(Table3[[#This Row],[category]], FIND("|", Table3[[#This Row],[category]]) - 1)</f>
        <v>Home&amp;Kitchen</v>
      </c>
      <c r="G646" t="str">
        <f>MID(Table3[[#This Row],[category]], FIND("|", Table3[[#This Row],[category]]) + 1, FIND("|", Table3[[#This Row],[category]], FIND("|", Table3[[#This Row],[category]]) + 1) - FIND("|", Table3[[#This Row],[category]]) - 1)</f>
        <v>Kitchen&amp;HomeAppliances</v>
      </c>
      <c r="H646" t="str">
        <f>RIGHT(Table3[[#This Row],[category]], LEN(Table3[[#This Row],[category]]) - FIND("|", Table3[[#This Row],[category]], FIND("|", Table3[[#This Row],[category]]) + 1))</f>
        <v>Vacuum,Cleaning&amp;Ironing|Irons,Steamers&amp;Accessories|Irons|DryIrons</v>
      </c>
      <c r="I646" s="6">
        <v>850</v>
      </c>
      <c r="J646" s="6">
        <v>1000</v>
      </c>
      <c r="K646" s="1">
        <f t="shared" si="60"/>
        <v>15</v>
      </c>
      <c r="L646" s="3">
        <v>0.15</v>
      </c>
      <c r="M646" s="1">
        <v>4.0999999999999996</v>
      </c>
      <c r="N646" s="11">
        <v>7619</v>
      </c>
      <c r="O646" s="7">
        <f>IF(ISNUMBER(Table3[[#This Row],[rating]]), Table3[[#This Row],[rating]], "")</f>
        <v>4.0999999999999996</v>
      </c>
      <c r="P646" s="7">
        <f>Table3[[#This Row],[average rating]] + (Table3[[#This Row],[rating_count]] / 1000)</f>
        <v>11.718999999999999</v>
      </c>
      <c r="Q646" s="7">
        <f>IFERROR(ROUND(VALUE(Table3[[#This Row],[rating]]), 0), "")</f>
        <v>4</v>
      </c>
      <c r="R646" t="s">
        <v>11054</v>
      </c>
      <c r="S646" t="s">
        <v>11055</v>
      </c>
      <c r="T646" t="s">
        <v>11056</v>
      </c>
      <c r="U646" t="s">
        <v>11057</v>
      </c>
      <c r="V646" t="s">
        <v>11058</v>
      </c>
      <c r="W646" t="s">
        <v>11059</v>
      </c>
      <c r="X646" t="s">
        <v>11060</v>
      </c>
      <c r="Y646" t="s">
        <v>11061</v>
      </c>
      <c r="Z646" s="6">
        <f t="shared" si="61"/>
        <v>7619000</v>
      </c>
      <c r="AA646" s="6">
        <f>IFERROR(VALUE(Table3[[#This Row],[potential revenue]]), 0)</f>
        <v>7619000</v>
      </c>
      <c r="AB646" t="str">
        <f t="shared" si="62"/>
        <v>Yes</v>
      </c>
      <c r="AC646">
        <f t="shared" si="63"/>
        <v>242</v>
      </c>
      <c r="AD646" t="str">
        <f t="shared" si="64"/>
        <v>₹200–₹500</v>
      </c>
      <c r="AE646" t="str">
        <f t="shared" si="65"/>
        <v>11–20%</v>
      </c>
    </row>
    <row r="647" spans="1:31" x14ac:dyDescent="0.35">
      <c r="A647" t="s">
        <v>1747</v>
      </c>
      <c r="B647" t="s">
        <v>1070</v>
      </c>
      <c r="C647" t="str">
        <f>PROPER(Table3[[#This Row],[product_name2]])</f>
        <v>King Shine Multi Retractable 3.0A Fast Charger Cord, Multiple Charging Cable 4Ft/1.2M 3-In-1 Usb Charge Cord Compatible With Phone/Type C/Micro Usb For All Android And Ios Smartphones (Random Colour)</v>
      </c>
      <c r="D647" t="s">
        <v>1071</v>
      </c>
      <c r="E647" t="s">
        <v>20</v>
      </c>
      <c r="F647" t="str">
        <f>LEFT(Table3[[#This Row],[category]], FIND("|", Table3[[#This Row],[category]]) - 1)</f>
        <v>Computers&amp;Accessories</v>
      </c>
      <c r="G647" t="str">
        <f>MID(Table3[[#This Row],[category]], FIND("|", Table3[[#This Row],[category]]) + 1, FIND("|", Table3[[#This Row],[category]], FIND("|", Table3[[#This Row],[category]]) + 1) - FIND("|", Table3[[#This Row],[category]]) - 1)</f>
        <v>Accessories&amp;Peripherals</v>
      </c>
      <c r="H647" t="str">
        <f>RIGHT(Table3[[#This Row],[category]], LEN(Table3[[#This Row],[category]]) - FIND("|", Table3[[#This Row],[category]], FIND("|", Table3[[#This Row],[category]]) + 1))</f>
        <v>Cables&amp;Accessories|Cables|USBCables</v>
      </c>
      <c r="I647" s="6">
        <v>999</v>
      </c>
      <c r="J647" s="6">
        <v>1699</v>
      </c>
      <c r="K647" s="1">
        <f t="shared" si="60"/>
        <v>41.200706297822251</v>
      </c>
      <c r="L647" s="3">
        <v>0.41</v>
      </c>
      <c r="M647" s="1">
        <v>4.4000000000000004</v>
      </c>
      <c r="N647" s="11">
        <v>7318</v>
      </c>
      <c r="O647" s="7">
        <f>IF(ISNUMBER(Table3[[#This Row],[rating]]), Table3[[#This Row],[rating]], "")</f>
        <v>4.4000000000000004</v>
      </c>
      <c r="P647" s="7">
        <f>Table3[[#This Row],[average rating]] + (Table3[[#This Row],[rating_count]] / 1000)</f>
        <v>11.718</v>
      </c>
      <c r="Q647" s="7">
        <f>IFERROR(ROUND(VALUE(Table3[[#This Row],[rating]]), 0), "")</f>
        <v>4</v>
      </c>
      <c r="R647" t="s">
        <v>1749</v>
      </c>
      <c r="S647" t="s">
        <v>1750</v>
      </c>
      <c r="T647" t="s">
        <v>1751</v>
      </c>
      <c r="U647" t="s">
        <v>1752</v>
      </c>
      <c r="V647" t="s">
        <v>1753</v>
      </c>
      <c r="W647" t="s">
        <v>1754</v>
      </c>
      <c r="X647" t="s">
        <v>1755</v>
      </c>
      <c r="Y647" t="s">
        <v>1756</v>
      </c>
      <c r="Z647" s="6">
        <f t="shared" si="61"/>
        <v>12433282</v>
      </c>
      <c r="AA647" s="6">
        <f>IFERROR(VALUE(Table3[[#This Row],[potential revenue]]), 0)</f>
        <v>12433282</v>
      </c>
      <c r="AB647" t="str">
        <f t="shared" si="62"/>
        <v>No</v>
      </c>
      <c r="AC647">
        <f t="shared" si="63"/>
        <v>242</v>
      </c>
      <c r="AD647" t="str">
        <f t="shared" si="64"/>
        <v>&gt;₹500</v>
      </c>
      <c r="AE647" t="str">
        <f t="shared" si="65"/>
        <v>41–50%</v>
      </c>
    </row>
    <row r="648" spans="1:31" x14ac:dyDescent="0.35">
      <c r="A648" t="s">
        <v>2319</v>
      </c>
      <c r="B648" t="s">
        <v>1140</v>
      </c>
      <c r="C648" t="str">
        <f>PROPER(Table3[[#This Row],[product_name2]])</f>
        <v>Amazonbasics 6-Feet Displayport (Not Usb Port) To Hdmi Cable Black</v>
      </c>
      <c r="D648" t="s">
        <v>1141</v>
      </c>
      <c r="E648" t="s">
        <v>20</v>
      </c>
      <c r="F648" t="str">
        <f>LEFT(Table3[[#This Row],[category]], FIND("|", Table3[[#This Row],[category]]) - 1)</f>
        <v>Computers&amp;Accessories</v>
      </c>
      <c r="G648" t="str">
        <f>MID(Table3[[#This Row],[category]], FIND("|", Table3[[#This Row],[category]]) + 1, FIND("|", Table3[[#This Row],[category]], FIND("|", Table3[[#This Row],[category]]) + 1) - FIND("|", Table3[[#This Row],[category]]) - 1)</f>
        <v>Accessories&amp;Peripherals</v>
      </c>
      <c r="H648" t="str">
        <f>RIGHT(Table3[[#This Row],[category]], LEN(Table3[[#This Row],[category]]) - FIND("|", Table3[[#This Row],[category]], FIND("|", Table3[[#This Row],[category]]) + 1))</f>
        <v>Cables&amp;Accessories|Cables|USBCables</v>
      </c>
      <c r="I648" s="6">
        <v>1299</v>
      </c>
      <c r="J648" s="6">
        <v>1999</v>
      </c>
      <c r="K648" s="1">
        <f t="shared" si="60"/>
        <v>35.017508754377189</v>
      </c>
      <c r="L648" s="3">
        <v>0.35</v>
      </c>
      <c r="M648" s="1">
        <v>4.4000000000000004</v>
      </c>
      <c r="N648" s="11">
        <v>7318</v>
      </c>
      <c r="O648" s="7">
        <f>IF(ISNUMBER(Table3[[#This Row],[rating]]), Table3[[#This Row],[rating]], "")</f>
        <v>4.4000000000000004</v>
      </c>
      <c r="P648" s="7">
        <f>Table3[[#This Row],[average rating]] + (Table3[[#This Row],[rating_count]] / 1000)</f>
        <v>11.718</v>
      </c>
      <c r="Q648" s="7">
        <f>IFERROR(ROUND(VALUE(Table3[[#This Row],[rating]]), 0), "")</f>
        <v>4</v>
      </c>
      <c r="R648" t="s">
        <v>2321</v>
      </c>
      <c r="S648" t="s">
        <v>1750</v>
      </c>
      <c r="T648" t="s">
        <v>1751</v>
      </c>
      <c r="U648" t="s">
        <v>1752</v>
      </c>
      <c r="V648" t="s">
        <v>1753</v>
      </c>
      <c r="W648" t="s">
        <v>1754</v>
      </c>
      <c r="X648" t="s">
        <v>2322</v>
      </c>
      <c r="Y648" t="s">
        <v>2323</v>
      </c>
      <c r="Z648" s="6">
        <f t="shared" si="61"/>
        <v>14628682</v>
      </c>
      <c r="AA648" s="6">
        <f>IFERROR(VALUE(Table3[[#This Row],[potential revenue]]), 0)</f>
        <v>14628682</v>
      </c>
      <c r="AB648" t="str">
        <f t="shared" si="62"/>
        <v>No</v>
      </c>
      <c r="AC648">
        <f t="shared" si="63"/>
        <v>242</v>
      </c>
      <c r="AD648" t="str">
        <f t="shared" si="64"/>
        <v>&gt;₹500</v>
      </c>
      <c r="AE648" t="str">
        <f t="shared" si="65"/>
        <v>31–40%</v>
      </c>
    </row>
    <row r="649" spans="1:31" x14ac:dyDescent="0.35">
      <c r="A649" t="s">
        <v>12343</v>
      </c>
      <c r="B649" t="s">
        <v>12040</v>
      </c>
      <c r="C649" t="str">
        <f>PROPER(Table3[[#This Row],[product_name2]])</f>
        <v>Jialto Mini Waffle Maker 4 Inch- 350 Watts: Stainless Steel Non-Stick Electric Iron Machine For Individual Belgian Waffles, Pan Cakes, Paninis Or Other Snacks - Aqua Blue</v>
      </c>
      <c r="D649" t="s">
        <v>12041</v>
      </c>
      <c r="E649" t="s">
        <v>8930</v>
      </c>
      <c r="F649" t="str">
        <f>LEFT(Table3[[#This Row],[category]], FIND("|", Table3[[#This Row],[category]]) - 1)</f>
        <v>Home&amp;Kitchen</v>
      </c>
      <c r="G649" t="str">
        <f>MID(Table3[[#This Row],[category]], FIND("|", Table3[[#This Row],[category]]) + 1, FIND("|", Table3[[#This Row],[category]], FIND("|", Table3[[#This Row],[category]]) + 1) - FIND("|", Table3[[#This Row],[category]]) - 1)</f>
        <v>HomeStorage&amp;Organization</v>
      </c>
      <c r="H649" t="str">
        <f>RIGHT(Table3[[#This Row],[category]], LEN(Table3[[#This Row],[category]]) - FIND("|", Table3[[#This Row],[category]], FIND("|", Table3[[#This Row],[category]]) + 1))</f>
        <v>LaundryOrganization|LaundryBaskets</v>
      </c>
      <c r="I649" s="6">
        <v>199</v>
      </c>
      <c r="J649" s="6">
        <v>399</v>
      </c>
      <c r="K649" s="1">
        <f t="shared" si="60"/>
        <v>50.125313283208015</v>
      </c>
      <c r="L649" s="3">
        <v>0.5</v>
      </c>
      <c r="M649" s="1">
        <v>3.7</v>
      </c>
      <c r="N649" s="11">
        <v>7945</v>
      </c>
      <c r="O649" s="7">
        <f>IF(ISNUMBER(Table3[[#This Row],[rating]]), Table3[[#This Row],[rating]], "")</f>
        <v>3.7</v>
      </c>
      <c r="P649" s="7">
        <f>Table3[[#This Row],[average rating]] + (Table3[[#This Row],[rating_count]] / 1000)</f>
        <v>11.645</v>
      </c>
      <c r="Q649" s="7">
        <f>IFERROR(ROUND(VALUE(Table3[[#This Row],[rating]]), 0), "")</f>
        <v>4</v>
      </c>
      <c r="R649" t="s">
        <v>12345</v>
      </c>
      <c r="S649" t="s">
        <v>12346</v>
      </c>
      <c r="T649" t="s">
        <v>12347</v>
      </c>
      <c r="U649" t="s">
        <v>12348</v>
      </c>
      <c r="V649" t="s">
        <v>12349</v>
      </c>
      <c r="W649" t="s">
        <v>12350</v>
      </c>
      <c r="X649" t="s">
        <v>12351</v>
      </c>
      <c r="Y649" t="s">
        <v>12352</v>
      </c>
      <c r="Z649" s="6">
        <f t="shared" si="61"/>
        <v>3170055</v>
      </c>
      <c r="AA649" s="6">
        <f>IFERROR(VALUE(Table3[[#This Row],[potential revenue]]), 0)</f>
        <v>3170055</v>
      </c>
      <c r="AB649" t="str">
        <f t="shared" si="62"/>
        <v>No</v>
      </c>
      <c r="AC649">
        <f t="shared" si="63"/>
        <v>243</v>
      </c>
      <c r="AD649" t="str">
        <f t="shared" si="64"/>
        <v>&gt;₹500</v>
      </c>
      <c r="AE649" t="str">
        <f t="shared" si="65"/>
        <v>51–60%</v>
      </c>
    </row>
    <row r="650" spans="1:31" x14ac:dyDescent="0.35">
      <c r="A650" t="s">
        <v>5371</v>
      </c>
      <c r="B650" t="s">
        <v>1376</v>
      </c>
      <c r="C650" t="str">
        <f>PROPER(Table3[[#This Row],[product_name2]])</f>
        <v>Samsung 80 Cm (32 Inches) Wondertainment Series Hd Ready Led Smart Tv Ua32Te40Aakbxl (Titan Gray)</v>
      </c>
      <c r="D650" t="s">
        <v>1377</v>
      </c>
      <c r="E650" t="s">
        <v>5373</v>
      </c>
      <c r="F650" t="str">
        <f>LEFT(Table3[[#This Row],[category]], FIND("|", Table3[[#This Row],[category]]) - 1)</f>
        <v>Home&amp;Kitchen</v>
      </c>
      <c r="G650" t="str">
        <f>MID(Table3[[#This Row],[category]], FIND("|", Table3[[#This Row],[category]]) + 1, FIND("|", Table3[[#This Row],[category]], FIND("|", Table3[[#This Row],[category]]) + 1) - FIND("|", Table3[[#This Row],[category]]) - 1)</f>
        <v>CraftMaterials</v>
      </c>
      <c r="H650" t="str">
        <f>RIGHT(Table3[[#This Row],[category]], LEN(Table3[[#This Row],[category]]) - FIND("|", Table3[[#This Row],[category]], FIND("|", Table3[[#This Row],[category]]) + 1))</f>
        <v>PaintingMaterials|Paints</v>
      </c>
      <c r="I650" s="6">
        <v>191</v>
      </c>
      <c r="J650" s="6">
        <v>225</v>
      </c>
      <c r="K650" s="1">
        <f t="shared" si="60"/>
        <v>15.111111111111111</v>
      </c>
      <c r="L650" s="3">
        <v>0.15</v>
      </c>
      <c r="M650" s="1">
        <v>4.4000000000000004</v>
      </c>
      <c r="N650" s="11">
        <v>7203</v>
      </c>
      <c r="O650" s="7">
        <f>IF(ISNUMBER(Table3[[#This Row],[rating]]), Table3[[#This Row],[rating]], "")</f>
        <v>4.4000000000000004</v>
      </c>
      <c r="P650" s="7">
        <f>Table3[[#This Row],[average rating]] + (Table3[[#This Row],[rating_count]] / 1000)</f>
        <v>11.603000000000002</v>
      </c>
      <c r="Q650" s="7">
        <f>IFERROR(ROUND(VALUE(Table3[[#This Row],[rating]]), 0), "")</f>
        <v>4</v>
      </c>
      <c r="R650" t="s">
        <v>5374</v>
      </c>
      <c r="S650" t="s">
        <v>5375</v>
      </c>
      <c r="T650" t="s">
        <v>5376</v>
      </c>
      <c r="U650" t="s">
        <v>5377</v>
      </c>
      <c r="V650" t="s">
        <v>5378</v>
      </c>
      <c r="W650" t="s">
        <v>5379</v>
      </c>
      <c r="X650" t="s">
        <v>5380</v>
      </c>
      <c r="Y650" t="s">
        <v>5381</v>
      </c>
      <c r="Z650" s="6">
        <f t="shared" si="61"/>
        <v>1620675</v>
      </c>
      <c r="AA650" s="6">
        <f>IFERROR(VALUE(Table3[[#This Row],[potential revenue]]), 0)</f>
        <v>1620675</v>
      </c>
      <c r="AB650" t="str">
        <f t="shared" si="62"/>
        <v>Yes</v>
      </c>
      <c r="AC650">
        <f t="shared" si="63"/>
        <v>244</v>
      </c>
      <c r="AD650" t="str">
        <f t="shared" si="64"/>
        <v>&lt;₹200</v>
      </c>
      <c r="AE650" t="str">
        <f t="shared" si="65"/>
        <v>11–20%</v>
      </c>
    </row>
    <row r="651" spans="1:31" x14ac:dyDescent="0.35">
      <c r="A651" t="s">
        <v>7392</v>
      </c>
      <c r="B651" t="s">
        <v>8815</v>
      </c>
      <c r="C651" t="str">
        <f>PROPER(Table3[[#This Row],[product_name2]])</f>
        <v>Bajaj New Shakti Neo 15L Vertical Storage Water Heater (Geyser 15 Litres) 4 Star Bee Rated Heater For Water Heating With Titanium Armour, Swirl Flow Technology, Glasslined Tank (White), 1 Yr Warranty</v>
      </c>
      <c r="D651" t="s">
        <v>8816</v>
      </c>
      <c r="E651" t="s">
        <v>6640</v>
      </c>
      <c r="F651" t="str">
        <f>LEFT(Table3[[#This Row],[category]], FIND("|", Table3[[#This Row],[category]]) - 1)</f>
        <v>Computers&amp;Accessories</v>
      </c>
      <c r="G651" t="str">
        <f>MID(Table3[[#This Row],[category]], FIND("|", Table3[[#This Row],[category]]) + 1, FIND("|", Table3[[#This Row],[category]], FIND("|", Table3[[#This Row],[category]]) + 1) - FIND("|", Table3[[#This Row],[category]]) - 1)</f>
        <v>Accessories&amp;Peripherals</v>
      </c>
      <c r="H651" t="str">
        <f>RIGHT(Table3[[#This Row],[category]], LEN(Table3[[#This Row],[category]]) - FIND("|", Table3[[#This Row],[category]], FIND("|", Table3[[#This Row],[category]]) + 1))</f>
        <v>LaptopAccessories|CoolingPads</v>
      </c>
      <c r="I651" s="6">
        <v>599</v>
      </c>
      <c r="J651" s="6">
        <v>999</v>
      </c>
      <c r="K651" s="1">
        <f t="shared" si="60"/>
        <v>40.04004004004004</v>
      </c>
      <c r="L651" s="3">
        <v>0.4</v>
      </c>
      <c r="M651" s="1">
        <v>4</v>
      </c>
      <c r="N651" s="11">
        <v>7601</v>
      </c>
      <c r="O651" s="7">
        <f>IF(ISNUMBER(Table3[[#This Row],[rating]]), Table3[[#This Row],[rating]], "")</f>
        <v>4</v>
      </c>
      <c r="P651" s="7">
        <f>Table3[[#This Row],[average rating]] + (Table3[[#This Row],[rating_count]] / 1000)</f>
        <v>11.600999999999999</v>
      </c>
      <c r="Q651" s="7">
        <f>IFERROR(ROUND(VALUE(Table3[[#This Row],[rating]]), 0), "")</f>
        <v>4</v>
      </c>
      <c r="R651" t="s">
        <v>7394</v>
      </c>
      <c r="S651" t="s">
        <v>7395</v>
      </c>
      <c r="T651" t="s">
        <v>7396</v>
      </c>
      <c r="U651" t="s">
        <v>7397</v>
      </c>
      <c r="V651" t="s">
        <v>7398</v>
      </c>
      <c r="W651" t="s">
        <v>7399</v>
      </c>
      <c r="X651" t="s">
        <v>7400</v>
      </c>
      <c r="Y651" t="s">
        <v>7401</v>
      </c>
      <c r="Z651" s="6">
        <f t="shared" si="61"/>
        <v>7593399</v>
      </c>
      <c r="AA651" s="6">
        <f>IFERROR(VALUE(Table3[[#This Row],[potential revenue]]), 0)</f>
        <v>7593399</v>
      </c>
      <c r="AB651" t="str">
        <f t="shared" si="62"/>
        <v>No</v>
      </c>
      <c r="AC651">
        <f t="shared" si="63"/>
        <v>245</v>
      </c>
      <c r="AD651" t="str">
        <f t="shared" si="64"/>
        <v>&lt;₹200</v>
      </c>
      <c r="AE651" t="str">
        <f t="shared" si="65"/>
        <v>41–50%</v>
      </c>
    </row>
    <row r="652" spans="1:31" x14ac:dyDescent="0.35">
      <c r="A652" t="s">
        <v>6070</v>
      </c>
      <c r="B652" t="s">
        <v>3217</v>
      </c>
      <c r="C652" t="str">
        <f>PROPER(Table3[[#This Row],[product_name2]])</f>
        <v>Sandisk Ultra Microsd Uhs-I Card 32Gb, 120Mb/S R</v>
      </c>
      <c r="D652" t="s">
        <v>3218</v>
      </c>
      <c r="E652" t="s">
        <v>5126</v>
      </c>
      <c r="F652" t="str">
        <f>LEFT(Table3[[#This Row],[category]], FIND("|", Table3[[#This Row],[category]]) - 1)</f>
        <v>Computers&amp;Accessories</v>
      </c>
      <c r="G652" t="str">
        <f>MID(Table3[[#This Row],[category]], FIND("|", Table3[[#This Row],[category]]) + 1, FIND("|", Table3[[#This Row],[category]], FIND("|", Table3[[#This Row],[category]]) + 1) - FIND("|", Table3[[#This Row],[category]]) - 1)</f>
        <v>Accessories&amp;Peripherals</v>
      </c>
      <c r="H652" t="str">
        <f>RIGHT(Table3[[#This Row],[category]], LEN(Table3[[#This Row],[category]]) - FIND("|", Table3[[#This Row],[category]], FIND("|", Table3[[#This Row],[category]]) + 1))</f>
        <v>Keyboards,Mice&amp;InputDevices|Keyboard&amp;MouseSets</v>
      </c>
      <c r="I652" s="6">
        <v>1495</v>
      </c>
      <c r="J652" s="6">
        <v>1995</v>
      </c>
      <c r="K652" s="1">
        <f t="shared" si="60"/>
        <v>25.062656641604008</v>
      </c>
      <c r="L652" s="3">
        <v>0.25</v>
      </c>
      <c r="M652" s="1">
        <v>4.3</v>
      </c>
      <c r="N652" s="11">
        <v>7241</v>
      </c>
      <c r="O652" s="7">
        <f>IF(ISNUMBER(Table3[[#This Row],[rating]]), Table3[[#This Row],[rating]], "")</f>
        <v>4.3</v>
      </c>
      <c r="P652" s="7">
        <f>Table3[[#This Row],[average rating]] + (Table3[[#This Row],[rating_count]] / 1000)</f>
        <v>11.541</v>
      </c>
      <c r="Q652" s="7">
        <f>IFERROR(ROUND(VALUE(Table3[[#This Row],[rating]]), 0), "")</f>
        <v>4</v>
      </c>
      <c r="R652" t="s">
        <v>6072</v>
      </c>
      <c r="S652" t="s">
        <v>6073</v>
      </c>
      <c r="T652" t="s">
        <v>6074</v>
      </c>
      <c r="U652" t="s">
        <v>6075</v>
      </c>
      <c r="V652" t="s">
        <v>6076</v>
      </c>
      <c r="W652" t="s">
        <v>6077</v>
      </c>
      <c r="X652" t="s">
        <v>6078</v>
      </c>
      <c r="Y652" t="s">
        <v>6079</v>
      </c>
      <c r="Z652" s="6">
        <f t="shared" si="61"/>
        <v>14445795</v>
      </c>
      <c r="AA652" s="6">
        <f>IFERROR(VALUE(Table3[[#This Row],[potential revenue]]), 0)</f>
        <v>14445795</v>
      </c>
      <c r="AB652" t="str">
        <f t="shared" si="62"/>
        <v>No</v>
      </c>
      <c r="AC652">
        <f t="shared" si="63"/>
        <v>244</v>
      </c>
      <c r="AD652" t="str">
        <f t="shared" si="64"/>
        <v>&gt;₹500</v>
      </c>
      <c r="AE652" t="str">
        <f t="shared" si="65"/>
        <v>21–30%</v>
      </c>
    </row>
    <row r="653" spans="1:31" x14ac:dyDescent="0.35">
      <c r="A653" t="s">
        <v>11435</v>
      </c>
      <c r="B653" t="s">
        <v>3774</v>
      </c>
      <c r="C653" t="str">
        <f>PROPER(Table3[[#This Row],[product_name2]])</f>
        <v>Iqoo Z6 44W By Vivo (Raven Black, 4Gb Ram, 128Gb Storage) | 6.44" Fhd+ Amoled Display | 50% Charge In Just 27 Mins | In-Display Fingerprint Scanning</v>
      </c>
      <c r="D653" t="s">
        <v>3775</v>
      </c>
      <c r="E653" t="s">
        <v>8742</v>
      </c>
      <c r="F653" t="str">
        <f>LEFT(Table3[[#This Row],[category]], FIND("|", Table3[[#This Row],[category]]) - 1)</f>
        <v>Home&amp;Kitchen</v>
      </c>
      <c r="G653" t="str">
        <f>MID(Table3[[#This Row],[category]], FIND("|", Table3[[#This Row],[category]]) + 1, FIND("|", Table3[[#This Row],[category]], FIND("|", Table3[[#This Row],[category]]) + 1) - FIND("|", Table3[[#This Row],[category]]) - 1)</f>
        <v>Kitchen&amp;HomeAppliances</v>
      </c>
      <c r="H653" t="str">
        <f>RIGHT(Table3[[#This Row],[category]], LEN(Table3[[#This Row],[category]]) - FIND("|", Table3[[#This Row],[category]], FIND("|", Table3[[#This Row],[category]]) + 1))</f>
        <v>Vacuum,Cleaning&amp;Ironing|Irons,Steamers&amp;Accessories|Irons|DryIrons</v>
      </c>
      <c r="I653" s="6">
        <v>949</v>
      </c>
      <c r="J653" s="6">
        <v>975</v>
      </c>
      <c r="K653" s="1">
        <f t="shared" si="60"/>
        <v>2.666666666666667</v>
      </c>
      <c r="L653" s="3">
        <v>0.03</v>
      </c>
      <c r="M653" s="1">
        <v>4.3</v>
      </c>
      <c r="N653" s="11">
        <v>7223</v>
      </c>
      <c r="O653" s="7">
        <f>IF(ISNUMBER(Table3[[#This Row],[rating]]), Table3[[#This Row],[rating]], "")</f>
        <v>4.3</v>
      </c>
      <c r="P653" s="7">
        <f>Table3[[#This Row],[average rating]] + (Table3[[#This Row],[rating_count]] / 1000)</f>
        <v>11.523</v>
      </c>
      <c r="Q653" s="7">
        <f>IFERROR(ROUND(VALUE(Table3[[#This Row],[rating]]), 0), "")</f>
        <v>4</v>
      </c>
      <c r="R653" t="s">
        <v>11437</v>
      </c>
      <c r="S653" t="s">
        <v>11438</v>
      </c>
      <c r="T653" t="s">
        <v>11439</v>
      </c>
      <c r="U653" t="s">
        <v>11440</v>
      </c>
      <c r="V653" t="s">
        <v>11441</v>
      </c>
      <c r="W653" t="s">
        <v>11442</v>
      </c>
      <c r="X653" t="s">
        <v>11443</v>
      </c>
      <c r="Y653" t="s">
        <v>11444</v>
      </c>
      <c r="Z653" s="6">
        <f t="shared" si="61"/>
        <v>7042425</v>
      </c>
      <c r="AA653" s="6">
        <f>IFERROR(VALUE(Table3[[#This Row],[potential revenue]]), 0)</f>
        <v>7042425</v>
      </c>
      <c r="AB653" t="str">
        <f t="shared" si="62"/>
        <v>No</v>
      </c>
      <c r="AC653">
        <f t="shared" si="63"/>
        <v>245</v>
      </c>
      <c r="AD653" t="str">
        <f t="shared" si="64"/>
        <v>&gt;₹500</v>
      </c>
      <c r="AE653" t="str">
        <f t="shared" si="65"/>
        <v>0–10%</v>
      </c>
    </row>
    <row r="654" spans="1:31" x14ac:dyDescent="0.35">
      <c r="A654" t="s">
        <v>382</v>
      </c>
      <c r="B654" t="s">
        <v>3944</v>
      </c>
      <c r="C654" t="str">
        <f>PROPER(Table3[[#This Row],[product_name2]])</f>
        <v>Spigen Ez Fit Tempered Glass Screen Protector For Iphone 14 Pro - 2 Pack (Sensor Protection)</v>
      </c>
      <c r="D654" t="s">
        <v>3945</v>
      </c>
      <c r="E654" t="s">
        <v>172</v>
      </c>
      <c r="F654" t="str">
        <f>LEFT(Table3[[#This Row],[category]], FIND("|", Table3[[#This Row],[category]]) - 1)</f>
        <v>Electronics</v>
      </c>
      <c r="G654" t="str">
        <f>MID(Table3[[#This Row],[category]], FIND("|", Table3[[#This Row],[category]]) + 1, FIND("|", Table3[[#This Row],[category]], FIND("|", Table3[[#This Row],[category]]) + 1) - FIND("|", Table3[[#This Row],[category]]) - 1)</f>
        <v>HomeTheater,TV&amp;Video</v>
      </c>
      <c r="H654" t="str">
        <f>RIGHT(Table3[[#This Row],[category]], LEN(Table3[[#This Row],[category]]) - FIND("|", Table3[[#This Row],[category]], FIND("|", Table3[[#This Row],[category]]) + 1))</f>
        <v>Televisions|SmartTelevisions</v>
      </c>
      <c r="I654" s="6">
        <v>32999</v>
      </c>
      <c r="J654" s="6">
        <v>45999</v>
      </c>
      <c r="K654" s="1">
        <f t="shared" si="60"/>
        <v>28.261483945303155</v>
      </c>
      <c r="L654" s="3">
        <v>0.28000000000000003</v>
      </c>
      <c r="M654" s="1">
        <v>4.2</v>
      </c>
      <c r="N654" s="11">
        <v>7298</v>
      </c>
      <c r="O654" s="7">
        <f>IF(ISNUMBER(Table3[[#This Row],[rating]]), Table3[[#This Row],[rating]], "")</f>
        <v>4.2</v>
      </c>
      <c r="P654" s="7">
        <f>Table3[[#This Row],[average rating]] + (Table3[[#This Row],[rating_count]] / 1000)</f>
        <v>11.498000000000001</v>
      </c>
      <c r="Q654" s="7">
        <f>IFERROR(ROUND(VALUE(Table3[[#This Row],[rating]]), 0), "")</f>
        <v>4</v>
      </c>
      <c r="R654" t="s">
        <v>384</v>
      </c>
      <c r="S654" t="s">
        <v>385</v>
      </c>
      <c r="T654" t="s">
        <v>386</v>
      </c>
      <c r="U654" t="s">
        <v>387</v>
      </c>
      <c r="V654" t="s">
        <v>388</v>
      </c>
      <c r="W654" t="s">
        <v>389</v>
      </c>
      <c r="X654" t="s">
        <v>390</v>
      </c>
      <c r="Y654" t="s">
        <v>391</v>
      </c>
      <c r="Z654" s="6">
        <f t="shared" si="61"/>
        <v>335700702</v>
      </c>
      <c r="AA654" s="6">
        <f>IFERROR(VALUE(Table3[[#This Row],[potential revenue]]), 0)</f>
        <v>335700702</v>
      </c>
      <c r="AB654" t="str">
        <f t="shared" si="62"/>
        <v>No</v>
      </c>
      <c r="AC654">
        <f t="shared" si="63"/>
        <v>245</v>
      </c>
      <c r="AD654" t="str">
        <f t="shared" si="64"/>
        <v>&gt;₹500</v>
      </c>
      <c r="AE654" t="str">
        <f t="shared" si="65"/>
        <v>21–30%</v>
      </c>
    </row>
    <row r="655" spans="1:31" x14ac:dyDescent="0.35">
      <c r="A655" t="s">
        <v>807</v>
      </c>
      <c r="B655" t="s">
        <v>4047</v>
      </c>
      <c r="C655" t="str">
        <f>PROPER(Table3[[#This Row],[product_name2]])</f>
        <v>Mi 10W Wall Charger For Mobile Phones With Micro Usb Cable (Black)</v>
      </c>
      <c r="D655" t="s">
        <v>4048</v>
      </c>
      <c r="E655" t="s">
        <v>172</v>
      </c>
      <c r="F655" t="str">
        <f>LEFT(Table3[[#This Row],[category]], FIND("|", Table3[[#This Row],[category]]) - 1)</f>
        <v>Electronics</v>
      </c>
      <c r="G655" t="str">
        <f>MID(Table3[[#This Row],[category]], FIND("|", Table3[[#This Row],[category]]) + 1, FIND("|", Table3[[#This Row],[category]], FIND("|", Table3[[#This Row],[category]]) + 1) - FIND("|", Table3[[#This Row],[category]]) - 1)</f>
        <v>HomeTheater,TV&amp;Video</v>
      </c>
      <c r="H655" t="str">
        <f>RIGHT(Table3[[#This Row],[category]], LEN(Table3[[#This Row],[category]]) - FIND("|", Table3[[#This Row],[category]], FIND("|", Table3[[#This Row],[category]]) + 1))</f>
        <v>Televisions|SmartTelevisions</v>
      </c>
      <c r="I655" s="6">
        <v>29999</v>
      </c>
      <c r="J655" s="6">
        <v>39999</v>
      </c>
      <c r="K655" s="1">
        <f t="shared" si="60"/>
        <v>25.000625015625388</v>
      </c>
      <c r="L655" s="3">
        <v>0.25</v>
      </c>
      <c r="M655" s="1">
        <v>4.2</v>
      </c>
      <c r="N655" s="11">
        <v>7298</v>
      </c>
      <c r="O655" s="7">
        <f>IF(ISNUMBER(Table3[[#This Row],[rating]]), Table3[[#This Row],[rating]], "")</f>
        <v>4.2</v>
      </c>
      <c r="P655" s="7">
        <f>Table3[[#This Row],[average rating]] + (Table3[[#This Row],[rating_count]] / 1000)</f>
        <v>11.498000000000001</v>
      </c>
      <c r="Q655" s="7">
        <f>IFERROR(ROUND(VALUE(Table3[[#This Row],[rating]]), 0), "")</f>
        <v>4</v>
      </c>
      <c r="R655" t="s">
        <v>809</v>
      </c>
      <c r="S655" t="s">
        <v>385</v>
      </c>
      <c r="T655" t="s">
        <v>386</v>
      </c>
      <c r="U655" t="s">
        <v>387</v>
      </c>
      <c r="V655" t="s">
        <v>388</v>
      </c>
      <c r="W655" t="s">
        <v>389</v>
      </c>
      <c r="X655" t="s">
        <v>810</v>
      </c>
      <c r="Y655" t="s">
        <v>811</v>
      </c>
      <c r="Z655" s="6">
        <f t="shared" si="61"/>
        <v>291912702</v>
      </c>
      <c r="AA655" s="6">
        <f>IFERROR(VALUE(Table3[[#This Row],[potential revenue]]), 0)</f>
        <v>291912702</v>
      </c>
      <c r="AB655" t="str">
        <f t="shared" si="62"/>
        <v>No</v>
      </c>
      <c r="AC655">
        <f t="shared" si="63"/>
        <v>246</v>
      </c>
      <c r="AD655" t="str">
        <f t="shared" si="64"/>
        <v>&gt;₹500</v>
      </c>
      <c r="AE655" t="str">
        <f t="shared" si="65"/>
        <v>21–30%</v>
      </c>
    </row>
    <row r="656" spans="1:31" x14ac:dyDescent="0.35">
      <c r="A656" t="s">
        <v>11355</v>
      </c>
      <c r="B656" t="s">
        <v>79</v>
      </c>
      <c r="C656" t="str">
        <f>PROPER(Table3[[#This Row],[product_name2]])</f>
        <v>Boat Micro Usb 55 Tangle-Free, Sturdy Micro Usb Cable With 3A Fast Charging &amp; 480Mbps Data Transmission (Black)</v>
      </c>
      <c r="D656" t="s">
        <v>80</v>
      </c>
      <c r="E656" t="s">
        <v>8930</v>
      </c>
      <c r="F656" t="str">
        <f>LEFT(Table3[[#This Row],[category]], FIND("|", Table3[[#This Row],[category]]) - 1)</f>
        <v>Home&amp;Kitchen</v>
      </c>
      <c r="G656" t="str">
        <f>MID(Table3[[#This Row],[category]], FIND("|", Table3[[#This Row],[category]]) + 1, FIND("|", Table3[[#This Row],[category]], FIND("|", Table3[[#This Row],[category]]) + 1) - FIND("|", Table3[[#This Row],[category]]) - 1)</f>
        <v>HomeStorage&amp;Organization</v>
      </c>
      <c r="H656" t="str">
        <f>RIGHT(Table3[[#This Row],[category]], LEN(Table3[[#This Row],[category]]) - FIND("|", Table3[[#This Row],[category]], FIND("|", Table3[[#This Row],[category]]) + 1))</f>
        <v>LaundryOrganization|LaundryBaskets</v>
      </c>
      <c r="I656" s="6">
        <v>998.06</v>
      </c>
      <c r="J656" s="6">
        <v>1282</v>
      </c>
      <c r="K656" s="1">
        <f t="shared" si="60"/>
        <v>22.148205928237132</v>
      </c>
      <c r="L656" s="3">
        <v>0.22</v>
      </c>
      <c r="M656" s="1">
        <v>4.2</v>
      </c>
      <c r="N656" s="11">
        <v>7274</v>
      </c>
      <c r="O656" s="7">
        <f>IF(ISNUMBER(Table3[[#This Row],[rating]]), Table3[[#This Row],[rating]], "")</f>
        <v>4.2</v>
      </c>
      <c r="P656" s="7">
        <f>Table3[[#This Row],[average rating]] + (Table3[[#This Row],[rating_count]] / 1000)</f>
        <v>11.474</v>
      </c>
      <c r="Q656" s="7">
        <f>IFERROR(ROUND(VALUE(Table3[[#This Row],[rating]]), 0), "")</f>
        <v>4</v>
      </c>
      <c r="R656" t="s">
        <v>11357</v>
      </c>
      <c r="S656" t="s">
        <v>11358</v>
      </c>
      <c r="T656" t="s">
        <v>11359</v>
      </c>
      <c r="U656" t="s">
        <v>11360</v>
      </c>
      <c r="V656" t="s">
        <v>11361</v>
      </c>
      <c r="W656" t="s">
        <v>11362</v>
      </c>
      <c r="X656" t="s">
        <v>11363</v>
      </c>
      <c r="Y656" t="s">
        <v>11364</v>
      </c>
      <c r="Z656" s="6">
        <f t="shared" si="61"/>
        <v>9325268</v>
      </c>
      <c r="AA656" s="6">
        <f>IFERROR(VALUE(Table3[[#This Row],[potential revenue]]), 0)</f>
        <v>9325268</v>
      </c>
      <c r="AB656" t="str">
        <f t="shared" si="62"/>
        <v>No</v>
      </c>
      <c r="AC656">
        <f t="shared" si="63"/>
        <v>246</v>
      </c>
      <c r="AD656" t="str">
        <f t="shared" si="64"/>
        <v>&gt;₹500</v>
      </c>
      <c r="AE656" t="str">
        <f t="shared" si="65"/>
        <v>21–30%</v>
      </c>
    </row>
    <row r="657" spans="1:31" x14ac:dyDescent="0.35">
      <c r="A657" t="s">
        <v>4108</v>
      </c>
      <c r="B657" t="s">
        <v>9879</v>
      </c>
      <c r="C657" t="str">
        <f>PROPER(Table3[[#This Row],[product_name2]])</f>
        <v>Hindware Atlantic Compacto 3 Litre Instant Water Heater With Stainless Steel Tank, Robust Construction, Pressure Relief Valve And I-Thermostat Feature (White And Grey)</v>
      </c>
      <c r="D657" t="s">
        <v>9880</v>
      </c>
      <c r="E657" t="s">
        <v>2964</v>
      </c>
      <c r="F657" t="str">
        <f>LEFT(Table3[[#This Row],[category]], FIND("|", Table3[[#This Row],[category]]) - 1)</f>
        <v>Electronics</v>
      </c>
      <c r="G657" t="str">
        <f>MID(Table3[[#This Row],[category]], FIND("|", Table3[[#This Row],[category]]) + 1, FIND("|", Table3[[#This Row],[category]], FIND("|", Table3[[#This Row],[category]]) + 1) - FIND("|", Table3[[#This Row],[category]]) - 1)</f>
        <v>WearableTechnology</v>
      </c>
      <c r="H657" t="str">
        <f>RIGHT(Table3[[#This Row],[category]], LEN(Table3[[#This Row],[category]]) - FIND("|", Table3[[#This Row],[category]], FIND("|", Table3[[#This Row],[category]]) + 1))</f>
        <v>SmartWatches</v>
      </c>
      <c r="I657" s="6">
        <v>1999</v>
      </c>
      <c r="J657" s="6">
        <v>4999</v>
      </c>
      <c r="K657" s="1">
        <f t="shared" si="60"/>
        <v>60.012002400480092</v>
      </c>
      <c r="L657" s="3">
        <v>0.6</v>
      </c>
      <c r="M657" s="1">
        <v>3.9</v>
      </c>
      <c r="N657" s="11">
        <v>7571</v>
      </c>
      <c r="O657" s="7">
        <f>IF(ISNUMBER(Table3[[#This Row],[rating]]), Table3[[#This Row],[rating]], "")</f>
        <v>3.9</v>
      </c>
      <c r="P657" s="7">
        <f>Table3[[#This Row],[average rating]] + (Table3[[#This Row],[rating_count]] / 1000)</f>
        <v>11.471</v>
      </c>
      <c r="Q657" s="7">
        <f>IFERROR(ROUND(VALUE(Table3[[#This Row],[rating]]), 0), "")</f>
        <v>4</v>
      </c>
      <c r="R657" t="s">
        <v>4110</v>
      </c>
      <c r="S657" t="s">
        <v>4111</v>
      </c>
      <c r="T657" t="s">
        <v>4112</v>
      </c>
      <c r="U657" t="s">
        <v>4113</v>
      </c>
      <c r="V657" t="s">
        <v>4114</v>
      </c>
      <c r="W657" t="s">
        <v>4115</v>
      </c>
      <c r="X657" t="s">
        <v>4116</v>
      </c>
      <c r="Y657" t="s">
        <v>4117</v>
      </c>
      <c r="Z657" s="6">
        <f t="shared" si="61"/>
        <v>37847429</v>
      </c>
      <c r="AA657" s="6">
        <f>IFERROR(VALUE(Table3[[#This Row],[potential revenue]]), 0)</f>
        <v>37847429</v>
      </c>
      <c r="AB657" t="str">
        <f t="shared" si="62"/>
        <v>No</v>
      </c>
      <c r="AC657">
        <f t="shared" si="63"/>
        <v>247</v>
      </c>
      <c r="AD657" t="str">
        <f t="shared" si="64"/>
        <v>&gt;₹500</v>
      </c>
      <c r="AE657" t="str">
        <f t="shared" si="65"/>
        <v>61–70%</v>
      </c>
    </row>
    <row r="658" spans="1:31" x14ac:dyDescent="0.35">
      <c r="A658" t="s">
        <v>5979</v>
      </c>
      <c r="B658" t="s">
        <v>10120</v>
      </c>
      <c r="C658" t="str">
        <f>PROPER(Table3[[#This Row],[product_name2]])</f>
        <v>Eureka Forbes Supervac 1600 Watts Powerful Suction,Bagless Vacuum Cleaner With Cyclonic Technology,7 Accessories,1 Year Warranty,Compact,Lightweight &amp; Easy To Use (Red)</v>
      </c>
      <c r="D658" t="s">
        <v>10121</v>
      </c>
      <c r="E658" t="s">
        <v>2964</v>
      </c>
      <c r="F658" t="str">
        <f>LEFT(Table3[[#This Row],[category]], FIND("|", Table3[[#This Row],[category]]) - 1)</f>
        <v>Electronics</v>
      </c>
      <c r="G658" t="str">
        <f>MID(Table3[[#This Row],[category]], FIND("|", Table3[[#This Row],[category]]) + 1, FIND("|", Table3[[#This Row],[category]], FIND("|", Table3[[#This Row],[category]]) + 1) - FIND("|", Table3[[#This Row],[category]]) - 1)</f>
        <v>WearableTechnology</v>
      </c>
      <c r="H658" t="str">
        <f>RIGHT(Table3[[#This Row],[category]], LEN(Table3[[#This Row],[category]]) - FIND("|", Table3[[#This Row],[category]], FIND("|", Table3[[#This Row],[category]]) + 1))</f>
        <v>SmartWatches</v>
      </c>
      <c r="I658" s="6">
        <v>2499</v>
      </c>
      <c r="J658" s="6">
        <v>4999</v>
      </c>
      <c r="K658" s="1">
        <f t="shared" si="60"/>
        <v>50.010002000400078</v>
      </c>
      <c r="L658" s="3">
        <v>0.5</v>
      </c>
      <c r="M658" s="1">
        <v>3.9</v>
      </c>
      <c r="N658" s="11">
        <v>7571</v>
      </c>
      <c r="O658" s="7">
        <f>IF(ISNUMBER(Table3[[#This Row],[rating]]), Table3[[#This Row],[rating]], "")</f>
        <v>3.9</v>
      </c>
      <c r="P658" s="7">
        <f>Table3[[#This Row],[average rating]] + (Table3[[#This Row],[rating_count]] / 1000)</f>
        <v>11.471</v>
      </c>
      <c r="Q658" s="7">
        <f>IFERROR(ROUND(VALUE(Table3[[#This Row],[rating]]), 0), "")</f>
        <v>4</v>
      </c>
      <c r="R658" t="s">
        <v>5981</v>
      </c>
      <c r="S658" t="s">
        <v>4111</v>
      </c>
      <c r="T658" t="s">
        <v>4112</v>
      </c>
      <c r="U658" t="s">
        <v>4113</v>
      </c>
      <c r="V658" t="s">
        <v>4114</v>
      </c>
      <c r="W658" t="s">
        <v>4115</v>
      </c>
      <c r="X658" t="s">
        <v>5982</v>
      </c>
      <c r="Y658" t="s">
        <v>5983</v>
      </c>
      <c r="Z658" s="6">
        <f t="shared" si="61"/>
        <v>37847429</v>
      </c>
      <c r="AA658" s="6">
        <f>IFERROR(VALUE(Table3[[#This Row],[potential revenue]]), 0)</f>
        <v>37847429</v>
      </c>
      <c r="AB658" t="str">
        <f t="shared" si="62"/>
        <v>Yes</v>
      </c>
      <c r="AC658">
        <f t="shared" si="63"/>
        <v>248</v>
      </c>
      <c r="AD658" t="str">
        <f t="shared" si="64"/>
        <v>&gt;₹500</v>
      </c>
      <c r="AE658" t="str">
        <f t="shared" si="65"/>
        <v>51–60%</v>
      </c>
    </row>
    <row r="659" spans="1:31" x14ac:dyDescent="0.35">
      <c r="A659" t="s">
        <v>11636</v>
      </c>
      <c r="B659" t="s">
        <v>3780</v>
      </c>
      <c r="C659" t="str">
        <f>PROPER(Table3[[#This Row],[product_name2]])</f>
        <v>Ambrane 10000Mah Slim Power Bank, 20W Fast Charging, Dual Output, Type C Pd (Input &amp; Output), Quick Charge, Li-Polymer, Multi-Layer Protection For Iphone, Anrdoid &amp; Other Devices (Stylo 10K, Green)</v>
      </c>
      <c r="D659" t="s">
        <v>3781</v>
      </c>
      <c r="E659" t="s">
        <v>9339</v>
      </c>
      <c r="F659" t="str">
        <f>LEFT(Table3[[#This Row],[category]], FIND("|", Table3[[#This Row],[category]]) - 1)</f>
        <v>Home&amp;Kitchen</v>
      </c>
      <c r="G659" t="str">
        <f>MID(Table3[[#This Row],[category]], FIND("|", Table3[[#This Row],[category]]) + 1, FIND("|", Table3[[#This Row],[category]], FIND("|", Table3[[#This Row],[category]]) + 1) - FIND("|", Table3[[#This Row],[category]]) - 1)</f>
        <v>Heating,Cooling&amp;AirQuality</v>
      </c>
      <c r="H659" t="str">
        <f>RIGHT(Table3[[#This Row],[category]], LEN(Table3[[#This Row],[category]]) - FIND("|", Table3[[#This Row],[category]], FIND("|", Table3[[#This Row],[category]]) + 1))</f>
        <v>Fans|CeilingFans</v>
      </c>
      <c r="I659" s="6">
        <v>2899</v>
      </c>
      <c r="J659" s="6">
        <v>4005</v>
      </c>
      <c r="K659" s="1">
        <f t="shared" si="60"/>
        <v>27.615480649188513</v>
      </c>
      <c r="L659" s="3">
        <v>0.28000000000000003</v>
      </c>
      <c r="M659" s="1">
        <v>4.3</v>
      </c>
      <c r="N659" s="11">
        <v>7140</v>
      </c>
      <c r="O659" s="7">
        <f>IF(ISNUMBER(Table3[[#This Row],[rating]]), Table3[[#This Row],[rating]], "")</f>
        <v>4.3</v>
      </c>
      <c r="P659" s="7">
        <f>Table3[[#This Row],[average rating]] + (Table3[[#This Row],[rating_count]] / 1000)</f>
        <v>11.44</v>
      </c>
      <c r="Q659" s="7">
        <f>IFERROR(ROUND(VALUE(Table3[[#This Row],[rating]]), 0), "")</f>
        <v>4</v>
      </c>
      <c r="R659" t="s">
        <v>11638</v>
      </c>
      <c r="S659" t="s">
        <v>11639</v>
      </c>
      <c r="T659" t="s">
        <v>11640</v>
      </c>
      <c r="U659" t="s">
        <v>11641</v>
      </c>
      <c r="V659" t="s">
        <v>11642</v>
      </c>
      <c r="W659" t="s">
        <v>11643</v>
      </c>
      <c r="X659" t="s">
        <v>11644</v>
      </c>
      <c r="Y659" t="s">
        <v>11645</v>
      </c>
      <c r="Z659" s="6">
        <f t="shared" si="61"/>
        <v>28595700</v>
      </c>
      <c r="AA659" s="6">
        <f>IFERROR(VALUE(Table3[[#This Row],[potential revenue]]), 0)</f>
        <v>28595700</v>
      </c>
      <c r="AB659" t="str">
        <f t="shared" si="62"/>
        <v>Yes</v>
      </c>
      <c r="AC659">
        <f t="shared" si="63"/>
        <v>249</v>
      </c>
      <c r="AD659" t="str">
        <f t="shared" si="64"/>
        <v>&gt;₹500</v>
      </c>
      <c r="AE659" t="str">
        <f t="shared" si="65"/>
        <v>21–30%</v>
      </c>
    </row>
    <row r="660" spans="1:31" x14ac:dyDescent="0.35">
      <c r="A660" t="s">
        <v>8461</v>
      </c>
      <c r="B660" t="s">
        <v>7081</v>
      </c>
      <c r="C660" t="str">
        <f>PROPER(Table3[[#This Row],[product_name2]])</f>
        <v>Anjaney Enterprise Smart Multipurpose Foldable Laptop Table With Cup Holder, Study Table, Bed Table, Breakfast Table, Foldable And Portable/Ergonomic &amp; Rounded Edges/Non-Slip (Black)</v>
      </c>
      <c r="D660" t="s">
        <v>7082</v>
      </c>
      <c r="E660" t="s">
        <v>8463</v>
      </c>
      <c r="F660" t="str">
        <f>LEFT(Table3[[#This Row],[category]], FIND("|", Table3[[#This Row],[category]]) - 1)</f>
        <v>Computers&amp;Accessories</v>
      </c>
      <c r="G660" t="str">
        <f>MID(Table3[[#This Row],[category]], FIND("|", Table3[[#This Row],[category]]) + 1, FIND("|", Table3[[#This Row],[category]], FIND("|", Table3[[#This Row],[category]]) + 1) - FIND("|", Table3[[#This Row],[category]]) - 1)</f>
        <v>Accessories&amp;Peripherals</v>
      </c>
      <c r="H660" t="str">
        <f>RIGHT(Table3[[#This Row],[category]], LEN(Table3[[#This Row],[category]]) - FIND("|", Table3[[#This Row],[category]], FIND("|", Table3[[#This Row],[category]]) + 1))</f>
        <v>HardDriveAccessories|Caddies</v>
      </c>
      <c r="I660" s="6">
        <v>199</v>
      </c>
      <c r="J660" s="6">
        <v>799</v>
      </c>
      <c r="K660" s="1">
        <f t="shared" si="60"/>
        <v>75.093867334167712</v>
      </c>
      <c r="L660" s="3">
        <v>0.75</v>
      </c>
      <c r="M660" s="1">
        <v>4.0999999999999996</v>
      </c>
      <c r="N660" s="11">
        <v>7333</v>
      </c>
      <c r="O660" s="7">
        <f>IF(ISNUMBER(Table3[[#This Row],[rating]]), Table3[[#This Row],[rating]], "")</f>
        <v>4.0999999999999996</v>
      </c>
      <c r="P660" s="7">
        <f>Table3[[#This Row],[average rating]] + (Table3[[#This Row],[rating_count]] / 1000)</f>
        <v>11.433</v>
      </c>
      <c r="Q660" s="7">
        <f>IFERROR(ROUND(VALUE(Table3[[#This Row],[rating]]), 0), "")</f>
        <v>4</v>
      </c>
      <c r="R660" t="s">
        <v>8464</v>
      </c>
      <c r="S660" t="s">
        <v>8465</v>
      </c>
      <c r="T660" t="s">
        <v>8466</v>
      </c>
      <c r="U660" t="s">
        <v>8467</v>
      </c>
      <c r="V660" t="s">
        <v>8468</v>
      </c>
      <c r="W660" t="s">
        <v>8469</v>
      </c>
      <c r="X660" t="s">
        <v>8470</v>
      </c>
      <c r="Y660" t="s">
        <v>8471</v>
      </c>
      <c r="Z660" s="6">
        <f t="shared" si="61"/>
        <v>5859067</v>
      </c>
      <c r="AA660" s="6">
        <f>IFERROR(VALUE(Table3[[#This Row],[potential revenue]]), 0)</f>
        <v>5859067</v>
      </c>
      <c r="AB660" t="str">
        <f t="shared" si="62"/>
        <v>No</v>
      </c>
      <c r="AC660">
        <f t="shared" si="63"/>
        <v>249</v>
      </c>
      <c r="AD660" t="str">
        <f t="shared" si="64"/>
        <v>&gt;₹500</v>
      </c>
      <c r="AE660" t="str">
        <f t="shared" si="65"/>
        <v>71–80%</v>
      </c>
    </row>
    <row r="661" spans="1:31" x14ac:dyDescent="0.35">
      <c r="A661" t="s">
        <v>584</v>
      </c>
      <c r="B661" t="s">
        <v>2122</v>
      </c>
      <c r="C661" t="str">
        <f>PROPER(Table3[[#This Row],[product_name2]])</f>
        <v>Wayona 3In1 Nylon Braided 66W Usb Fast Charging Cable With Type C, Lightening And Micro Usb Port, Compatible With Iphone, Ipad, Samsung Galaxy, Oneplus, Mi, Oppo, Vivo, Iqoo, Xiaomi (1M, Black)</v>
      </c>
      <c r="D661" t="s">
        <v>2123</v>
      </c>
      <c r="E661" t="s">
        <v>172</v>
      </c>
      <c r="F661" t="str">
        <f>LEFT(Table3[[#This Row],[category]], FIND("|", Table3[[#This Row],[category]]) - 1)</f>
        <v>Electronics</v>
      </c>
      <c r="G661" t="str">
        <f>MID(Table3[[#This Row],[category]], FIND("|", Table3[[#This Row],[category]]) + 1, FIND("|", Table3[[#This Row],[category]], FIND("|", Table3[[#This Row],[category]]) + 1) - FIND("|", Table3[[#This Row],[category]]) - 1)</f>
        <v>HomeTheater,TV&amp;Video</v>
      </c>
      <c r="H661" t="str">
        <f>RIGHT(Table3[[#This Row],[category]], LEN(Table3[[#This Row],[category]]) - FIND("|", Table3[[#This Row],[category]], FIND("|", Table3[[#This Row],[category]]) + 1))</f>
        <v>Televisions|SmartTelevisions</v>
      </c>
      <c r="I661" s="6">
        <v>32990</v>
      </c>
      <c r="J661" s="6">
        <v>47900</v>
      </c>
      <c r="K661" s="1">
        <f t="shared" si="60"/>
        <v>31.127348643006265</v>
      </c>
      <c r="L661" s="3">
        <v>0.31</v>
      </c>
      <c r="M661" s="1">
        <v>4.3</v>
      </c>
      <c r="N661" s="11">
        <v>7109</v>
      </c>
      <c r="O661" s="7">
        <f>IF(ISNUMBER(Table3[[#This Row],[rating]]), Table3[[#This Row],[rating]], "")</f>
        <v>4.3</v>
      </c>
      <c r="P661" s="7">
        <f>Table3[[#This Row],[average rating]] + (Table3[[#This Row],[rating_count]] / 1000)</f>
        <v>11.408999999999999</v>
      </c>
      <c r="Q661" s="7">
        <f>IFERROR(ROUND(VALUE(Table3[[#This Row],[rating]]), 0), "")</f>
        <v>4</v>
      </c>
      <c r="R661" t="s">
        <v>586</v>
      </c>
      <c r="S661" t="s">
        <v>587</v>
      </c>
      <c r="T661" t="s">
        <v>588</v>
      </c>
      <c r="U661" t="s">
        <v>589</v>
      </c>
      <c r="V661" t="s">
        <v>590</v>
      </c>
      <c r="W661" t="s">
        <v>591</v>
      </c>
      <c r="X661" t="s">
        <v>592</v>
      </c>
      <c r="Y661" t="s">
        <v>593</v>
      </c>
      <c r="Z661" s="6">
        <f t="shared" si="61"/>
        <v>340521100</v>
      </c>
      <c r="AA661" s="6">
        <f>IFERROR(VALUE(Table3[[#This Row],[potential revenue]]), 0)</f>
        <v>340521100</v>
      </c>
      <c r="AB661" t="str">
        <f t="shared" si="62"/>
        <v>Yes</v>
      </c>
      <c r="AC661">
        <f t="shared" si="63"/>
        <v>249</v>
      </c>
      <c r="AD661" t="str">
        <f t="shared" si="64"/>
        <v>&lt;₹200</v>
      </c>
      <c r="AE661" t="str">
        <f t="shared" si="65"/>
        <v>31–40%</v>
      </c>
    </row>
    <row r="662" spans="1:31" x14ac:dyDescent="0.35">
      <c r="A662" t="s">
        <v>817</v>
      </c>
      <c r="B662" t="s">
        <v>2157</v>
      </c>
      <c r="C662" t="str">
        <f>PROPER(Table3[[#This Row],[product_name2]])</f>
        <v>Wayona Usb Type C To Usb Nylon Braided Quick Charger Fast Charging Short Cable For Smartphone (Samsung Galaxy S21/S20/S10/S9/S9+/Note 9/S8/Note 8, Lg G7 G5 G6, Moto G6 G7) (0.25M,Grey)</v>
      </c>
      <c r="D662" t="s">
        <v>2158</v>
      </c>
      <c r="E662" t="s">
        <v>172</v>
      </c>
      <c r="F662" t="str">
        <f>LEFT(Table3[[#This Row],[category]], FIND("|", Table3[[#This Row],[category]]) - 1)</f>
        <v>Electronics</v>
      </c>
      <c r="G662" t="str">
        <f>MID(Table3[[#This Row],[category]], FIND("|", Table3[[#This Row],[category]]) + 1, FIND("|", Table3[[#This Row],[category]], FIND("|", Table3[[#This Row],[category]]) + 1) - FIND("|", Table3[[#This Row],[category]]) - 1)</f>
        <v>HomeTheater,TV&amp;Video</v>
      </c>
      <c r="H662" t="str">
        <f>RIGHT(Table3[[#This Row],[category]], LEN(Table3[[#This Row],[category]]) - FIND("|", Table3[[#This Row],[category]], FIND("|", Table3[[#This Row],[category]]) + 1))</f>
        <v>Televisions|SmartTelevisions</v>
      </c>
      <c r="I662" s="6">
        <v>30990</v>
      </c>
      <c r="J662" s="6">
        <v>52900</v>
      </c>
      <c r="K662" s="1">
        <f t="shared" si="60"/>
        <v>41.417769376181475</v>
      </c>
      <c r="L662" s="3">
        <v>0.41</v>
      </c>
      <c r="M662" s="1">
        <v>4.3</v>
      </c>
      <c r="N662" s="11">
        <v>7109</v>
      </c>
      <c r="O662" s="7">
        <f>IF(ISNUMBER(Table3[[#This Row],[rating]]), Table3[[#This Row],[rating]], "")</f>
        <v>4.3</v>
      </c>
      <c r="P662" s="7">
        <f>Table3[[#This Row],[average rating]] + (Table3[[#This Row],[rating_count]] / 1000)</f>
        <v>11.408999999999999</v>
      </c>
      <c r="Q662" s="7">
        <f>IFERROR(ROUND(VALUE(Table3[[#This Row],[rating]]), 0), "")</f>
        <v>4</v>
      </c>
      <c r="R662" t="s">
        <v>819</v>
      </c>
      <c r="S662" t="s">
        <v>587</v>
      </c>
      <c r="T662" t="s">
        <v>588</v>
      </c>
      <c r="U662" t="s">
        <v>589</v>
      </c>
      <c r="V662" t="s">
        <v>590</v>
      </c>
      <c r="W662" t="s">
        <v>591</v>
      </c>
      <c r="X662" t="s">
        <v>820</v>
      </c>
      <c r="Y662" t="s">
        <v>821</v>
      </c>
      <c r="Z662" s="6">
        <f t="shared" si="61"/>
        <v>376066100</v>
      </c>
      <c r="AA662" s="6">
        <f>IFERROR(VALUE(Table3[[#This Row],[potential revenue]]), 0)</f>
        <v>376066100</v>
      </c>
      <c r="AB662" t="str">
        <f t="shared" si="62"/>
        <v>No</v>
      </c>
      <c r="AC662">
        <f t="shared" si="63"/>
        <v>249</v>
      </c>
      <c r="AD662" t="str">
        <f t="shared" si="64"/>
        <v>&gt;₹500</v>
      </c>
      <c r="AE662" t="str">
        <f t="shared" si="65"/>
        <v>41–50%</v>
      </c>
    </row>
    <row r="663" spans="1:31" x14ac:dyDescent="0.35">
      <c r="A663" t="s">
        <v>1703</v>
      </c>
      <c r="B663" t="s">
        <v>2370</v>
      </c>
      <c r="C663" t="str">
        <f>PROPER(Table3[[#This Row],[product_name2]])</f>
        <v>Cubetek 3 In 1 Lcd Display V5.0 Bluetooth Transmitter Receiver, Bypass Audio Adapter With Aux, Optical, Dual Link Support For Tv, Home Stereo, Pc, Headphones, Speakers, Model: Cb-Bt27</v>
      </c>
      <c r="D663" t="s">
        <v>2371</v>
      </c>
      <c r="E663" t="s">
        <v>172</v>
      </c>
      <c r="F663" t="str">
        <f>LEFT(Table3[[#This Row],[category]], FIND("|", Table3[[#This Row],[category]]) - 1)</f>
        <v>Electronics</v>
      </c>
      <c r="G663" t="str">
        <f>MID(Table3[[#This Row],[category]], FIND("|", Table3[[#This Row],[category]]) + 1, FIND("|", Table3[[#This Row],[category]], FIND("|", Table3[[#This Row],[category]]) + 1) - FIND("|", Table3[[#This Row],[category]]) - 1)</f>
        <v>HomeTheater,TV&amp;Video</v>
      </c>
      <c r="H663" t="str">
        <f>RIGHT(Table3[[#This Row],[category]], LEN(Table3[[#This Row],[category]]) - FIND("|", Table3[[#This Row],[category]], FIND("|", Table3[[#This Row],[category]]) + 1))</f>
        <v>Televisions|SmartTelevisions</v>
      </c>
      <c r="I663" s="6">
        <v>47990</v>
      </c>
      <c r="J663" s="6">
        <v>70900</v>
      </c>
      <c r="K663" s="1">
        <f t="shared" si="60"/>
        <v>32.313117066290545</v>
      </c>
      <c r="L663" s="3">
        <v>0.32</v>
      </c>
      <c r="M663" s="1">
        <v>4.3</v>
      </c>
      <c r="N663" s="11">
        <v>7109</v>
      </c>
      <c r="O663" s="7">
        <f>IF(ISNUMBER(Table3[[#This Row],[rating]]), Table3[[#This Row],[rating]], "")</f>
        <v>4.3</v>
      </c>
      <c r="P663" s="7">
        <f>Table3[[#This Row],[average rating]] + (Table3[[#This Row],[rating_count]] / 1000)</f>
        <v>11.408999999999999</v>
      </c>
      <c r="Q663" s="7">
        <f>IFERROR(ROUND(VALUE(Table3[[#This Row],[rating]]), 0), "")</f>
        <v>4</v>
      </c>
      <c r="R663" t="s">
        <v>586</v>
      </c>
      <c r="S663" t="s">
        <v>587</v>
      </c>
      <c r="T663" t="s">
        <v>588</v>
      </c>
      <c r="U663" t="s">
        <v>589</v>
      </c>
      <c r="V663" t="s">
        <v>590</v>
      </c>
      <c r="W663" t="s">
        <v>591</v>
      </c>
      <c r="X663" t="s">
        <v>1705</v>
      </c>
      <c r="Y663" t="s">
        <v>1706</v>
      </c>
      <c r="Z663" s="6">
        <f t="shared" si="61"/>
        <v>504028100</v>
      </c>
      <c r="AA663" s="6">
        <f>IFERROR(VALUE(Table3[[#This Row],[potential revenue]]), 0)</f>
        <v>504028100</v>
      </c>
      <c r="AB663" t="str">
        <f t="shared" si="62"/>
        <v>No</v>
      </c>
      <c r="AC663">
        <f t="shared" si="63"/>
        <v>249</v>
      </c>
      <c r="AD663" t="str">
        <f t="shared" si="64"/>
        <v>&gt;₹500</v>
      </c>
      <c r="AE663" t="str">
        <f t="shared" si="65"/>
        <v>31–40%</v>
      </c>
    </row>
    <row r="664" spans="1:31" x14ac:dyDescent="0.35">
      <c r="A664" t="s">
        <v>2442</v>
      </c>
      <c r="B664" t="s">
        <v>2472</v>
      </c>
      <c r="C664" t="str">
        <f>PROPER(Table3[[#This Row],[product_name2]])</f>
        <v>Toshiba 108 Cm (43 Inches) V Series Full Hd Smart Android Led Tv 43V35Kp (Silver)</v>
      </c>
      <c r="D664" t="s">
        <v>2473</v>
      </c>
      <c r="E664" t="s">
        <v>172</v>
      </c>
      <c r="F664" t="str">
        <f>LEFT(Table3[[#This Row],[category]], FIND("|", Table3[[#This Row],[category]]) - 1)</f>
        <v>Electronics</v>
      </c>
      <c r="G664" t="str">
        <f>MID(Table3[[#This Row],[category]], FIND("|", Table3[[#This Row],[category]]) + 1, FIND("|", Table3[[#This Row],[category]], FIND("|", Table3[[#This Row],[category]]) + 1) - FIND("|", Table3[[#This Row],[category]]) - 1)</f>
        <v>HomeTheater,TV&amp;Video</v>
      </c>
      <c r="H664" t="str">
        <f>RIGHT(Table3[[#This Row],[category]], LEN(Table3[[#This Row],[category]]) - FIND("|", Table3[[#This Row],[category]], FIND("|", Table3[[#This Row],[category]]) + 1))</f>
        <v>Televisions|SmartTelevisions</v>
      </c>
      <c r="I664" s="6">
        <v>45999</v>
      </c>
      <c r="J664" s="6">
        <v>69900</v>
      </c>
      <c r="K664" s="1">
        <f t="shared" si="60"/>
        <v>34.193133047210303</v>
      </c>
      <c r="L664" s="3">
        <v>0.34</v>
      </c>
      <c r="M664" s="1">
        <v>4.3</v>
      </c>
      <c r="N664" s="11">
        <v>7109</v>
      </c>
      <c r="O664" s="7">
        <f>IF(ISNUMBER(Table3[[#This Row],[rating]]), Table3[[#This Row],[rating]], "")</f>
        <v>4.3</v>
      </c>
      <c r="P664" s="7">
        <f>Table3[[#This Row],[average rating]] + (Table3[[#This Row],[rating_count]] / 1000)</f>
        <v>11.408999999999999</v>
      </c>
      <c r="Q664" s="7">
        <f>IFERROR(ROUND(VALUE(Table3[[#This Row],[rating]]), 0), "")</f>
        <v>4</v>
      </c>
      <c r="R664" t="s">
        <v>2444</v>
      </c>
      <c r="S664" t="s">
        <v>587</v>
      </c>
      <c r="T664" t="s">
        <v>588</v>
      </c>
      <c r="U664" t="s">
        <v>589</v>
      </c>
      <c r="V664" t="s">
        <v>590</v>
      </c>
      <c r="W664" t="s">
        <v>591</v>
      </c>
      <c r="X664" t="s">
        <v>2445</v>
      </c>
      <c r="Y664" t="s">
        <v>2446</v>
      </c>
      <c r="Z664" s="6">
        <f t="shared" si="61"/>
        <v>496919100</v>
      </c>
      <c r="AA664" s="6">
        <f>IFERROR(VALUE(Table3[[#This Row],[potential revenue]]), 0)</f>
        <v>496919100</v>
      </c>
      <c r="AB664" t="str">
        <f t="shared" si="62"/>
        <v>No</v>
      </c>
      <c r="AC664">
        <f t="shared" si="63"/>
        <v>250</v>
      </c>
      <c r="AD664" t="str">
        <f t="shared" si="64"/>
        <v>&gt;₹500</v>
      </c>
      <c r="AE664" t="str">
        <f t="shared" si="65"/>
        <v>31–40%</v>
      </c>
    </row>
    <row r="665" spans="1:31" x14ac:dyDescent="0.35">
      <c r="A665" t="s">
        <v>564</v>
      </c>
      <c r="B665" t="s">
        <v>2112</v>
      </c>
      <c r="C665" t="str">
        <f>PROPER(Table3[[#This Row],[product_name2]])</f>
        <v>7Seven¬Æ Tcl Remote Control Smart Tv Rc802V Remote Compatible For Tcl Tv Remote Original 55Ep680 40A325 49S6500 55P8S 55P8 50P8 65P8 40S6500 43S6500Fs 49S6800Fs 49S6800 49S6510Fs(Without Voice Function/Google Assistant And Non-Bluetooth Remote)</v>
      </c>
      <c r="D665" t="s">
        <v>2113</v>
      </c>
      <c r="E665" t="s">
        <v>20</v>
      </c>
      <c r="F665" t="str">
        <f>LEFT(Table3[[#This Row],[category]], FIND("|", Table3[[#This Row],[category]]) - 1)</f>
        <v>Computers&amp;Accessories</v>
      </c>
      <c r="G665" t="str">
        <f>MID(Table3[[#This Row],[category]], FIND("|", Table3[[#This Row],[category]]) + 1, FIND("|", Table3[[#This Row],[category]], FIND("|", Table3[[#This Row],[category]]) + 1) - FIND("|", Table3[[#This Row],[category]]) - 1)</f>
        <v>Accessories&amp;Peripherals</v>
      </c>
      <c r="H665" t="str">
        <f>RIGHT(Table3[[#This Row],[category]], LEN(Table3[[#This Row],[category]]) - FIND("|", Table3[[#This Row],[category]], FIND("|", Table3[[#This Row],[category]]) + 1))</f>
        <v>Cables&amp;Accessories|Cables|USBCables</v>
      </c>
      <c r="I665" s="6">
        <v>154</v>
      </c>
      <c r="J665" s="6">
        <v>349</v>
      </c>
      <c r="K665" s="1">
        <f t="shared" si="60"/>
        <v>55.873925501432666</v>
      </c>
      <c r="L665" s="3">
        <v>0.56000000000000005</v>
      </c>
      <c r="M665" s="1">
        <v>4.3</v>
      </c>
      <c r="N665" s="11">
        <v>7064</v>
      </c>
      <c r="O665" s="7">
        <f>IF(ISNUMBER(Table3[[#This Row],[rating]]), Table3[[#This Row],[rating]], "")</f>
        <v>4.3</v>
      </c>
      <c r="P665" s="7">
        <f>Table3[[#This Row],[average rating]] + (Table3[[#This Row],[rating_count]] / 1000)</f>
        <v>11.364000000000001</v>
      </c>
      <c r="Q665" s="7">
        <f>IFERROR(ROUND(VALUE(Table3[[#This Row],[rating]]), 0), "")</f>
        <v>4</v>
      </c>
      <c r="R665" t="s">
        <v>566</v>
      </c>
      <c r="S665" t="s">
        <v>567</v>
      </c>
      <c r="T665" t="s">
        <v>568</v>
      </c>
      <c r="U665" t="s">
        <v>569</v>
      </c>
      <c r="V665" t="s">
        <v>570</v>
      </c>
      <c r="W665" t="s">
        <v>571</v>
      </c>
      <c r="X665" t="s">
        <v>572</v>
      </c>
      <c r="Y665" t="s">
        <v>573</v>
      </c>
      <c r="Z665" s="6">
        <f t="shared" si="61"/>
        <v>2465336</v>
      </c>
      <c r="AA665" s="6">
        <f>IFERROR(VALUE(Table3[[#This Row],[potential revenue]]), 0)</f>
        <v>2465336</v>
      </c>
      <c r="AB665" t="str">
        <f t="shared" si="62"/>
        <v>No</v>
      </c>
      <c r="AC665">
        <f t="shared" si="63"/>
        <v>251</v>
      </c>
      <c r="AD665" t="str">
        <f t="shared" si="64"/>
        <v>&gt;₹500</v>
      </c>
      <c r="AE665" t="str">
        <f t="shared" si="65"/>
        <v>51–60%</v>
      </c>
    </row>
    <row r="666" spans="1:31" x14ac:dyDescent="0.35">
      <c r="A666" t="s">
        <v>564</v>
      </c>
      <c r="B666" t="s">
        <v>3468</v>
      </c>
      <c r="C666" t="str">
        <f>PROPER(Table3[[#This Row],[product_name2]])</f>
        <v>Portronics Adapto 20 Type C 20W Fast Pd/Type C Adapter Charger With Fast Charging For Iphone 12/12 Pro/12 Mini/12 Pro Max/11/Xs/Xr/X/8/Plus, Ipad Pro/Air/Mini, Galaxy 10/9/8 (Adapter Only) White</v>
      </c>
      <c r="D666" t="s">
        <v>3469</v>
      </c>
      <c r="E666" t="s">
        <v>20</v>
      </c>
      <c r="F666" t="str">
        <f>LEFT(Table3[[#This Row],[category]], FIND("|", Table3[[#This Row],[category]]) - 1)</f>
        <v>Computers&amp;Accessories</v>
      </c>
      <c r="G666" t="str">
        <f>MID(Table3[[#This Row],[category]], FIND("|", Table3[[#This Row],[category]]) + 1, FIND("|", Table3[[#This Row],[category]], FIND("|", Table3[[#This Row],[category]]) + 1) - FIND("|", Table3[[#This Row],[category]]) - 1)</f>
        <v>Accessories&amp;Peripherals</v>
      </c>
      <c r="H666" t="str">
        <f>RIGHT(Table3[[#This Row],[category]], LEN(Table3[[#This Row],[category]]) - FIND("|", Table3[[#This Row],[category]], FIND("|", Table3[[#This Row],[category]]) + 1))</f>
        <v>Cables&amp;Accessories|Cables|USBCables</v>
      </c>
      <c r="I666" s="6">
        <v>154</v>
      </c>
      <c r="J666" s="6">
        <v>349</v>
      </c>
      <c r="K666" s="1">
        <f t="shared" si="60"/>
        <v>55.873925501432666</v>
      </c>
      <c r="L666" s="3">
        <v>0.56000000000000005</v>
      </c>
      <c r="M666" s="1">
        <v>4.3</v>
      </c>
      <c r="N666" s="11">
        <v>7064</v>
      </c>
      <c r="O666" s="7">
        <f>IF(ISNUMBER(Table3[[#This Row],[rating]]), Table3[[#This Row],[rating]], "")</f>
        <v>4.3</v>
      </c>
      <c r="P666" s="7">
        <f>Table3[[#This Row],[average rating]] + (Table3[[#This Row],[rating_count]] / 1000)</f>
        <v>11.364000000000001</v>
      </c>
      <c r="Q666" s="7">
        <f>IFERROR(ROUND(VALUE(Table3[[#This Row],[rating]]), 0), "")</f>
        <v>4</v>
      </c>
      <c r="R666" t="s">
        <v>566</v>
      </c>
      <c r="S666" t="s">
        <v>567</v>
      </c>
      <c r="T666" t="s">
        <v>568</v>
      </c>
      <c r="U666" t="s">
        <v>569</v>
      </c>
      <c r="V666" t="s">
        <v>570</v>
      </c>
      <c r="W666" t="s">
        <v>571</v>
      </c>
      <c r="X666" t="s">
        <v>7803</v>
      </c>
      <c r="Y666" t="s">
        <v>7804</v>
      </c>
      <c r="Z666" s="6">
        <f t="shared" si="61"/>
        <v>2465336</v>
      </c>
      <c r="AA666" s="6">
        <f>IFERROR(VALUE(Table3[[#This Row],[potential revenue]]), 0)</f>
        <v>2465336</v>
      </c>
      <c r="AB666" t="str">
        <f t="shared" si="62"/>
        <v>Yes</v>
      </c>
      <c r="AC666">
        <f t="shared" si="63"/>
        <v>252</v>
      </c>
      <c r="AD666" t="str">
        <f t="shared" si="64"/>
        <v>&lt;₹200</v>
      </c>
      <c r="AE666" t="str">
        <f t="shared" si="65"/>
        <v>51–60%</v>
      </c>
    </row>
    <row r="667" spans="1:31" x14ac:dyDescent="0.35">
      <c r="A667" t="s">
        <v>7060</v>
      </c>
      <c r="B667" t="s">
        <v>8773</v>
      </c>
      <c r="C667" t="str">
        <f>PROPER(Table3[[#This Row],[product_name2]])</f>
        <v>Morphy Richards Ofr Room Heater, 09 Fin 2000 Watts Oil Filled Room Heater , Isi Approved (Ofr 9 Grey)</v>
      </c>
      <c r="D667" t="s">
        <v>8774</v>
      </c>
      <c r="E667" t="s">
        <v>7062</v>
      </c>
      <c r="F667" t="str">
        <f>LEFT(Table3[[#This Row],[category]], FIND("|", Table3[[#This Row],[category]]) - 1)</f>
        <v>Computers&amp;Accessories</v>
      </c>
      <c r="G667" t="str">
        <f>MID(Table3[[#This Row],[category]], FIND("|", Table3[[#This Row],[category]]) + 1, FIND("|", Table3[[#This Row],[category]], FIND("|", Table3[[#This Row],[category]]) + 1) - FIND("|", Table3[[#This Row],[category]]) - 1)</f>
        <v>Accessories&amp;Peripherals</v>
      </c>
      <c r="H667" t="str">
        <f>RIGHT(Table3[[#This Row],[category]], LEN(Table3[[#This Row],[category]]) - FIND("|", Table3[[#This Row],[category]], FIND("|", Table3[[#This Row],[category]]) + 1))</f>
        <v>Audio&amp;VideoAccessories|PCSpeakers</v>
      </c>
      <c r="I667" s="6">
        <v>849</v>
      </c>
      <c r="J667" s="6">
        <v>1499</v>
      </c>
      <c r="K667" s="1">
        <f t="shared" si="60"/>
        <v>43.362241494329552</v>
      </c>
      <c r="L667" s="3">
        <v>0.43</v>
      </c>
      <c r="M667" s="1">
        <v>4</v>
      </c>
      <c r="N667" s="11">
        <v>7352</v>
      </c>
      <c r="O667" s="7">
        <f>IF(ISNUMBER(Table3[[#This Row],[rating]]), Table3[[#This Row],[rating]], "")</f>
        <v>4</v>
      </c>
      <c r="P667" s="7">
        <f>Table3[[#This Row],[average rating]] + (Table3[[#This Row],[rating_count]] / 1000)</f>
        <v>11.352</v>
      </c>
      <c r="Q667" s="7">
        <f>IFERROR(ROUND(VALUE(Table3[[#This Row],[rating]]), 0), "")</f>
        <v>4</v>
      </c>
      <c r="R667" t="s">
        <v>7063</v>
      </c>
      <c r="S667" t="s">
        <v>7064</v>
      </c>
      <c r="T667" t="s">
        <v>7065</v>
      </c>
      <c r="U667" t="s">
        <v>7066</v>
      </c>
      <c r="V667" t="s">
        <v>7067</v>
      </c>
      <c r="W667" t="s">
        <v>7068</v>
      </c>
      <c r="X667" t="s">
        <v>7069</v>
      </c>
      <c r="Y667" t="s">
        <v>7070</v>
      </c>
      <c r="Z667" s="6">
        <f t="shared" si="61"/>
        <v>11020648</v>
      </c>
      <c r="AA667" s="6">
        <f>IFERROR(VALUE(Table3[[#This Row],[potential revenue]]), 0)</f>
        <v>11020648</v>
      </c>
      <c r="AB667" t="str">
        <f t="shared" si="62"/>
        <v>Yes</v>
      </c>
      <c r="AC667">
        <f t="shared" si="63"/>
        <v>253</v>
      </c>
      <c r="AD667" t="str">
        <f t="shared" si="64"/>
        <v>&lt;₹200</v>
      </c>
      <c r="AE667" t="str">
        <f t="shared" si="65"/>
        <v>41–50%</v>
      </c>
    </row>
    <row r="668" spans="1:31" x14ac:dyDescent="0.35">
      <c r="A668" t="s">
        <v>10680</v>
      </c>
      <c r="B668" t="s">
        <v>7487</v>
      </c>
      <c r="C668" t="str">
        <f>PROPER(Table3[[#This Row],[product_name2]])</f>
        <v>Western Digital Wd Green Sata 240Gb Internal Ssd Solid State Drive - Sata 6Gb/S 2.5 Inches - Wds240G3G0A</v>
      </c>
      <c r="D668" t="s">
        <v>7488</v>
      </c>
      <c r="E668" t="s">
        <v>8888</v>
      </c>
      <c r="F668" t="str">
        <f>LEFT(Table3[[#This Row],[category]], FIND("|", Table3[[#This Row],[category]]) - 1)</f>
        <v>Home&amp;Kitchen</v>
      </c>
      <c r="G668" t="str">
        <f>MID(Table3[[#This Row],[category]], FIND("|", Table3[[#This Row],[category]]) + 1, FIND("|", Table3[[#This Row],[category]], FIND("|", Table3[[#This Row],[category]]) + 1) - FIND("|", Table3[[#This Row],[category]]) - 1)</f>
        <v>Heating,Cooling&amp;AirQuality</v>
      </c>
      <c r="H668" t="str">
        <f>RIGHT(Table3[[#This Row],[category]], LEN(Table3[[#This Row],[category]]) - FIND("|", Table3[[#This Row],[category]], FIND("|", Table3[[#This Row],[category]]) + 1))</f>
        <v>WaterHeaters&amp;Geysers|ImmersionRods</v>
      </c>
      <c r="I668" s="6">
        <v>510</v>
      </c>
      <c r="J668" s="6">
        <v>640</v>
      </c>
      <c r="K668" s="1">
        <f t="shared" si="60"/>
        <v>20.3125</v>
      </c>
      <c r="L668" s="3">
        <v>0.2</v>
      </c>
      <c r="M668" s="1">
        <v>4.0999999999999996</v>
      </c>
      <c r="N668" s="11">
        <v>7229</v>
      </c>
      <c r="O668" s="7">
        <f>IF(ISNUMBER(Table3[[#This Row],[rating]]), Table3[[#This Row],[rating]], "")</f>
        <v>4.0999999999999996</v>
      </c>
      <c r="P668" s="7">
        <f>Table3[[#This Row],[average rating]] + (Table3[[#This Row],[rating_count]] / 1000)</f>
        <v>11.329000000000001</v>
      </c>
      <c r="Q668" s="7">
        <f>IFERROR(ROUND(VALUE(Table3[[#This Row],[rating]]), 0), "")</f>
        <v>4</v>
      </c>
      <c r="R668" t="s">
        <v>10682</v>
      </c>
      <c r="S668" t="s">
        <v>10683</v>
      </c>
      <c r="T668" t="s">
        <v>10684</v>
      </c>
      <c r="U668" t="s">
        <v>10685</v>
      </c>
      <c r="V668" t="s">
        <v>10686</v>
      </c>
      <c r="W668" t="s">
        <v>10687</v>
      </c>
      <c r="X668" t="s">
        <v>10688</v>
      </c>
      <c r="Y668" t="s">
        <v>10689</v>
      </c>
      <c r="Z668" s="6">
        <f t="shared" si="61"/>
        <v>4626560</v>
      </c>
      <c r="AA668" s="6">
        <f>IFERROR(VALUE(Table3[[#This Row],[potential revenue]]), 0)</f>
        <v>4626560</v>
      </c>
      <c r="AB668" t="str">
        <f t="shared" si="62"/>
        <v>No</v>
      </c>
      <c r="AC668">
        <f t="shared" si="63"/>
        <v>252</v>
      </c>
      <c r="AD668" t="str">
        <f t="shared" si="64"/>
        <v>&gt;₹500</v>
      </c>
      <c r="AE668" t="str">
        <f t="shared" si="65"/>
        <v>21–30%</v>
      </c>
    </row>
    <row r="669" spans="1:31" x14ac:dyDescent="0.35">
      <c r="A669" t="s">
        <v>8175</v>
      </c>
      <c r="B669" t="s">
        <v>12203</v>
      </c>
      <c r="C669" t="str">
        <f>PROPER(Table3[[#This Row],[product_name2]])</f>
        <v>Te‚Ñ¢ Instant Electric Heating Hot And Cold Water Geyser Tap Water With Digital Display (White)</v>
      </c>
      <c r="D669" t="s">
        <v>12204</v>
      </c>
      <c r="E669" t="s">
        <v>6943</v>
      </c>
      <c r="F669" t="str">
        <f>LEFT(Table3[[#This Row],[category]], FIND("|", Table3[[#This Row],[category]]) - 1)</f>
        <v>Computers&amp;Accessories</v>
      </c>
      <c r="G669" t="str">
        <f>MID(Table3[[#This Row],[category]], FIND("|", Table3[[#This Row],[category]]) + 1, FIND("|", Table3[[#This Row],[category]], FIND("|", Table3[[#This Row],[category]]) + 1) - FIND("|", Table3[[#This Row],[category]]) - 1)</f>
        <v>Accessories&amp;Peripherals</v>
      </c>
      <c r="H669" t="str">
        <f>RIGHT(Table3[[#This Row],[category]], LEN(Table3[[#This Row],[category]]) - FIND("|", Table3[[#This Row],[category]], FIND("|", Table3[[#This Row],[category]]) + 1))</f>
        <v>LaptopAccessories|LaptopChargers&amp;PowerSupplies</v>
      </c>
      <c r="I669" s="6">
        <v>1699</v>
      </c>
      <c r="J669" s="6">
        <v>3499</v>
      </c>
      <c r="K669" s="1">
        <f t="shared" si="60"/>
        <v>51.443269505573021</v>
      </c>
      <c r="L669" s="3">
        <v>0.51</v>
      </c>
      <c r="M669" s="1">
        <v>3.6</v>
      </c>
      <c r="N669" s="11">
        <v>7689</v>
      </c>
      <c r="O669" s="7">
        <f>IF(ISNUMBER(Table3[[#This Row],[rating]]), Table3[[#This Row],[rating]], "")</f>
        <v>3.6</v>
      </c>
      <c r="P669" s="7">
        <f>Table3[[#This Row],[average rating]] + (Table3[[#This Row],[rating_count]] / 1000)</f>
        <v>11.289</v>
      </c>
      <c r="Q669" s="7">
        <f>IFERROR(ROUND(VALUE(Table3[[#This Row],[rating]]), 0), "")</f>
        <v>4</v>
      </c>
      <c r="R669" t="s">
        <v>8177</v>
      </c>
      <c r="S669" t="s">
        <v>8178</v>
      </c>
      <c r="T669" t="s">
        <v>8179</v>
      </c>
      <c r="U669" t="s">
        <v>8180</v>
      </c>
      <c r="V669" t="s">
        <v>8181</v>
      </c>
      <c r="W669" t="s">
        <v>8182</v>
      </c>
      <c r="X669" t="s">
        <v>8183</v>
      </c>
      <c r="Y669" t="s">
        <v>8184</v>
      </c>
      <c r="Z669" s="6">
        <f t="shared" si="61"/>
        <v>26903811</v>
      </c>
      <c r="AA669" s="6">
        <f>IFERROR(VALUE(Table3[[#This Row],[potential revenue]]), 0)</f>
        <v>26903811</v>
      </c>
      <c r="AB669" t="str">
        <f t="shared" si="62"/>
        <v>No</v>
      </c>
      <c r="AC669">
        <f t="shared" si="63"/>
        <v>251</v>
      </c>
      <c r="AD669" t="str">
        <f t="shared" si="64"/>
        <v>&gt;₹500</v>
      </c>
      <c r="AE669" t="str">
        <f t="shared" si="65"/>
        <v>51–60%</v>
      </c>
    </row>
    <row r="670" spans="1:31" x14ac:dyDescent="0.35">
      <c r="A670" t="s">
        <v>13067</v>
      </c>
      <c r="B670" t="s">
        <v>3870</v>
      </c>
      <c r="C670" t="str">
        <f>PROPER(Table3[[#This Row],[product_name2]])</f>
        <v>Boat Wave Call Smart Watch, Smart Talk With Advanced Dedicated Bluetooth Calling Chip, 1.69‚Äù Hd Display With 550 Nits &amp; 70% Color Gamut, 150+ Watch Faces, Multi-Sport Modes,Hr,Spo2(Caribbean Green)</v>
      </c>
      <c r="D670" t="s">
        <v>3871</v>
      </c>
      <c r="E670" t="s">
        <v>9105</v>
      </c>
      <c r="F670" t="str">
        <f>LEFT(Table3[[#This Row],[category]], FIND("|", Table3[[#This Row],[category]]) - 1)</f>
        <v>Home&amp;Kitchen</v>
      </c>
      <c r="G670" t="str">
        <f>MID(Table3[[#This Row],[category]], FIND("|", Table3[[#This Row],[category]]) + 1, FIND("|", Table3[[#This Row],[category]], FIND("|", Table3[[#This Row],[category]]) + 1) - FIND("|", Table3[[#This Row],[category]]) - 1)</f>
        <v>Kitchen&amp;HomeAppliances</v>
      </c>
      <c r="H670" t="str">
        <f>RIGHT(Table3[[#This Row],[category]], LEN(Table3[[#This Row],[category]]) - FIND("|", Table3[[#This Row],[category]], FIND("|", Table3[[#This Row],[category]]) + 1))</f>
        <v>SmallKitchenAppliances|SandwichMakers</v>
      </c>
      <c r="I670" s="6">
        <v>2863</v>
      </c>
      <c r="J670" s="6">
        <v>3690</v>
      </c>
      <c r="K670" s="1">
        <f t="shared" si="60"/>
        <v>22.411924119241192</v>
      </c>
      <c r="L670" s="3">
        <v>0.22</v>
      </c>
      <c r="M670" s="1">
        <v>4.3</v>
      </c>
      <c r="N670" s="11">
        <v>6987</v>
      </c>
      <c r="O670" s="7">
        <f>IF(ISNUMBER(Table3[[#This Row],[rating]]), Table3[[#This Row],[rating]], "")</f>
        <v>4.3</v>
      </c>
      <c r="P670" s="7">
        <f>Table3[[#This Row],[average rating]] + (Table3[[#This Row],[rating_count]] / 1000)</f>
        <v>11.286999999999999</v>
      </c>
      <c r="Q670" s="7">
        <f>IFERROR(ROUND(VALUE(Table3[[#This Row],[rating]]), 0), "")</f>
        <v>4</v>
      </c>
      <c r="R670" t="s">
        <v>13069</v>
      </c>
      <c r="S670" t="s">
        <v>13070</v>
      </c>
      <c r="T670" t="s">
        <v>13071</v>
      </c>
      <c r="U670" t="s">
        <v>13072</v>
      </c>
      <c r="V670" t="s">
        <v>13073</v>
      </c>
      <c r="W670" t="s">
        <v>13074</v>
      </c>
      <c r="X670" t="s">
        <v>13075</v>
      </c>
      <c r="Y670" t="s">
        <v>13076</v>
      </c>
      <c r="Z670" s="6">
        <f t="shared" si="61"/>
        <v>25782030</v>
      </c>
      <c r="AA670" s="6">
        <f>IFERROR(VALUE(Table3[[#This Row],[potential revenue]]), 0)</f>
        <v>25782030</v>
      </c>
      <c r="AB670" t="str">
        <f t="shared" si="62"/>
        <v>Yes</v>
      </c>
      <c r="AC670">
        <f t="shared" si="63"/>
        <v>251</v>
      </c>
      <c r="AD670" t="str">
        <f t="shared" si="64"/>
        <v>&gt;₹500</v>
      </c>
      <c r="AE670" t="str">
        <f t="shared" si="65"/>
        <v>21–30%</v>
      </c>
    </row>
    <row r="671" spans="1:31" x14ac:dyDescent="0.35">
      <c r="A671" t="s">
        <v>4190</v>
      </c>
      <c r="B671" t="s">
        <v>6315</v>
      </c>
      <c r="C671" t="str">
        <f>PROPER(Table3[[#This Row],[product_name2]])</f>
        <v>Duracell Chhota Power Aa Battery Set Of 10 Pcs</v>
      </c>
      <c r="D671" t="s">
        <v>6316</v>
      </c>
      <c r="E671" t="s">
        <v>2964</v>
      </c>
      <c r="F671" t="str">
        <f>LEFT(Table3[[#This Row],[category]], FIND("|", Table3[[#This Row],[category]]) - 1)</f>
        <v>Electronics</v>
      </c>
      <c r="G671" t="str">
        <f>MID(Table3[[#This Row],[category]], FIND("|", Table3[[#This Row],[category]]) + 1, FIND("|", Table3[[#This Row],[category]], FIND("|", Table3[[#This Row],[category]]) + 1) - FIND("|", Table3[[#This Row],[category]]) - 1)</f>
        <v>WearableTechnology</v>
      </c>
      <c r="H671" t="str">
        <f>RIGHT(Table3[[#This Row],[category]], LEN(Table3[[#This Row],[category]]) - FIND("|", Table3[[#This Row],[category]], FIND("|", Table3[[#This Row],[category]]) + 1))</f>
        <v>SmartWatches</v>
      </c>
      <c r="I671" s="6">
        <v>2999</v>
      </c>
      <c r="J671" s="6">
        <v>5999</v>
      </c>
      <c r="K671" s="1">
        <f t="shared" si="60"/>
        <v>50.008334722453739</v>
      </c>
      <c r="L671" s="3">
        <v>0.5</v>
      </c>
      <c r="M671" s="1">
        <v>4.0999999999999996</v>
      </c>
      <c r="N671" s="11">
        <v>7148</v>
      </c>
      <c r="O671" s="7">
        <f>IF(ISNUMBER(Table3[[#This Row],[rating]]), Table3[[#This Row],[rating]], "")</f>
        <v>4.0999999999999996</v>
      </c>
      <c r="P671" s="7">
        <f>Table3[[#This Row],[average rating]] + (Table3[[#This Row],[rating_count]] / 1000)</f>
        <v>11.247999999999999</v>
      </c>
      <c r="Q671" s="7">
        <f>IFERROR(ROUND(VALUE(Table3[[#This Row],[rating]]), 0), "")</f>
        <v>4</v>
      </c>
      <c r="R671" t="s">
        <v>4192</v>
      </c>
      <c r="S671" t="s">
        <v>4193</v>
      </c>
      <c r="T671" t="s">
        <v>4194</v>
      </c>
      <c r="U671" t="s">
        <v>4195</v>
      </c>
      <c r="V671" t="s">
        <v>4196</v>
      </c>
      <c r="W671" t="s">
        <v>4197</v>
      </c>
      <c r="X671" t="s">
        <v>4198</v>
      </c>
      <c r="Y671" t="s">
        <v>4199</v>
      </c>
      <c r="Z671" s="6">
        <f t="shared" si="61"/>
        <v>42880852</v>
      </c>
      <c r="AA671" s="6">
        <f>IFERROR(VALUE(Table3[[#This Row],[potential revenue]]), 0)</f>
        <v>42880852</v>
      </c>
      <c r="AB671" t="str">
        <f t="shared" si="62"/>
        <v>No</v>
      </c>
      <c r="AC671">
        <f t="shared" si="63"/>
        <v>252</v>
      </c>
      <c r="AD671" t="str">
        <f t="shared" si="64"/>
        <v>&gt;₹500</v>
      </c>
      <c r="AE671" t="str">
        <f t="shared" si="65"/>
        <v>51–60%</v>
      </c>
    </row>
    <row r="672" spans="1:31" x14ac:dyDescent="0.35">
      <c r="A672" t="s">
        <v>3582</v>
      </c>
      <c r="B672" t="s">
        <v>8284</v>
      </c>
      <c r="C672" t="str">
        <f>PROPER(Table3[[#This Row],[product_name2]])</f>
        <v>Hp M270 Backlit Usb Wired Gaming Mouse With 6 Buttons, 4-Speed Customizable 2400 Dpi, Ergonomic Design, Breathing Led Lighting, Metal Scroll Wheel, Lightweighted / 3 Years Warranty (7Zz87Aa), Black</v>
      </c>
      <c r="D672" t="s">
        <v>8285</v>
      </c>
      <c r="E672" t="s">
        <v>2995</v>
      </c>
      <c r="F672" t="str">
        <f>LEFT(Table3[[#This Row],[category]], FIND("|", Table3[[#This Row],[category]]) - 1)</f>
        <v>Electronics</v>
      </c>
      <c r="G672" t="str">
        <f>MID(Table3[[#This Row],[category]], FIND("|", Table3[[#This Row],[category]]) + 1, FIND("|", Table3[[#This Row],[category]], FIND("|", Table3[[#This Row],[category]]) + 1) - FIND("|", Table3[[#This Row],[category]]) - 1)</f>
        <v>Mobiles&amp;Accessories</v>
      </c>
      <c r="H672" t="str">
        <f>RIGHT(Table3[[#This Row],[category]], LEN(Table3[[#This Row],[category]]) - FIND("|", Table3[[#This Row],[category]], FIND("|", Table3[[#This Row],[category]]) + 1))</f>
        <v>MobileAccessories|Chargers|PowerBanks</v>
      </c>
      <c r="I672" s="6">
        <v>999</v>
      </c>
      <c r="J672" s="6">
        <v>1599</v>
      </c>
      <c r="K672" s="1">
        <f t="shared" si="60"/>
        <v>37.523452157598499</v>
      </c>
      <c r="L672" s="3">
        <v>0.38</v>
      </c>
      <c r="M672" s="1">
        <v>4</v>
      </c>
      <c r="N672" s="11">
        <v>7222</v>
      </c>
      <c r="O672" s="7">
        <f>IF(ISNUMBER(Table3[[#This Row],[rating]]), Table3[[#This Row],[rating]], "")</f>
        <v>4</v>
      </c>
      <c r="P672" s="7">
        <f>Table3[[#This Row],[average rating]] + (Table3[[#This Row],[rating_count]] / 1000)</f>
        <v>11.222000000000001</v>
      </c>
      <c r="Q672" s="7">
        <f>IFERROR(ROUND(VALUE(Table3[[#This Row],[rating]]), 0), "")</f>
        <v>4</v>
      </c>
      <c r="R672" t="s">
        <v>3584</v>
      </c>
      <c r="S672" t="s">
        <v>3585</v>
      </c>
      <c r="T672" t="s">
        <v>3586</v>
      </c>
      <c r="U672" t="s">
        <v>3587</v>
      </c>
      <c r="V672" t="s">
        <v>3588</v>
      </c>
      <c r="W672" t="s">
        <v>3589</v>
      </c>
      <c r="X672" t="s">
        <v>3590</v>
      </c>
      <c r="Y672" t="s">
        <v>3591</v>
      </c>
      <c r="Z672" s="6">
        <f t="shared" si="61"/>
        <v>11547978</v>
      </c>
      <c r="AA672" s="6">
        <f>IFERROR(VALUE(Table3[[#This Row],[potential revenue]]), 0)</f>
        <v>11547978</v>
      </c>
      <c r="AB672" t="str">
        <f t="shared" si="62"/>
        <v>Yes</v>
      </c>
      <c r="AC672">
        <f t="shared" si="63"/>
        <v>252</v>
      </c>
      <c r="AD672" t="str">
        <f t="shared" si="64"/>
        <v>&gt;₹500</v>
      </c>
      <c r="AE672" t="str">
        <f t="shared" si="65"/>
        <v>31–40%</v>
      </c>
    </row>
    <row r="673" spans="1:31" x14ac:dyDescent="0.35">
      <c r="A673" t="s">
        <v>3780</v>
      </c>
      <c r="B673" t="s">
        <v>8350</v>
      </c>
      <c r="C673" t="str">
        <f>PROPER(Table3[[#This Row],[product_name2]])</f>
        <v>Zebronics Aluminium Alloy Laptop Stand, Compatible With 9-15.6 Inch Laptops, 7 Angles Adjustable, Anti Slip Silicon Rubber Pads, Foldable, Velvet Pouch Inside, Zeb-Ns2000 (Dark Grey)</v>
      </c>
      <c r="D673" t="s">
        <v>8351</v>
      </c>
      <c r="E673" t="s">
        <v>2995</v>
      </c>
      <c r="F673" t="str">
        <f>LEFT(Table3[[#This Row],[category]], FIND("|", Table3[[#This Row],[category]]) - 1)</f>
        <v>Electronics</v>
      </c>
      <c r="G673" t="str">
        <f>MID(Table3[[#This Row],[category]], FIND("|", Table3[[#This Row],[category]]) + 1, FIND("|", Table3[[#This Row],[category]], FIND("|", Table3[[#This Row],[category]]) + 1) - FIND("|", Table3[[#This Row],[category]]) - 1)</f>
        <v>Mobiles&amp;Accessories</v>
      </c>
      <c r="H673" t="str">
        <f>RIGHT(Table3[[#This Row],[category]], LEN(Table3[[#This Row],[category]]) - FIND("|", Table3[[#This Row],[category]], FIND("|", Table3[[#This Row],[category]]) + 1))</f>
        <v>MobileAccessories|Chargers|PowerBanks</v>
      </c>
      <c r="I673" s="6">
        <v>999</v>
      </c>
      <c r="J673" s="6">
        <v>1599</v>
      </c>
      <c r="K673" s="1">
        <f t="shared" si="60"/>
        <v>37.523452157598499</v>
      </c>
      <c r="L673" s="3">
        <v>0.38</v>
      </c>
      <c r="M673" s="1">
        <v>4</v>
      </c>
      <c r="N673" s="11">
        <v>7222</v>
      </c>
      <c r="O673" s="7">
        <f>IF(ISNUMBER(Table3[[#This Row],[rating]]), Table3[[#This Row],[rating]], "")</f>
        <v>4</v>
      </c>
      <c r="P673" s="7">
        <f>Table3[[#This Row],[average rating]] + (Table3[[#This Row],[rating_count]] / 1000)</f>
        <v>11.222000000000001</v>
      </c>
      <c r="Q673" s="7">
        <f>IFERROR(ROUND(VALUE(Table3[[#This Row],[rating]]), 0), "")</f>
        <v>4</v>
      </c>
      <c r="R673" t="s">
        <v>3782</v>
      </c>
      <c r="S673" t="s">
        <v>3585</v>
      </c>
      <c r="T673" t="s">
        <v>3586</v>
      </c>
      <c r="U673" t="s">
        <v>3587</v>
      </c>
      <c r="V673" t="s">
        <v>3588</v>
      </c>
      <c r="W673" t="s">
        <v>3589</v>
      </c>
      <c r="X673" t="s">
        <v>3783</v>
      </c>
      <c r="Y673" t="s">
        <v>3784</v>
      </c>
      <c r="Z673" s="6">
        <f t="shared" si="61"/>
        <v>11547978</v>
      </c>
      <c r="AA673" s="6">
        <f>IFERROR(VALUE(Table3[[#This Row],[potential revenue]]), 0)</f>
        <v>11547978</v>
      </c>
      <c r="AB673" t="str">
        <f t="shared" si="62"/>
        <v>No</v>
      </c>
      <c r="AC673">
        <f t="shared" si="63"/>
        <v>252</v>
      </c>
      <c r="AD673" t="str">
        <f t="shared" si="64"/>
        <v>&gt;₹500</v>
      </c>
      <c r="AE673" t="str">
        <f t="shared" si="65"/>
        <v>31–40%</v>
      </c>
    </row>
    <row r="674" spans="1:31" x14ac:dyDescent="0.35">
      <c r="A674" t="s">
        <v>5286</v>
      </c>
      <c r="B674" t="s">
        <v>8562</v>
      </c>
      <c r="C674" t="str">
        <f>PROPER(Table3[[#This Row],[product_name2]])</f>
        <v>Swapkart Portable Flexible Adjustable Eye Protection Usb Led Desk Light Table Lamp For Reading, Working On Pc, Laptop, Power Bank, Bedroom ( Multicolour )</v>
      </c>
      <c r="D674" t="s">
        <v>8563</v>
      </c>
      <c r="E674" t="s">
        <v>5288</v>
      </c>
      <c r="F674" t="str">
        <f>LEFT(Table3[[#This Row],[category]], FIND("|", Table3[[#This Row],[category]]) - 1)</f>
        <v>Computers&amp;Accessories</v>
      </c>
      <c r="G674" t="str">
        <f>MID(Table3[[#This Row],[category]], FIND("|", Table3[[#This Row],[category]]) + 1, FIND("|", Table3[[#This Row],[category]], FIND("|", Table3[[#This Row],[category]]) + 1) - FIND("|", Table3[[#This Row],[category]]) - 1)</f>
        <v>Printers,Inks&amp;Accessories</v>
      </c>
      <c r="H674" t="str">
        <f>RIGHT(Table3[[#This Row],[category]], LEN(Table3[[#This Row],[category]]) - FIND("|", Table3[[#This Row],[category]], FIND("|", Table3[[#This Row],[category]]) + 1))</f>
        <v>Inks,Toners&amp;Cartridges|InkjetInkCartridges</v>
      </c>
      <c r="I674" s="6">
        <v>717</v>
      </c>
      <c r="J674" s="6">
        <v>761</v>
      </c>
      <c r="K674" s="1">
        <f t="shared" si="60"/>
        <v>5.7818659658344282</v>
      </c>
      <c r="L674" s="3">
        <v>0.06</v>
      </c>
      <c r="M674" s="1">
        <v>4</v>
      </c>
      <c r="N674" s="11">
        <v>7199</v>
      </c>
      <c r="O674" s="7">
        <f>IF(ISNUMBER(Table3[[#This Row],[rating]]), Table3[[#This Row],[rating]], "")</f>
        <v>4</v>
      </c>
      <c r="P674" s="7">
        <f>Table3[[#This Row],[average rating]] + (Table3[[#This Row],[rating_count]] / 1000)</f>
        <v>11.199</v>
      </c>
      <c r="Q674" s="7">
        <f>IFERROR(ROUND(VALUE(Table3[[#This Row],[rating]]), 0), "")</f>
        <v>4</v>
      </c>
      <c r="R674" t="s">
        <v>5289</v>
      </c>
      <c r="S674" t="s">
        <v>5290</v>
      </c>
      <c r="T674" t="s">
        <v>5291</v>
      </c>
      <c r="U674" t="s">
        <v>5292</v>
      </c>
      <c r="V674" t="s">
        <v>5293</v>
      </c>
      <c r="W674" t="s">
        <v>5294</v>
      </c>
      <c r="X674" t="s">
        <v>5295</v>
      </c>
      <c r="Y674" t="s">
        <v>5296</v>
      </c>
      <c r="Z674" s="6">
        <f t="shared" si="61"/>
        <v>5478439</v>
      </c>
      <c r="AA674" s="6">
        <f>IFERROR(VALUE(Table3[[#This Row],[potential revenue]]), 0)</f>
        <v>5478439</v>
      </c>
      <c r="AB674" t="str">
        <f t="shared" si="62"/>
        <v>No</v>
      </c>
      <c r="AC674">
        <f t="shared" si="63"/>
        <v>251</v>
      </c>
      <c r="AD674" t="str">
        <f t="shared" si="64"/>
        <v>&gt;₹500</v>
      </c>
      <c r="AE674" t="str">
        <f t="shared" si="65"/>
        <v>0–10%</v>
      </c>
    </row>
    <row r="675" spans="1:31" x14ac:dyDescent="0.35">
      <c r="A675" t="s">
        <v>4877</v>
      </c>
      <c r="B675" t="s">
        <v>11021</v>
      </c>
      <c r="C675" t="str">
        <f>PROPER(Table3[[#This Row],[product_name2]])</f>
        <v>Lifelong Power - Pro 500 Watt 3 Jar Mixer Grinder With 3 Speed Control And 1100 Watt Dry Non-Stick Soleplate Iron Super Combo (White And Grey, 1 Year Warranty)</v>
      </c>
      <c r="D675" t="s">
        <v>11022</v>
      </c>
      <c r="E675" t="s">
        <v>4879</v>
      </c>
      <c r="F675" t="str">
        <f>LEFT(Table3[[#This Row],[category]], FIND("|", Table3[[#This Row],[category]]) - 1)</f>
        <v>Computers&amp;Accessories</v>
      </c>
      <c r="G675" t="str">
        <f>MID(Table3[[#This Row],[category]], FIND("|", Table3[[#This Row],[category]]) + 1, FIND("|", Table3[[#This Row],[category]], FIND("|", Table3[[#This Row],[category]]) + 1) - FIND("|", Table3[[#This Row],[category]]) - 1)</f>
        <v>Accessories&amp;Peripherals</v>
      </c>
      <c r="H675" t="str">
        <f>RIGHT(Table3[[#This Row],[category]], LEN(Table3[[#This Row],[category]]) - FIND("|", Table3[[#This Row],[category]], FIND("|", Table3[[#This Row],[category]]) + 1))</f>
        <v>Keyboards,Mice&amp;InputDevices|GraphicTablets</v>
      </c>
      <c r="I675" s="6">
        <v>217</v>
      </c>
      <c r="J675" s="6">
        <v>237</v>
      </c>
      <c r="K675" s="1">
        <f t="shared" si="60"/>
        <v>8.4388185654008439</v>
      </c>
      <c r="L675" s="3">
        <v>0.08</v>
      </c>
      <c r="M675" s="1">
        <v>3.8</v>
      </c>
      <c r="N675" s="11">
        <v>7354</v>
      </c>
      <c r="O675" s="7">
        <f>IF(ISNUMBER(Table3[[#This Row],[rating]]), Table3[[#This Row],[rating]], "")</f>
        <v>3.8</v>
      </c>
      <c r="P675" s="7">
        <f>Table3[[#This Row],[average rating]] + (Table3[[#This Row],[rating_count]] / 1000)</f>
        <v>11.154</v>
      </c>
      <c r="Q675" s="7">
        <f>IFERROR(ROUND(VALUE(Table3[[#This Row],[rating]]), 0), "")</f>
        <v>4</v>
      </c>
      <c r="R675" t="s">
        <v>4880</v>
      </c>
      <c r="S675" t="s">
        <v>4881</v>
      </c>
      <c r="T675" t="s">
        <v>4882</v>
      </c>
      <c r="U675" t="s">
        <v>4883</v>
      </c>
      <c r="V675" t="s">
        <v>4884</v>
      </c>
      <c r="W675" t="s">
        <v>4885</v>
      </c>
      <c r="X675" t="s">
        <v>4886</v>
      </c>
      <c r="Y675" t="s">
        <v>4887</v>
      </c>
      <c r="Z675" s="6">
        <f t="shared" si="61"/>
        <v>1742898</v>
      </c>
      <c r="AA675" s="6">
        <f>IFERROR(VALUE(Table3[[#This Row],[potential revenue]]), 0)</f>
        <v>1742898</v>
      </c>
      <c r="AB675" t="str">
        <f t="shared" si="62"/>
        <v>No</v>
      </c>
      <c r="AC675">
        <f t="shared" si="63"/>
        <v>252</v>
      </c>
      <c r="AD675" t="str">
        <f t="shared" si="64"/>
        <v>&gt;₹500</v>
      </c>
      <c r="AE675" t="str">
        <f t="shared" si="65"/>
        <v>0–10%</v>
      </c>
    </row>
    <row r="676" spans="1:31" x14ac:dyDescent="0.35">
      <c r="A676" t="s">
        <v>12233</v>
      </c>
      <c r="B676" t="s">
        <v>256</v>
      </c>
      <c r="C676" t="str">
        <f>PROPER(Table3[[#This Row],[product_name2]])</f>
        <v>Tizum High Speed Hdmi Cable With Ethernet | Supports 3D 4K | For All Hdmi Devices Laptop Computer Gaming Console Tv Set Top Box (1.5 Meter/ 5 Feet)</v>
      </c>
      <c r="D676" t="s">
        <v>257</v>
      </c>
      <c r="E676" t="s">
        <v>8753</v>
      </c>
      <c r="F676" t="str">
        <f>LEFT(Table3[[#This Row],[category]], FIND("|", Table3[[#This Row],[category]]) - 1)</f>
        <v>Home&amp;Kitchen</v>
      </c>
      <c r="G676" t="str">
        <f>MID(Table3[[#This Row],[category]], FIND("|", Table3[[#This Row],[category]]) + 1, FIND("|", Table3[[#This Row],[category]], FIND("|", Table3[[#This Row],[category]]) + 1) - FIND("|", Table3[[#This Row],[category]]) - 1)</f>
        <v>Kitchen&amp;HomeAppliances</v>
      </c>
      <c r="H676" t="str">
        <f>RIGHT(Table3[[#This Row],[category]], LEN(Table3[[#This Row],[category]]) - FIND("|", Table3[[#This Row],[category]], FIND("|", Table3[[#This Row],[category]]) + 1))</f>
        <v>SmallKitchenAppliances|MixerGrinders</v>
      </c>
      <c r="I676" s="6">
        <v>6120</v>
      </c>
      <c r="J676" s="6">
        <v>8478</v>
      </c>
      <c r="K676" s="1">
        <f t="shared" si="60"/>
        <v>27.813163481953289</v>
      </c>
      <c r="L676" s="3">
        <v>0.28000000000000003</v>
      </c>
      <c r="M676" s="1">
        <v>4.5999999999999996</v>
      </c>
      <c r="N676" s="11">
        <v>6550</v>
      </c>
      <c r="O676" s="7">
        <f>IF(ISNUMBER(Table3[[#This Row],[rating]]), Table3[[#This Row],[rating]], "")</f>
        <v>4.5999999999999996</v>
      </c>
      <c r="P676" s="7">
        <f>Table3[[#This Row],[average rating]] + (Table3[[#This Row],[rating_count]] / 1000)</f>
        <v>11.149999999999999</v>
      </c>
      <c r="Q676" s="7">
        <f>IFERROR(ROUND(VALUE(Table3[[#This Row],[rating]]), 0), "")</f>
        <v>5</v>
      </c>
      <c r="R676" t="s">
        <v>12235</v>
      </c>
      <c r="S676" t="s">
        <v>12236</v>
      </c>
      <c r="T676" t="s">
        <v>12237</v>
      </c>
      <c r="U676" t="s">
        <v>12238</v>
      </c>
      <c r="V676" t="s">
        <v>12239</v>
      </c>
      <c r="W676" t="s">
        <v>12240</v>
      </c>
      <c r="X676" t="s">
        <v>12241</v>
      </c>
      <c r="Y676" t="s">
        <v>12242</v>
      </c>
      <c r="Z676" s="6">
        <f t="shared" si="61"/>
        <v>55530900</v>
      </c>
      <c r="AA676" s="6">
        <f>IFERROR(VALUE(Table3[[#This Row],[potential revenue]]), 0)</f>
        <v>55530900</v>
      </c>
      <c r="AB676" t="str">
        <f t="shared" si="62"/>
        <v>No</v>
      </c>
      <c r="AC676">
        <f t="shared" si="63"/>
        <v>253</v>
      </c>
      <c r="AD676" t="str">
        <f t="shared" si="64"/>
        <v>₹200–₹500</v>
      </c>
      <c r="AE676" t="str">
        <f t="shared" si="65"/>
        <v>21–30%</v>
      </c>
    </row>
    <row r="677" spans="1:31" x14ac:dyDescent="0.35">
      <c r="A677" t="s">
        <v>12574</v>
      </c>
      <c r="B677" t="s">
        <v>5601</v>
      </c>
      <c r="C677" t="str">
        <f>PROPER(Table3[[#This Row],[product_name2]])</f>
        <v>Epson 003 65 Ml For Ecotank L1110/L3100/L3101/L3110/L3115/L3116/L3150/L3151/L3152/L3156/L5190 Black Ink Bottle</v>
      </c>
      <c r="D677" t="s">
        <v>5602</v>
      </c>
      <c r="E677" t="s">
        <v>8690</v>
      </c>
      <c r="F677" t="str">
        <f>LEFT(Table3[[#This Row],[category]], FIND("|", Table3[[#This Row],[category]]) - 1)</f>
        <v>Home&amp;Kitchen</v>
      </c>
      <c r="G677" t="str">
        <f>MID(Table3[[#This Row],[category]], FIND("|", Table3[[#This Row],[category]]) + 1, FIND("|", Table3[[#This Row],[category]], FIND("|", Table3[[#This Row],[category]]) + 1) - FIND("|", Table3[[#This Row],[category]]) - 1)</f>
        <v>Kitchen&amp;HomeAppliances</v>
      </c>
      <c r="H677" t="str">
        <f>RIGHT(Table3[[#This Row],[category]], LEN(Table3[[#This Row],[category]]) - FIND("|", Table3[[#This Row],[category]], FIND("|", Table3[[#This Row],[category]]) + 1))</f>
        <v>SmallKitchenAppliances|InductionCooktop</v>
      </c>
      <c r="I677" s="6">
        <v>3180</v>
      </c>
      <c r="J677" s="6">
        <v>5295</v>
      </c>
      <c r="K677" s="1">
        <f t="shared" si="60"/>
        <v>39.943342776203963</v>
      </c>
      <c r="L677" s="3">
        <v>0.4</v>
      </c>
      <c r="M677" s="1">
        <v>4.2</v>
      </c>
      <c r="N677" s="11">
        <v>6919</v>
      </c>
      <c r="O677" s="7">
        <f>IF(ISNUMBER(Table3[[#This Row],[rating]]), Table3[[#This Row],[rating]], "")</f>
        <v>4.2</v>
      </c>
      <c r="P677" s="7">
        <f>Table3[[#This Row],[average rating]] + (Table3[[#This Row],[rating_count]] / 1000)</f>
        <v>11.119</v>
      </c>
      <c r="Q677" s="7">
        <f>IFERROR(ROUND(VALUE(Table3[[#This Row],[rating]]), 0), "")</f>
        <v>4</v>
      </c>
      <c r="R677" t="s">
        <v>12576</v>
      </c>
      <c r="S677" t="s">
        <v>12577</v>
      </c>
      <c r="T677" t="s">
        <v>12578</v>
      </c>
      <c r="U677" t="s">
        <v>12579</v>
      </c>
      <c r="V677" t="s">
        <v>12580</v>
      </c>
      <c r="W677" t="s">
        <v>12581</v>
      </c>
      <c r="X677" t="s">
        <v>12582</v>
      </c>
      <c r="Y677" t="s">
        <v>12583</v>
      </c>
      <c r="Z677" s="6">
        <f t="shared" si="61"/>
        <v>36636105</v>
      </c>
      <c r="AA677" s="6">
        <f>IFERROR(VALUE(Table3[[#This Row],[potential revenue]]), 0)</f>
        <v>36636105</v>
      </c>
      <c r="AB677" t="str">
        <f t="shared" si="62"/>
        <v>No</v>
      </c>
      <c r="AC677">
        <f t="shared" si="63"/>
        <v>254</v>
      </c>
      <c r="AD677" t="str">
        <f t="shared" si="64"/>
        <v>&gt;₹500</v>
      </c>
      <c r="AE677" t="str">
        <f t="shared" si="65"/>
        <v>31–40%</v>
      </c>
    </row>
    <row r="678" spans="1:31" x14ac:dyDescent="0.35">
      <c r="A678" t="s">
        <v>6382</v>
      </c>
      <c r="B678" t="s">
        <v>8709</v>
      </c>
      <c r="C678" t="str">
        <f>PROPER(Table3[[#This Row],[product_name2]])</f>
        <v>Shoptoshop Electric Lint Remover, Best Lint Shaver For Clothes,Lint Remover For Woolen Clothes ,Lint Remover For Sweaters</v>
      </c>
      <c r="D678" t="s">
        <v>8710</v>
      </c>
      <c r="E678" t="s">
        <v>5126</v>
      </c>
      <c r="F678" t="str">
        <f>LEFT(Table3[[#This Row],[category]], FIND("|", Table3[[#This Row],[category]]) - 1)</f>
        <v>Computers&amp;Accessories</v>
      </c>
      <c r="G678" t="str">
        <f>MID(Table3[[#This Row],[category]], FIND("|", Table3[[#This Row],[category]]) + 1, FIND("|", Table3[[#This Row],[category]], FIND("|", Table3[[#This Row],[category]]) + 1) - FIND("|", Table3[[#This Row],[category]]) - 1)</f>
        <v>Accessories&amp;Peripherals</v>
      </c>
      <c r="H678" t="str">
        <f>RIGHT(Table3[[#This Row],[category]], LEN(Table3[[#This Row],[category]]) - FIND("|", Table3[[#This Row],[category]], FIND("|", Table3[[#This Row],[category]]) + 1))</f>
        <v>Keyboards,Mice&amp;InputDevices|Keyboard&amp;MouseSets</v>
      </c>
      <c r="I678" s="6">
        <v>1349</v>
      </c>
      <c r="J678" s="6">
        <v>2198</v>
      </c>
      <c r="K678" s="1">
        <f t="shared" si="60"/>
        <v>38.626023657870789</v>
      </c>
      <c r="L678" s="3">
        <v>0.39</v>
      </c>
      <c r="M678" s="1">
        <v>4</v>
      </c>
      <c r="N678" s="11">
        <v>7113</v>
      </c>
      <c r="O678" s="7">
        <f>IF(ISNUMBER(Table3[[#This Row],[rating]]), Table3[[#This Row],[rating]], "")</f>
        <v>4</v>
      </c>
      <c r="P678" s="7">
        <f>Table3[[#This Row],[average rating]] + (Table3[[#This Row],[rating_count]] / 1000)</f>
        <v>11.113</v>
      </c>
      <c r="Q678" s="7">
        <f>IFERROR(ROUND(VALUE(Table3[[#This Row],[rating]]), 0), "")</f>
        <v>4</v>
      </c>
      <c r="R678" t="s">
        <v>6384</v>
      </c>
      <c r="S678" t="s">
        <v>6385</v>
      </c>
      <c r="T678" t="s">
        <v>6386</v>
      </c>
      <c r="U678" t="s">
        <v>6387</v>
      </c>
      <c r="V678" t="s">
        <v>6388</v>
      </c>
      <c r="W678" t="s">
        <v>6389</v>
      </c>
      <c r="X678" t="s">
        <v>6390</v>
      </c>
      <c r="Y678" t="s">
        <v>6391</v>
      </c>
      <c r="Z678" s="6">
        <f t="shared" si="61"/>
        <v>15634374</v>
      </c>
      <c r="AA678" s="6">
        <f>IFERROR(VALUE(Table3[[#This Row],[potential revenue]]), 0)</f>
        <v>15634374</v>
      </c>
      <c r="AB678" t="str">
        <f t="shared" si="62"/>
        <v>No</v>
      </c>
      <c r="AC678">
        <f t="shared" si="63"/>
        <v>254</v>
      </c>
      <c r="AD678" t="str">
        <f t="shared" si="64"/>
        <v>&gt;₹500</v>
      </c>
      <c r="AE678" t="str">
        <f t="shared" si="65"/>
        <v>31–40%</v>
      </c>
    </row>
    <row r="679" spans="1:31" x14ac:dyDescent="0.35">
      <c r="A679" t="s">
        <v>5984</v>
      </c>
      <c r="B679" t="s">
        <v>1462</v>
      </c>
      <c r="C679" t="str">
        <f>PROPER(Table3[[#This Row],[product_name2]])</f>
        <v>Pinnaclz Original Combo Of 2 Usb Type C Fast Charging Cable, Usb C Data Cable For Charging And Data Transfer Smart Phones White 1.2 Meter Made In India (Pack Of 2)</v>
      </c>
      <c r="D679" t="s">
        <v>1463</v>
      </c>
      <c r="E679" t="s">
        <v>5654</v>
      </c>
      <c r="F679" t="str">
        <f>LEFT(Table3[[#This Row],[category]], FIND("|", Table3[[#This Row],[category]]) - 1)</f>
        <v>OfficeProducts</v>
      </c>
      <c r="G679" t="str">
        <f>MID(Table3[[#This Row],[category]], FIND("|", Table3[[#This Row],[category]]) + 1, FIND("|", Table3[[#This Row],[category]], FIND("|", Table3[[#This Row],[category]]) + 1) - FIND("|", Table3[[#This Row],[category]]) - 1)</f>
        <v>OfficePaperProducts</v>
      </c>
      <c r="H679" t="str">
        <f>RIGHT(Table3[[#This Row],[category]], LEN(Table3[[#This Row],[category]]) - FIND("|", Table3[[#This Row],[category]], FIND("|", Table3[[#This Row],[category]]) + 1))</f>
        <v>Paper|Stationery|Notebooks,WritingPads&amp;Diaries|WireboundNotebooks</v>
      </c>
      <c r="I679" s="6">
        <v>137</v>
      </c>
      <c r="J679" s="6">
        <v>160</v>
      </c>
      <c r="K679" s="1">
        <f t="shared" si="60"/>
        <v>14.374999999999998</v>
      </c>
      <c r="L679" s="3">
        <v>0.14000000000000001</v>
      </c>
      <c r="M679" s="1">
        <v>4.4000000000000004</v>
      </c>
      <c r="N679" s="11">
        <v>6537</v>
      </c>
      <c r="O679" s="7">
        <f>IF(ISNUMBER(Table3[[#This Row],[rating]]), Table3[[#This Row],[rating]], "")</f>
        <v>4.4000000000000004</v>
      </c>
      <c r="P679" s="7">
        <f>Table3[[#This Row],[average rating]] + (Table3[[#This Row],[rating_count]] / 1000)</f>
        <v>10.937000000000001</v>
      </c>
      <c r="Q679" s="7">
        <f>IFERROR(ROUND(VALUE(Table3[[#This Row],[rating]]), 0), "")</f>
        <v>4</v>
      </c>
      <c r="R679" t="s">
        <v>5986</v>
      </c>
      <c r="S679" t="s">
        <v>5987</v>
      </c>
      <c r="T679" t="s">
        <v>5988</v>
      </c>
      <c r="U679" t="s">
        <v>5989</v>
      </c>
      <c r="V679" t="s">
        <v>5990</v>
      </c>
      <c r="W679" t="s">
        <v>5991</v>
      </c>
      <c r="X679" t="s">
        <v>5992</v>
      </c>
      <c r="Y679" t="s">
        <v>5993</v>
      </c>
      <c r="Z679" s="6">
        <f t="shared" si="61"/>
        <v>1045920</v>
      </c>
      <c r="AA679" s="6">
        <f>IFERROR(VALUE(Table3[[#This Row],[potential revenue]]), 0)</f>
        <v>1045920</v>
      </c>
      <c r="AB679" t="str">
        <f t="shared" si="62"/>
        <v>No</v>
      </c>
      <c r="AC679">
        <f t="shared" si="63"/>
        <v>255</v>
      </c>
      <c r="AD679" t="str">
        <f t="shared" si="64"/>
        <v>&gt;₹500</v>
      </c>
      <c r="AE679" t="str">
        <f t="shared" si="65"/>
        <v>11–20%</v>
      </c>
    </row>
    <row r="680" spans="1:31" x14ac:dyDescent="0.35">
      <c r="A680" t="s">
        <v>12937</v>
      </c>
      <c r="B680" t="s">
        <v>1987</v>
      </c>
      <c r="C680" t="str">
        <f>PROPER(Table3[[#This Row],[product_name2]])</f>
        <v>Portronics Konnect L 60W Pd Type C To Type C Mobile Charging Cable, 1.2M, Fast Data Sync, Tangle Resistant, Tpe+Nylon Braided(Grey)</v>
      </c>
      <c r="D680" t="s">
        <v>1988</v>
      </c>
      <c r="E680" t="s">
        <v>10407</v>
      </c>
      <c r="F680" t="str">
        <f>LEFT(Table3[[#This Row],[category]], FIND("|", Table3[[#This Row],[category]]) - 1)</f>
        <v>Home&amp;Kitchen</v>
      </c>
      <c r="G680" t="str">
        <f>MID(Table3[[#This Row],[category]], FIND("|", Table3[[#This Row],[category]]) + 1, FIND("|", Table3[[#This Row],[category]], FIND("|", Table3[[#This Row],[category]]) + 1) - FIND("|", Table3[[#This Row],[category]]) - 1)</f>
        <v>Kitchen&amp;HomeAppliances</v>
      </c>
      <c r="H680" t="str">
        <f>RIGHT(Table3[[#This Row],[category]], LEN(Table3[[#This Row],[category]]) - FIND("|", Table3[[#This Row],[category]], FIND("|", Table3[[#This Row],[category]]) + 1))</f>
        <v>SmallKitchenAppliances|HandMixers</v>
      </c>
      <c r="I680" s="6">
        <v>1499</v>
      </c>
      <c r="J680" s="6">
        <v>2199</v>
      </c>
      <c r="K680" s="1">
        <f t="shared" si="60"/>
        <v>31.832651205093228</v>
      </c>
      <c r="L680" s="3">
        <v>0.32</v>
      </c>
      <c r="M680" s="1">
        <v>4.4000000000000004</v>
      </c>
      <c r="N680" s="11">
        <v>6531</v>
      </c>
      <c r="O680" s="7">
        <f>IF(ISNUMBER(Table3[[#This Row],[rating]]), Table3[[#This Row],[rating]], "")</f>
        <v>4.4000000000000004</v>
      </c>
      <c r="P680" s="7">
        <f>Table3[[#This Row],[average rating]] + (Table3[[#This Row],[rating_count]] / 1000)</f>
        <v>10.931000000000001</v>
      </c>
      <c r="Q680" s="7">
        <f>IFERROR(ROUND(VALUE(Table3[[#This Row],[rating]]), 0), "")</f>
        <v>4</v>
      </c>
      <c r="R680" t="s">
        <v>12939</v>
      </c>
      <c r="S680" t="s">
        <v>12940</v>
      </c>
      <c r="T680" t="s">
        <v>12941</v>
      </c>
      <c r="U680" t="s">
        <v>12942</v>
      </c>
      <c r="V680" t="s">
        <v>12943</v>
      </c>
      <c r="W680" t="s">
        <v>12944</v>
      </c>
      <c r="X680" t="s">
        <v>12945</v>
      </c>
      <c r="Y680" t="s">
        <v>12946</v>
      </c>
      <c r="Z680" s="6">
        <f t="shared" si="61"/>
        <v>14361669</v>
      </c>
      <c r="AA680" s="6">
        <f>IFERROR(VALUE(Table3[[#This Row],[potential revenue]]), 0)</f>
        <v>14361669</v>
      </c>
      <c r="AB680" t="str">
        <f t="shared" si="62"/>
        <v>No</v>
      </c>
      <c r="AC680">
        <f t="shared" si="63"/>
        <v>255</v>
      </c>
      <c r="AD680" t="str">
        <f t="shared" si="64"/>
        <v>&lt;₹200</v>
      </c>
      <c r="AE680" t="str">
        <f t="shared" si="65"/>
        <v>31–40%</v>
      </c>
    </row>
    <row r="681" spans="1:31" x14ac:dyDescent="0.35">
      <c r="A681" t="s">
        <v>6962</v>
      </c>
      <c r="B681" t="s">
        <v>4934</v>
      </c>
      <c r="C681" t="str">
        <f>PROPER(Table3[[#This Row],[product_name2]])</f>
        <v>Zebronics Zeb-Bro In Ear Wired Earphones With Mic, 3.5Mm Audio Jack, 10Mm Drivers, Phone/Tablet Compatible(Black)</v>
      </c>
      <c r="D681" t="s">
        <v>4935</v>
      </c>
      <c r="E681" t="s">
        <v>5269</v>
      </c>
      <c r="F681" t="str">
        <f>LEFT(Table3[[#This Row],[category]], FIND("|", Table3[[#This Row],[category]]) - 1)</f>
        <v>Electronics</v>
      </c>
      <c r="G681" t="str">
        <f>MID(Table3[[#This Row],[category]], FIND("|", Table3[[#This Row],[category]]) + 1, FIND("|", Table3[[#This Row],[category]], FIND("|", Table3[[#This Row],[category]]) + 1) - FIND("|", Table3[[#This Row],[category]]) - 1)</f>
        <v>Cameras&amp;Photography</v>
      </c>
      <c r="H681" t="str">
        <f>RIGHT(Table3[[#This Row],[category]], LEN(Table3[[#This Row],[category]]) - FIND("|", Table3[[#This Row],[category]], FIND("|", Table3[[#This Row],[category]]) + 1))</f>
        <v>Accessories|Tripods&amp;Monopods|TripodLegs</v>
      </c>
      <c r="I681" s="6">
        <v>349</v>
      </c>
      <c r="J681" s="6">
        <v>995</v>
      </c>
      <c r="K681" s="1">
        <f t="shared" si="60"/>
        <v>64.924623115577887</v>
      </c>
      <c r="L681" s="3">
        <v>0.65</v>
      </c>
      <c r="M681" s="1">
        <v>4.2</v>
      </c>
      <c r="N681" s="11">
        <v>6676</v>
      </c>
      <c r="O681" s="7">
        <f>IF(ISNUMBER(Table3[[#This Row],[rating]]), Table3[[#This Row],[rating]], "")</f>
        <v>4.2</v>
      </c>
      <c r="P681" s="7">
        <f>Table3[[#This Row],[average rating]] + (Table3[[#This Row],[rating_count]] / 1000)</f>
        <v>10.876000000000001</v>
      </c>
      <c r="Q681" s="7">
        <f>IFERROR(ROUND(VALUE(Table3[[#This Row],[rating]]), 0), "")</f>
        <v>4</v>
      </c>
      <c r="R681" t="s">
        <v>6964</v>
      </c>
      <c r="S681" t="s">
        <v>6965</v>
      </c>
      <c r="T681" t="s">
        <v>6966</v>
      </c>
      <c r="U681" t="s">
        <v>6967</v>
      </c>
      <c r="V681" t="s">
        <v>6968</v>
      </c>
      <c r="W681" t="s">
        <v>6969</v>
      </c>
      <c r="X681" t="s">
        <v>6970</v>
      </c>
      <c r="Y681" t="s">
        <v>6971</v>
      </c>
      <c r="Z681" s="6">
        <f t="shared" si="61"/>
        <v>6642620</v>
      </c>
      <c r="AA681" s="6">
        <f>IFERROR(VALUE(Table3[[#This Row],[potential revenue]]), 0)</f>
        <v>6642620</v>
      </c>
      <c r="AB681" t="str">
        <f t="shared" si="62"/>
        <v>No</v>
      </c>
      <c r="AC681">
        <f t="shared" si="63"/>
        <v>256</v>
      </c>
      <c r="AD681" t="str">
        <f t="shared" si="64"/>
        <v>&gt;₹500</v>
      </c>
      <c r="AE681" t="str">
        <f t="shared" si="65"/>
        <v>61–70%</v>
      </c>
    </row>
    <row r="682" spans="1:31" x14ac:dyDescent="0.35">
      <c r="A682" t="s">
        <v>866</v>
      </c>
      <c r="B682" t="s">
        <v>4075</v>
      </c>
      <c r="C682" t="str">
        <f>PROPER(Table3[[#This Row],[product_name2]])</f>
        <v>Noise Colorfit Pro 4 Alpha Bluetooth Calling Smart Watch With 1.78 Amoled Display, Tru Sync, 60Hz Refresh Rate, Instacharge, Gesture Control, Functional 360 Digital Crown (Jet Black)</v>
      </c>
      <c r="D682" t="s">
        <v>4076</v>
      </c>
      <c r="E682" t="s">
        <v>172</v>
      </c>
      <c r="F682" t="str">
        <f>LEFT(Table3[[#This Row],[category]], FIND("|", Table3[[#This Row],[category]]) - 1)</f>
        <v>Electronics</v>
      </c>
      <c r="G682" t="str">
        <f>MID(Table3[[#This Row],[category]], FIND("|", Table3[[#This Row],[category]]) + 1, FIND("|", Table3[[#This Row],[category]], FIND("|", Table3[[#This Row],[category]]) + 1) - FIND("|", Table3[[#This Row],[category]]) - 1)</f>
        <v>HomeTheater,TV&amp;Video</v>
      </c>
      <c r="H682" t="str">
        <f>RIGHT(Table3[[#This Row],[category]], LEN(Table3[[#This Row],[category]]) - FIND("|", Table3[[#This Row],[category]], FIND("|", Table3[[#This Row],[category]]) + 1))</f>
        <v>Televisions|SmartTelevisions</v>
      </c>
      <c r="I682" s="6">
        <v>18990</v>
      </c>
      <c r="J682" s="6">
        <v>40990</v>
      </c>
      <c r="K682" s="1">
        <f t="shared" si="60"/>
        <v>53.671627226152715</v>
      </c>
      <c r="L682" s="3">
        <v>0.54</v>
      </c>
      <c r="M682" s="1">
        <v>4.2</v>
      </c>
      <c r="N682" s="11">
        <v>6659</v>
      </c>
      <c r="O682" s="7">
        <f>IF(ISNUMBER(Table3[[#This Row],[rating]]), Table3[[#This Row],[rating]], "")</f>
        <v>4.2</v>
      </c>
      <c r="P682" s="7">
        <f>Table3[[#This Row],[average rating]] + (Table3[[#This Row],[rating_count]] / 1000)</f>
        <v>10.859</v>
      </c>
      <c r="Q682" s="7">
        <f>IFERROR(ROUND(VALUE(Table3[[#This Row],[rating]]), 0), "")</f>
        <v>4</v>
      </c>
      <c r="R682" t="s">
        <v>868</v>
      </c>
      <c r="S682" t="s">
        <v>869</v>
      </c>
      <c r="T682" t="s">
        <v>870</v>
      </c>
      <c r="U682" t="s">
        <v>871</v>
      </c>
      <c r="V682" t="s">
        <v>872</v>
      </c>
      <c r="W682" t="s">
        <v>873</v>
      </c>
      <c r="X682" t="s">
        <v>874</v>
      </c>
      <c r="Y682" t="s">
        <v>875</v>
      </c>
      <c r="Z682" s="6">
        <f t="shared" si="61"/>
        <v>272952410</v>
      </c>
      <c r="AA682" s="6">
        <f>IFERROR(VALUE(Table3[[#This Row],[potential revenue]]), 0)</f>
        <v>272952410</v>
      </c>
      <c r="AB682" t="str">
        <f t="shared" si="62"/>
        <v>Yes</v>
      </c>
      <c r="AC682">
        <f t="shared" si="63"/>
        <v>257</v>
      </c>
      <c r="AD682" t="str">
        <f t="shared" si="64"/>
        <v>₹200–₹500</v>
      </c>
      <c r="AE682" t="str">
        <f t="shared" si="65"/>
        <v>51–60%</v>
      </c>
    </row>
    <row r="683" spans="1:31" x14ac:dyDescent="0.35">
      <c r="A683" t="s">
        <v>1921</v>
      </c>
      <c r="B683" t="s">
        <v>3884</v>
      </c>
      <c r="C683" t="str">
        <f>PROPER(Table3[[#This Row],[product_name2]])</f>
        <v>Kingone Upgraded Stylus Pen, Ipad Pencil, Ultra High Precision &amp; Sensitivity, Palm Rejection, Prevents False On/Off Touch, Power Display, Tilt Sensitivity, Magnetic Adsorption For Ipad 2018 And Later</v>
      </c>
      <c r="D683" t="s">
        <v>3885</v>
      </c>
      <c r="E683" t="s">
        <v>172</v>
      </c>
      <c r="F683" t="str">
        <f>LEFT(Table3[[#This Row],[category]], FIND("|", Table3[[#This Row],[category]]) - 1)</f>
        <v>Electronics</v>
      </c>
      <c r="G683" t="str">
        <f>MID(Table3[[#This Row],[category]], FIND("|", Table3[[#This Row],[category]]) + 1, FIND("|", Table3[[#This Row],[category]], FIND("|", Table3[[#This Row],[category]]) + 1) - FIND("|", Table3[[#This Row],[category]]) - 1)</f>
        <v>HomeTheater,TV&amp;Video</v>
      </c>
      <c r="H683" t="str">
        <f>RIGHT(Table3[[#This Row],[category]], LEN(Table3[[#This Row],[category]]) - FIND("|", Table3[[#This Row],[category]], FIND("|", Table3[[#This Row],[category]]) + 1))</f>
        <v>Televisions|SmartTelevisions</v>
      </c>
      <c r="I683" s="6">
        <v>42999</v>
      </c>
      <c r="J683" s="6">
        <v>59999</v>
      </c>
      <c r="K683" s="1">
        <f t="shared" si="60"/>
        <v>28.333805563426058</v>
      </c>
      <c r="L683" s="3">
        <v>0.28000000000000003</v>
      </c>
      <c r="M683" s="1">
        <v>4.0999999999999996</v>
      </c>
      <c r="N683" s="11">
        <v>6753</v>
      </c>
      <c r="O683" s="7">
        <f>IF(ISNUMBER(Table3[[#This Row],[rating]]), Table3[[#This Row],[rating]], "")</f>
        <v>4.0999999999999996</v>
      </c>
      <c r="P683" s="7">
        <f>Table3[[#This Row],[average rating]] + (Table3[[#This Row],[rating_count]] / 1000)</f>
        <v>10.853</v>
      </c>
      <c r="Q683" s="7">
        <f>IFERROR(ROUND(VALUE(Table3[[#This Row],[rating]]), 0), "")</f>
        <v>4</v>
      </c>
      <c r="R683" t="s">
        <v>1923</v>
      </c>
      <c r="S683" t="s">
        <v>1924</v>
      </c>
      <c r="T683" t="s">
        <v>1925</v>
      </c>
      <c r="U683" t="s">
        <v>1926</v>
      </c>
      <c r="V683" t="s">
        <v>1927</v>
      </c>
      <c r="W683" t="s">
        <v>1928</v>
      </c>
      <c r="X683" t="s">
        <v>1929</v>
      </c>
      <c r="Y683" t="s">
        <v>1930</v>
      </c>
      <c r="Z683" s="6">
        <f t="shared" si="61"/>
        <v>405173247</v>
      </c>
      <c r="AA683" s="6">
        <f>IFERROR(VALUE(Table3[[#This Row],[potential revenue]]), 0)</f>
        <v>405173247</v>
      </c>
      <c r="AB683" t="str">
        <f t="shared" si="62"/>
        <v>Yes</v>
      </c>
      <c r="AC683">
        <f t="shared" si="63"/>
        <v>258</v>
      </c>
      <c r="AD683" t="str">
        <f t="shared" si="64"/>
        <v>&gt;₹500</v>
      </c>
      <c r="AE683" t="str">
        <f t="shared" si="65"/>
        <v>21–30%</v>
      </c>
    </row>
    <row r="684" spans="1:31" x14ac:dyDescent="0.35">
      <c r="A684" t="s">
        <v>2887</v>
      </c>
      <c r="B684" t="s">
        <v>5955</v>
      </c>
      <c r="C684" t="str">
        <f>PROPER(Table3[[#This Row],[product_name2]])</f>
        <v>Duracell Plus Aaa Rechargeable Batteries (750 Mah) Pack Of 4</v>
      </c>
      <c r="D684" t="s">
        <v>5956</v>
      </c>
      <c r="E684" t="s">
        <v>172</v>
      </c>
      <c r="F684" t="str">
        <f>LEFT(Table3[[#This Row],[category]], FIND("|", Table3[[#This Row],[category]]) - 1)</f>
        <v>Electronics</v>
      </c>
      <c r="G684" t="str">
        <f>MID(Table3[[#This Row],[category]], FIND("|", Table3[[#This Row],[category]]) + 1, FIND("|", Table3[[#This Row],[category]], FIND("|", Table3[[#This Row],[category]]) + 1) - FIND("|", Table3[[#This Row],[category]]) - 1)</f>
        <v>HomeTheater,TV&amp;Video</v>
      </c>
      <c r="H684" t="str">
        <f>RIGHT(Table3[[#This Row],[category]], LEN(Table3[[#This Row],[category]]) - FIND("|", Table3[[#This Row],[category]], FIND("|", Table3[[#This Row],[category]]) + 1))</f>
        <v>Televisions|SmartTelevisions</v>
      </c>
      <c r="I684" s="6">
        <v>61999</v>
      </c>
      <c r="J684" s="6">
        <v>69999</v>
      </c>
      <c r="K684" s="1">
        <f t="shared" si="60"/>
        <v>11.428734696209945</v>
      </c>
      <c r="L684" s="3">
        <v>0.11</v>
      </c>
      <c r="M684" s="1">
        <v>4.0999999999999996</v>
      </c>
      <c r="N684" s="11">
        <v>6753</v>
      </c>
      <c r="O684" s="7">
        <f>IF(ISNUMBER(Table3[[#This Row],[rating]]), Table3[[#This Row],[rating]], "")</f>
        <v>4.0999999999999996</v>
      </c>
      <c r="P684" s="7">
        <f>Table3[[#This Row],[average rating]] + (Table3[[#This Row],[rating_count]] / 1000)</f>
        <v>10.853</v>
      </c>
      <c r="Q684" s="7">
        <f>IFERROR(ROUND(VALUE(Table3[[#This Row],[rating]]), 0), "")</f>
        <v>4</v>
      </c>
      <c r="R684" t="s">
        <v>2889</v>
      </c>
      <c r="S684" t="s">
        <v>1924</v>
      </c>
      <c r="T684" t="s">
        <v>1925</v>
      </c>
      <c r="U684" t="s">
        <v>1926</v>
      </c>
      <c r="V684" t="s">
        <v>1927</v>
      </c>
      <c r="W684" t="s">
        <v>1928</v>
      </c>
      <c r="X684" t="s">
        <v>2890</v>
      </c>
      <c r="Y684" t="s">
        <v>2891</v>
      </c>
      <c r="Z684" s="6">
        <f t="shared" si="61"/>
        <v>472703247</v>
      </c>
      <c r="AA684" s="6">
        <f>IFERROR(VALUE(Table3[[#This Row],[potential revenue]]), 0)</f>
        <v>472703247</v>
      </c>
      <c r="AB684" t="str">
        <f t="shared" si="62"/>
        <v>No</v>
      </c>
      <c r="AC684">
        <f t="shared" si="63"/>
        <v>258</v>
      </c>
      <c r="AD684" t="str">
        <f t="shared" si="64"/>
        <v>&gt;₹500</v>
      </c>
      <c r="AE684" t="str">
        <f t="shared" si="65"/>
        <v>11–20%</v>
      </c>
    </row>
    <row r="685" spans="1:31" x14ac:dyDescent="0.35">
      <c r="A685" t="s">
        <v>936</v>
      </c>
      <c r="B685" t="s">
        <v>2171</v>
      </c>
      <c r="C685" t="str">
        <f>PROPER(Table3[[#This Row],[product_name2]])</f>
        <v>Smashtronics¬Æ - Case For Firetv Remote, Fire Stick Remote Cover Case, Silicone Cover For Tv Firestick 4K/Tv 2Nd Gen(3Rd Gen) Remote Control - Light Weight/Anti Slip/Shockproof (Black)</v>
      </c>
      <c r="D685" t="s">
        <v>2172</v>
      </c>
      <c r="E685" t="s">
        <v>20</v>
      </c>
      <c r="F685" t="str">
        <f>LEFT(Table3[[#This Row],[category]], FIND("|", Table3[[#This Row],[category]]) - 1)</f>
        <v>Computers&amp;Accessories</v>
      </c>
      <c r="G685" t="str">
        <f>MID(Table3[[#This Row],[category]], FIND("|", Table3[[#This Row],[category]]) + 1, FIND("|", Table3[[#This Row],[category]], FIND("|", Table3[[#This Row],[category]]) + 1) - FIND("|", Table3[[#This Row],[category]]) - 1)</f>
        <v>Accessories&amp;Peripherals</v>
      </c>
      <c r="H685" t="str">
        <f>RIGHT(Table3[[#This Row],[category]], LEN(Table3[[#This Row],[category]]) - FIND("|", Table3[[#This Row],[category]], FIND("|", Table3[[#This Row],[category]]) + 1))</f>
        <v>Cables&amp;Accessories|Cables|USBCables</v>
      </c>
      <c r="I685" s="6">
        <v>849</v>
      </c>
      <c r="J685" s="6">
        <v>1809</v>
      </c>
      <c r="K685" s="1">
        <f t="shared" si="60"/>
        <v>53.067993366500829</v>
      </c>
      <c r="L685" s="3">
        <v>0.53</v>
      </c>
      <c r="M685" s="1">
        <v>4.3</v>
      </c>
      <c r="N685" s="11">
        <v>6547</v>
      </c>
      <c r="O685" s="7">
        <f>IF(ISNUMBER(Table3[[#This Row],[rating]]), Table3[[#This Row],[rating]], "")</f>
        <v>4.3</v>
      </c>
      <c r="P685" s="7">
        <f>Table3[[#This Row],[average rating]] + (Table3[[#This Row],[rating_count]] / 1000)</f>
        <v>10.847</v>
      </c>
      <c r="Q685" s="7">
        <f>IFERROR(ROUND(VALUE(Table3[[#This Row],[rating]]), 0), "")</f>
        <v>4</v>
      </c>
      <c r="R685" t="s">
        <v>505</v>
      </c>
      <c r="S685" t="s">
        <v>938</v>
      </c>
      <c r="T685" t="s">
        <v>939</v>
      </c>
      <c r="U685" t="s">
        <v>940</v>
      </c>
      <c r="V685" t="s">
        <v>941</v>
      </c>
      <c r="W685" t="s">
        <v>942</v>
      </c>
      <c r="X685" t="s">
        <v>511</v>
      </c>
      <c r="Y685" t="s">
        <v>943</v>
      </c>
      <c r="Z685" s="6">
        <f t="shared" si="61"/>
        <v>11843523</v>
      </c>
      <c r="AA685" s="6">
        <f>IFERROR(VALUE(Table3[[#This Row],[potential revenue]]), 0)</f>
        <v>11843523</v>
      </c>
      <c r="AB685" t="str">
        <f t="shared" si="62"/>
        <v>No</v>
      </c>
      <c r="AC685">
        <f t="shared" si="63"/>
        <v>258</v>
      </c>
      <c r="AD685" t="str">
        <f t="shared" si="64"/>
        <v>&gt;₹500</v>
      </c>
      <c r="AE685" t="str">
        <f t="shared" si="65"/>
        <v>51–60%</v>
      </c>
    </row>
    <row r="686" spans="1:31" x14ac:dyDescent="0.35">
      <c r="A686" t="s">
        <v>1627</v>
      </c>
      <c r="B686" t="s">
        <v>5848</v>
      </c>
      <c r="C686" t="str">
        <f>PROPER(Table3[[#This Row],[product_name2]])</f>
        <v>Acer Ek220Q 21.5 Inch (54.61 Cm) Full Hd (1920X1080) Va Panel Lcd Monitor With Led Back Light I 250 Nits I Hdmi, Vga Ports I Eye Care Features Like Bluelight Shield, Flickerless &amp; Comfy View (Black)</v>
      </c>
      <c r="D686" t="s">
        <v>5849</v>
      </c>
      <c r="E686" t="s">
        <v>20</v>
      </c>
      <c r="F686" t="str">
        <f>LEFT(Table3[[#This Row],[category]], FIND("|", Table3[[#This Row],[category]]) - 1)</f>
        <v>Computers&amp;Accessories</v>
      </c>
      <c r="G686" t="str">
        <f>MID(Table3[[#This Row],[category]], FIND("|", Table3[[#This Row],[category]]) + 1, FIND("|", Table3[[#This Row],[category]], FIND("|", Table3[[#This Row],[category]]) + 1) - FIND("|", Table3[[#This Row],[category]]) - 1)</f>
        <v>Accessories&amp;Peripherals</v>
      </c>
      <c r="H686" t="str">
        <f>RIGHT(Table3[[#This Row],[category]], LEN(Table3[[#This Row],[category]]) - FIND("|", Table3[[#This Row],[category]], FIND("|", Table3[[#This Row],[category]]) + 1))</f>
        <v>Cables&amp;Accessories|Cables|USBCables</v>
      </c>
      <c r="I686" s="6">
        <v>849</v>
      </c>
      <c r="J686" s="6">
        <v>999</v>
      </c>
      <c r="K686" s="1">
        <f t="shared" si="60"/>
        <v>15.015015015015015</v>
      </c>
      <c r="L686" s="3">
        <v>0.15</v>
      </c>
      <c r="M686" s="1">
        <v>4.0999999999999996</v>
      </c>
      <c r="N686" s="11">
        <v>6736</v>
      </c>
      <c r="O686" s="7">
        <f>IF(ISNUMBER(Table3[[#This Row],[rating]]), Table3[[#This Row],[rating]], "")</f>
        <v>4.0999999999999996</v>
      </c>
      <c r="P686" s="7">
        <f>Table3[[#This Row],[average rating]] + (Table3[[#This Row],[rating_count]] / 1000)</f>
        <v>10.835999999999999</v>
      </c>
      <c r="Q686" s="7">
        <f>IFERROR(ROUND(VALUE(Table3[[#This Row],[rating]]), 0), "")</f>
        <v>4</v>
      </c>
      <c r="R686" t="s">
        <v>1629</v>
      </c>
      <c r="S686" t="s">
        <v>1630</v>
      </c>
      <c r="T686" t="s">
        <v>1631</v>
      </c>
      <c r="U686" t="s">
        <v>1632</v>
      </c>
      <c r="V686" t="s">
        <v>1633</v>
      </c>
      <c r="W686" t="s">
        <v>1634</v>
      </c>
      <c r="X686" t="s">
        <v>1635</v>
      </c>
      <c r="Y686" t="s">
        <v>1636</v>
      </c>
      <c r="Z686" s="6">
        <f t="shared" si="61"/>
        <v>6729264</v>
      </c>
      <c r="AA686" s="6">
        <f>IFERROR(VALUE(Table3[[#This Row],[potential revenue]]), 0)</f>
        <v>6729264</v>
      </c>
      <c r="AB686" t="str">
        <f t="shared" si="62"/>
        <v>Yes</v>
      </c>
      <c r="AC686">
        <f t="shared" si="63"/>
        <v>259</v>
      </c>
      <c r="AD686" t="str">
        <f t="shared" si="64"/>
        <v>&gt;₹500</v>
      </c>
      <c r="AE686" t="str">
        <f t="shared" si="65"/>
        <v>11–20%</v>
      </c>
    </row>
    <row r="687" spans="1:31" x14ac:dyDescent="0.35">
      <c r="A687" t="s">
        <v>4389</v>
      </c>
      <c r="B687" t="s">
        <v>276</v>
      </c>
      <c r="C687" t="str">
        <f>PROPER(Table3[[#This Row],[product_name2]])</f>
        <v>Ambrane Unbreakable 3 In 1 Fast Charging Braided Multipurpose Cable For Speaker With 2.1 A Speed - 1.25 Meter, Black</v>
      </c>
      <c r="D687" t="s">
        <v>277</v>
      </c>
      <c r="E687" t="s">
        <v>3006</v>
      </c>
      <c r="F687" t="str">
        <f>LEFT(Table3[[#This Row],[category]], FIND("|", Table3[[#This Row],[category]]) - 1)</f>
        <v>Electronics</v>
      </c>
      <c r="G687" t="str">
        <f>MID(Table3[[#This Row],[category]], FIND("|", Table3[[#This Row],[category]]) + 1, FIND("|", Table3[[#This Row],[category]], FIND("|", Table3[[#This Row],[category]]) + 1) - FIND("|", Table3[[#This Row],[category]]) - 1)</f>
        <v>Mobiles&amp;Accessories</v>
      </c>
      <c r="H687" t="str">
        <f>RIGHT(Table3[[#This Row],[category]], LEN(Table3[[#This Row],[category]]) - FIND("|", Table3[[#This Row],[category]], FIND("|", Table3[[#This Row],[category]]) + 1))</f>
        <v>Smartphones&amp;BasicMobiles|Smartphones</v>
      </c>
      <c r="I687" s="6">
        <v>8499</v>
      </c>
      <c r="J687" s="6">
        <v>12999</v>
      </c>
      <c r="K687" s="1">
        <f t="shared" si="60"/>
        <v>34.618047542118624</v>
      </c>
      <c r="L687" s="3">
        <v>0.35</v>
      </c>
      <c r="M687" s="1">
        <v>4.0999999999999996</v>
      </c>
      <c r="N687" s="11">
        <v>6662</v>
      </c>
      <c r="O687" s="7">
        <f>IF(ISNUMBER(Table3[[#This Row],[rating]]), Table3[[#This Row],[rating]], "")</f>
        <v>4.0999999999999996</v>
      </c>
      <c r="P687" s="7">
        <f>Table3[[#This Row],[average rating]] + (Table3[[#This Row],[rating_count]] / 1000)</f>
        <v>10.762</v>
      </c>
      <c r="Q687" s="7">
        <f>IFERROR(ROUND(VALUE(Table3[[#This Row],[rating]]), 0), "")</f>
        <v>4</v>
      </c>
      <c r="R687" t="s">
        <v>4391</v>
      </c>
      <c r="S687" t="s">
        <v>4392</v>
      </c>
      <c r="T687" t="s">
        <v>4393</v>
      </c>
      <c r="U687" t="s">
        <v>4394</v>
      </c>
      <c r="V687" t="s">
        <v>4395</v>
      </c>
      <c r="W687" t="s">
        <v>4396</v>
      </c>
      <c r="X687" t="s">
        <v>4397</v>
      </c>
      <c r="Y687" t="s">
        <v>4398</v>
      </c>
      <c r="Z687" s="6">
        <f t="shared" si="61"/>
        <v>86599338</v>
      </c>
      <c r="AA687" s="6">
        <f>IFERROR(VALUE(Table3[[#This Row],[potential revenue]]), 0)</f>
        <v>86599338</v>
      </c>
      <c r="AB687" t="str">
        <f t="shared" si="62"/>
        <v>No</v>
      </c>
      <c r="AC687">
        <f t="shared" si="63"/>
        <v>260</v>
      </c>
      <c r="AD687" t="str">
        <f t="shared" si="64"/>
        <v>&gt;₹500</v>
      </c>
      <c r="AE687" t="str">
        <f t="shared" si="65"/>
        <v>31–40%</v>
      </c>
    </row>
    <row r="688" spans="1:31" x14ac:dyDescent="0.35">
      <c r="A688" t="s">
        <v>3944</v>
      </c>
      <c r="B688" t="s">
        <v>130</v>
      </c>
      <c r="C688" t="str">
        <f>PROPER(Table3[[#This Row],[product_name2]])</f>
        <v>Amazonbasics Flexible Premium Hdmi Cable (Black, 4K@60Hz, 18Gbps), 3-Foot</v>
      </c>
      <c r="D688" t="s">
        <v>131</v>
      </c>
      <c r="E688" t="s">
        <v>3796</v>
      </c>
      <c r="F688" t="str">
        <f>LEFT(Table3[[#This Row],[category]], FIND("|", Table3[[#This Row],[category]]) - 1)</f>
        <v>Electronics</v>
      </c>
      <c r="G688" t="str">
        <f>MID(Table3[[#This Row],[category]], FIND("|", Table3[[#This Row],[category]]) + 1, FIND("|", Table3[[#This Row],[category]], FIND("|", Table3[[#This Row],[category]]) + 1) - FIND("|", Table3[[#This Row],[category]]) - 1)</f>
        <v>Mobiles&amp;Accessories</v>
      </c>
      <c r="H688" t="str">
        <f>RIGHT(Table3[[#This Row],[category]], LEN(Table3[[#This Row],[category]]) - FIND("|", Table3[[#This Row],[category]], FIND("|", Table3[[#This Row],[category]]) + 1))</f>
        <v>MobileAccessories|Maintenance,Upkeep&amp;Repairs|ScreenProtectors</v>
      </c>
      <c r="I688" s="6">
        <v>999</v>
      </c>
      <c r="J688" s="6">
        <v>2899</v>
      </c>
      <c r="K688" s="1">
        <f t="shared" si="60"/>
        <v>65.53984132459469</v>
      </c>
      <c r="L688" s="3">
        <v>0.66</v>
      </c>
      <c r="M688" s="1">
        <v>4.5999999999999996</v>
      </c>
      <c r="N688" s="11">
        <v>6129</v>
      </c>
      <c r="O688" s="7">
        <f>IF(ISNUMBER(Table3[[#This Row],[rating]]), Table3[[#This Row],[rating]], "")</f>
        <v>4.5999999999999996</v>
      </c>
      <c r="P688" s="7">
        <f>Table3[[#This Row],[average rating]] + (Table3[[#This Row],[rating_count]] / 1000)</f>
        <v>10.728999999999999</v>
      </c>
      <c r="Q688" s="7">
        <f>IFERROR(ROUND(VALUE(Table3[[#This Row],[rating]]), 0), "")</f>
        <v>5</v>
      </c>
      <c r="R688" t="s">
        <v>3946</v>
      </c>
      <c r="S688" t="s">
        <v>3947</v>
      </c>
      <c r="T688" t="s">
        <v>3948</v>
      </c>
      <c r="U688" t="s">
        <v>3949</v>
      </c>
      <c r="V688" t="s">
        <v>3950</v>
      </c>
      <c r="W688" t="s">
        <v>3951</v>
      </c>
      <c r="X688" t="s">
        <v>3952</v>
      </c>
      <c r="Y688" t="s">
        <v>3953</v>
      </c>
      <c r="Z688" s="6">
        <f t="shared" si="61"/>
        <v>17767971</v>
      </c>
      <c r="AA688" s="6">
        <f>IFERROR(VALUE(Table3[[#This Row],[potential revenue]]), 0)</f>
        <v>17767971</v>
      </c>
      <c r="AB688" t="str">
        <f t="shared" si="62"/>
        <v>No</v>
      </c>
      <c r="AC688">
        <f t="shared" si="63"/>
        <v>259</v>
      </c>
      <c r="AD688" t="str">
        <f t="shared" si="64"/>
        <v>&gt;₹500</v>
      </c>
      <c r="AE688" t="str">
        <f t="shared" si="65"/>
        <v>61–70%</v>
      </c>
    </row>
    <row r="689" spans="1:31" x14ac:dyDescent="0.35">
      <c r="A689" t="s">
        <v>7607</v>
      </c>
      <c r="B689" t="s">
        <v>12584</v>
      </c>
      <c r="C689" t="str">
        <f>PROPER(Table3[[#This Row],[product_name2]])</f>
        <v>Aqua D Pure Active Copper 12-L Ro+Uv Water Filter Purifier For Home, Kitchen Fully Automatic Uf+Tds Controller</v>
      </c>
      <c r="D689" t="s">
        <v>12585</v>
      </c>
      <c r="E689" t="s">
        <v>7609</v>
      </c>
      <c r="F689" t="str">
        <f>LEFT(Table3[[#This Row],[category]], FIND("|", Table3[[#This Row],[category]]) - 1)</f>
        <v>Computers&amp;Accessories</v>
      </c>
      <c r="G689" t="str">
        <f>MID(Table3[[#This Row],[category]], FIND("|", Table3[[#This Row],[category]]) + 1, FIND("|", Table3[[#This Row],[category]], FIND("|", Table3[[#This Row],[category]]) + 1) - FIND("|", Table3[[#This Row],[category]]) - 1)</f>
        <v>Accessories&amp;Peripherals</v>
      </c>
      <c r="H689" t="str">
        <f>RIGHT(Table3[[#This Row],[category]], LEN(Table3[[#This Row],[category]]) - FIND("|", Table3[[#This Row],[category]], FIND("|", Table3[[#This Row],[category]]) + 1))</f>
        <v>Audio&amp;VideoAccessories|PCHeadsets</v>
      </c>
      <c r="I689" s="6">
        <v>649</v>
      </c>
      <c r="J689" s="6">
        <v>999</v>
      </c>
      <c r="K689" s="1">
        <f t="shared" si="60"/>
        <v>35.035035035035037</v>
      </c>
      <c r="L689" s="3">
        <v>0.35</v>
      </c>
      <c r="M689" s="1">
        <v>3.5</v>
      </c>
      <c r="N689" s="11">
        <v>7222</v>
      </c>
      <c r="O689" s="7">
        <f>IF(ISNUMBER(Table3[[#This Row],[rating]]), Table3[[#This Row],[rating]], "")</f>
        <v>3.5</v>
      </c>
      <c r="P689" s="7">
        <f>Table3[[#This Row],[average rating]] + (Table3[[#This Row],[rating_count]] / 1000)</f>
        <v>10.722000000000001</v>
      </c>
      <c r="Q689" s="7">
        <f>IFERROR(ROUND(VALUE(Table3[[#This Row],[rating]]), 0), "")</f>
        <v>4</v>
      </c>
      <c r="R689" t="s">
        <v>7610</v>
      </c>
      <c r="S689" t="s">
        <v>7611</v>
      </c>
      <c r="T689" t="s">
        <v>7612</v>
      </c>
      <c r="U689" t="s">
        <v>7613</v>
      </c>
      <c r="V689" t="s">
        <v>7614</v>
      </c>
      <c r="W689" t="s">
        <v>7615</v>
      </c>
      <c r="X689" t="s">
        <v>7616</v>
      </c>
      <c r="Y689" t="s">
        <v>7617</v>
      </c>
      <c r="Z689" s="6">
        <f t="shared" si="61"/>
        <v>7214778</v>
      </c>
      <c r="AA689" s="6">
        <f>IFERROR(VALUE(Table3[[#This Row],[potential revenue]]), 0)</f>
        <v>7214778</v>
      </c>
      <c r="AB689" t="str">
        <f t="shared" si="62"/>
        <v>Yes</v>
      </c>
      <c r="AC689">
        <f t="shared" si="63"/>
        <v>260</v>
      </c>
      <c r="AD689" t="str">
        <f t="shared" si="64"/>
        <v>&gt;₹500</v>
      </c>
      <c r="AE689" t="str">
        <f t="shared" si="65"/>
        <v>31–40%</v>
      </c>
    </row>
    <row r="690" spans="1:31" x14ac:dyDescent="0.35">
      <c r="A690" t="s">
        <v>6868</v>
      </c>
      <c r="B690" t="s">
        <v>1571</v>
      </c>
      <c r="C690" t="str">
        <f>PROPER(Table3[[#This Row],[product_name2]])</f>
        <v>Skadioo Wifi Adapter For Pc | Car Accessories, Wifi Dongle For Pc | Usb Wifi Adapter For Pc | Wi-Fi Receiver 2.4Ghz, 802.11B/G/N Unano Size Wifi Dongle Compatible Adapter,Wifi Dongle For Pc</v>
      </c>
      <c r="D690" t="s">
        <v>1572</v>
      </c>
      <c r="E690" t="s">
        <v>4868</v>
      </c>
      <c r="F690" t="str">
        <f>LEFT(Table3[[#This Row],[category]], FIND("|", Table3[[#This Row],[category]]) - 1)</f>
        <v>Computers&amp;Accessories</v>
      </c>
      <c r="G690" t="str">
        <f>MID(Table3[[#This Row],[category]], FIND("|", Table3[[#This Row],[category]]) + 1, FIND("|", Table3[[#This Row],[category]], FIND("|", Table3[[#This Row],[category]]) + 1) - FIND("|", Table3[[#This Row],[category]]) - 1)</f>
        <v>Accessories&amp;Peripherals</v>
      </c>
      <c r="H690" t="str">
        <f>RIGHT(Table3[[#This Row],[category]], LEN(Table3[[#This Row],[category]]) - FIND("|", Table3[[#This Row],[category]], FIND("|", Table3[[#This Row],[category]]) + 1))</f>
        <v>Keyboards,Mice&amp;InputDevices|Mice</v>
      </c>
      <c r="I690" s="6">
        <v>629</v>
      </c>
      <c r="J690" s="6">
        <v>1390</v>
      </c>
      <c r="K690" s="1">
        <f t="shared" si="60"/>
        <v>54.748201438848923</v>
      </c>
      <c r="L690" s="3">
        <v>0.55000000000000004</v>
      </c>
      <c r="M690" s="1">
        <v>4.4000000000000004</v>
      </c>
      <c r="N690" s="11">
        <v>6301</v>
      </c>
      <c r="O690" s="7">
        <f>IF(ISNUMBER(Table3[[#This Row],[rating]]), Table3[[#This Row],[rating]], "")</f>
        <v>4.4000000000000004</v>
      </c>
      <c r="P690" s="7">
        <f>Table3[[#This Row],[average rating]] + (Table3[[#This Row],[rating_count]] / 1000)</f>
        <v>10.701000000000001</v>
      </c>
      <c r="Q690" s="7">
        <f>IFERROR(ROUND(VALUE(Table3[[#This Row],[rating]]), 0), "")</f>
        <v>4</v>
      </c>
      <c r="R690" t="s">
        <v>6870</v>
      </c>
      <c r="S690" t="s">
        <v>6871</v>
      </c>
      <c r="T690" t="s">
        <v>6872</v>
      </c>
      <c r="U690" t="s">
        <v>6873</v>
      </c>
      <c r="V690" t="s">
        <v>6874</v>
      </c>
      <c r="W690" t="s">
        <v>6875</v>
      </c>
      <c r="X690" t="s">
        <v>6876</v>
      </c>
      <c r="Y690" t="s">
        <v>6877</v>
      </c>
      <c r="Z690" s="6">
        <f t="shared" si="61"/>
        <v>8758390</v>
      </c>
      <c r="AA690" s="6">
        <f>IFERROR(VALUE(Table3[[#This Row],[potential revenue]]), 0)</f>
        <v>8758390</v>
      </c>
      <c r="AB690" t="str">
        <f t="shared" si="62"/>
        <v>No</v>
      </c>
      <c r="AC690">
        <f t="shared" si="63"/>
        <v>261</v>
      </c>
      <c r="AD690" t="str">
        <f t="shared" si="64"/>
        <v>&gt;₹500</v>
      </c>
      <c r="AE690" t="str">
        <f t="shared" si="65"/>
        <v>51–60%</v>
      </c>
    </row>
    <row r="691" spans="1:31" x14ac:dyDescent="0.35">
      <c r="A691" t="s">
        <v>12193</v>
      </c>
      <c r="B691" t="s">
        <v>3805</v>
      </c>
      <c r="C691" t="str">
        <f>PROPER(Table3[[#This Row],[product_name2]])</f>
        <v>Noise Colorfit Pulse Smartwatch With 3.56 Cm (1.4") Full Touch Hd Display, Spo2, Heart Rate, Sleep Monitors &amp; 10-Day Battery - Jet Black</v>
      </c>
      <c r="D691" t="s">
        <v>3806</v>
      </c>
      <c r="E691" t="s">
        <v>8742</v>
      </c>
      <c r="F691" t="str">
        <f>LEFT(Table3[[#This Row],[category]], FIND("|", Table3[[#This Row],[category]]) - 1)</f>
        <v>Home&amp;Kitchen</v>
      </c>
      <c r="G691" t="str">
        <f>MID(Table3[[#This Row],[category]], FIND("|", Table3[[#This Row],[category]]) + 1, FIND("|", Table3[[#This Row],[category]], FIND("|", Table3[[#This Row],[category]]) + 1) - FIND("|", Table3[[#This Row],[category]]) - 1)</f>
        <v>Kitchen&amp;HomeAppliances</v>
      </c>
      <c r="H691" t="str">
        <f>RIGHT(Table3[[#This Row],[category]], LEN(Table3[[#This Row],[category]]) - FIND("|", Table3[[#This Row],[category]], FIND("|", Table3[[#This Row],[category]]) + 1))</f>
        <v>Vacuum,Cleaning&amp;Ironing|Irons,Steamers&amp;Accessories|Irons|DryIrons</v>
      </c>
      <c r="I691" s="6">
        <v>889</v>
      </c>
      <c r="J691" s="6">
        <v>1295</v>
      </c>
      <c r="K691" s="1">
        <f t="shared" si="60"/>
        <v>31.351351351351354</v>
      </c>
      <c r="L691" s="3">
        <v>0.31</v>
      </c>
      <c r="M691" s="1">
        <v>4.3</v>
      </c>
      <c r="N691" s="11">
        <v>6400</v>
      </c>
      <c r="O691" s="7">
        <f>IF(ISNUMBER(Table3[[#This Row],[rating]]), Table3[[#This Row],[rating]], "")</f>
        <v>4.3</v>
      </c>
      <c r="P691" s="7">
        <f>Table3[[#This Row],[average rating]] + (Table3[[#This Row],[rating_count]] / 1000)</f>
        <v>10.7</v>
      </c>
      <c r="Q691" s="7">
        <f>IFERROR(ROUND(VALUE(Table3[[#This Row],[rating]]), 0), "")</f>
        <v>4</v>
      </c>
      <c r="R691" t="s">
        <v>12195</v>
      </c>
      <c r="S691" t="s">
        <v>12196</v>
      </c>
      <c r="T691" t="s">
        <v>12197</v>
      </c>
      <c r="U691" t="s">
        <v>12198</v>
      </c>
      <c r="V691" t="s">
        <v>12199</v>
      </c>
      <c r="W691" t="s">
        <v>12200</v>
      </c>
      <c r="X691" t="s">
        <v>12201</v>
      </c>
      <c r="Y691" t="s">
        <v>12202</v>
      </c>
      <c r="Z691" s="6">
        <f t="shared" si="61"/>
        <v>8288000</v>
      </c>
      <c r="AA691" s="6">
        <f>IFERROR(VALUE(Table3[[#This Row],[potential revenue]]), 0)</f>
        <v>8288000</v>
      </c>
      <c r="AB691" t="str">
        <f t="shared" si="62"/>
        <v>Yes</v>
      </c>
      <c r="AC691">
        <f t="shared" si="63"/>
        <v>260</v>
      </c>
      <c r="AD691" t="str">
        <f t="shared" si="64"/>
        <v>&gt;₹500</v>
      </c>
      <c r="AE691" t="str">
        <f t="shared" si="65"/>
        <v>31–40%</v>
      </c>
    </row>
    <row r="692" spans="1:31" x14ac:dyDescent="0.35">
      <c r="A692" t="s">
        <v>6826</v>
      </c>
      <c r="B692" t="s">
        <v>10173</v>
      </c>
      <c r="C692" t="str">
        <f>PROPER(Table3[[#This Row],[product_name2]])</f>
        <v>Fabware Lint Remover For Clothes - Sticky Lint Roller For Clothes, Furniture, Wool, Coat, Car Seats, Carpet, Fabric, Dust Cleaner, Pet Hair Remover With 1 Handle &amp; 1 Refill Total 60 Sheets &amp; 1 Cover</v>
      </c>
      <c r="D692" t="s">
        <v>10174</v>
      </c>
      <c r="E692" t="s">
        <v>6828</v>
      </c>
      <c r="F692" t="str">
        <f>LEFT(Table3[[#This Row],[category]], FIND("|", Table3[[#This Row],[category]]) - 1)</f>
        <v>Electronics</v>
      </c>
      <c r="G692" t="str">
        <f>MID(Table3[[#This Row],[category]], FIND("|", Table3[[#This Row],[category]]) + 1, FIND("|", Table3[[#This Row],[category]], FIND("|", Table3[[#This Row],[category]]) + 1) - FIND("|", Table3[[#This Row],[category]]) - 1)</f>
        <v>HomeAudio</v>
      </c>
      <c r="H692" t="str">
        <f>RIGHT(Table3[[#This Row],[category]], LEN(Table3[[#This Row],[category]]) - FIND("|", Table3[[#This Row],[category]], FIND("|", Table3[[#This Row],[category]]) + 1))</f>
        <v>Speakers|MultimediaSpeakerSystems</v>
      </c>
      <c r="I692" s="6">
        <v>499</v>
      </c>
      <c r="J692" s="6">
        <v>799</v>
      </c>
      <c r="K692" s="1">
        <f t="shared" si="60"/>
        <v>37.546933667083856</v>
      </c>
      <c r="L692" s="3">
        <v>0.38</v>
      </c>
      <c r="M692" s="1">
        <v>3.9</v>
      </c>
      <c r="N692" s="11">
        <v>6742</v>
      </c>
      <c r="O692" s="7">
        <f>IF(ISNUMBER(Table3[[#This Row],[rating]]), Table3[[#This Row],[rating]], "")</f>
        <v>3.9</v>
      </c>
      <c r="P692" s="7">
        <f>Table3[[#This Row],[average rating]] + (Table3[[#This Row],[rating_count]] / 1000)</f>
        <v>10.641999999999999</v>
      </c>
      <c r="Q692" s="7">
        <f>IFERROR(ROUND(VALUE(Table3[[#This Row],[rating]]), 0), "")</f>
        <v>4</v>
      </c>
      <c r="R692" t="s">
        <v>6829</v>
      </c>
      <c r="S692" t="s">
        <v>6830</v>
      </c>
      <c r="T692" t="s">
        <v>6831</v>
      </c>
      <c r="U692" t="s">
        <v>6832</v>
      </c>
      <c r="V692" t="s">
        <v>6833</v>
      </c>
      <c r="W692" t="s">
        <v>6834</v>
      </c>
      <c r="X692" t="s">
        <v>6835</v>
      </c>
      <c r="Y692" t="s">
        <v>6836</v>
      </c>
      <c r="Z692" s="6">
        <f t="shared" si="61"/>
        <v>5386858</v>
      </c>
      <c r="AA692" s="6">
        <f>IFERROR(VALUE(Table3[[#This Row],[potential revenue]]), 0)</f>
        <v>5386858</v>
      </c>
      <c r="AB692" t="str">
        <f t="shared" si="62"/>
        <v>No</v>
      </c>
      <c r="AC692">
        <f t="shared" si="63"/>
        <v>261</v>
      </c>
      <c r="AD692" t="str">
        <f t="shared" si="64"/>
        <v>&gt;₹500</v>
      </c>
      <c r="AE692" t="str">
        <f t="shared" si="65"/>
        <v>31–40%</v>
      </c>
    </row>
    <row r="693" spans="1:31" x14ac:dyDescent="0.35">
      <c r="A693" t="s">
        <v>8815</v>
      </c>
      <c r="B693" t="s">
        <v>5144</v>
      </c>
      <c r="C693" t="str">
        <f>PROPER(Table3[[#This Row],[product_name2]])</f>
        <v>Seagate Expansion 1Tb External Hdd - Usb 3.0 For Windows And Mac With 3 Yr Data Recovery Services, Portable Hard Drive (Stkm1000400)</v>
      </c>
      <c r="D693" t="s">
        <v>5145</v>
      </c>
      <c r="E693" t="s">
        <v>8817</v>
      </c>
      <c r="F693" t="str">
        <f>LEFT(Table3[[#This Row],[category]], FIND("|", Table3[[#This Row],[category]]) - 1)</f>
        <v>Home&amp;Kitchen</v>
      </c>
      <c r="G693" t="str">
        <f>MID(Table3[[#This Row],[category]], FIND("|", Table3[[#This Row],[category]]) + 1, FIND("|", Table3[[#This Row],[category]], FIND("|", Table3[[#This Row],[category]]) + 1) - FIND("|", Table3[[#This Row],[category]]) - 1)</f>
        <v>Heating,Cooling&amp;AirQuality</v>
      </c>
      <c r="H693" t="str">
        <f>RIGHT(Table3[[#This Row],[category]], LEN(Table3[[#This Row],[category]]) - FIND("|", Table3[[#This Row],[category]], FIND("|", Table3[[#This Row],[category]]) + 1))</f>
        <v>WaterHeaters&amp;Geysers|StorageWaterHeaters</v>
      </c>
      <c r="I693" s="6">
        <v>5499</v>
      </c>
      <c r="J693" s="6">
        <v>13150</v>
      </c>
      <c r="K693" s="1">
        <f t="shared" si="60"/>
        <v>58.182509505703415</v>
      </c>
      <c r="L693" s="3">
        <v>0.57999999999999996</v>
      </c>
      <c r="M693" s="1">
        <v>4.2</v>
      </c>
      <c r="N693" s="11">
        <v>6398</v>
      </c>
      <c r="O693" s="7">
        <f>IF(ISNUMBER(Table3[[#This Row],[rating]]), Table3[[#This Row],[rating]], "")</f>
        <v>4.2</v>
      </c>
      <c r="P693" s="7">
        <f>Table3[[#This Row],[average rating]] + (Table3[[#This Row],[rating_count]] / 1000)</f>
        <v>10.597999999999999</v>
      </c>
      <c r="Q693" s="7">
        <f>IFERROR(ROUND(VALUE(Table3[[#This Row],[rating]]), 0), "")</f>
        <v>4</v>
      </c>
      <c r="R693" t="s">
        <v>8818</v>
      </c>
      <c r="S693" t="s">
        <v>8819</v>
      </c>
      <c r="T693" t="s">
        <v>8820</v>
      </c>
      <c r="U693" t="s">
        <v>8821</v>
      </c>
      <c r="V693" t="s">
        <v>8822</v>
      </c>
      <c r="W693" t="s">
        <v>8823</v>
      </c>
      <c r="X693" t="s">
        <v>8824</v>
      </c>
      <c r="Y693" t="s">
        <v>8825</v>
      </c>
      <c r="Z693" s="6">
        <f t="shared" si="61"/>
        <v>84133700</v>
      </c>
      <c r="AA693" s="6">
        <f>IFERROR(VALUE(Table3[[#This Row],[potential revenue]]), 0)</f>
        <v>84133700</v>
      </c>
      <c r="AB693" t="str">
        <f t="shared" si="62"/>
        <v>No</v>
      </c>
      <c r="AC693">
        <f t="shared" si="63"/>
        <v>260</v>
      </c>
      <c r="AD693" t="str">
        <f t="shared" si="64"/>
        <v>₹200–₹500</v>
      </c>
      <c r="AE693" t="str">
        <f t="shared" si="65"/>
        <v>51–60%</v>
      </c>
    </row>
    <row r="694" spans="1:31" x14ac:dyDescent="0.35">
      <c r="A694" t="s">
        <v>1522</v>
      </c>
      <c r="B694" t="s">
        <v>7994</v>
      </c>
      <c r="C694" t="str">
        <f>PROPER(Table3[[#This Row],[product_name2]])</f>
        <v>Classmate Pulse 1 Subject Notebook - 240Mm X 180Mm , Soft Cover, 180 Pages, Single Line, Pack Of 4</v>
      </c>
      <c r="D694" t="s">
        <v>7995</v>
      </c>
      <c r="E694" t="s">
        <v>20</v>
      </c>
      <c r="F694" t="str">
        <f>LEFT(Table3[[#This Row],[category]], FIND("|", Table3[[#This Row],[category]]) - 1)</f>
        <v>Computers&amp;Accessories</v>
      </c>
      <c r="G694" t="str">
        <f>MID(Table3[[#This Row],[category]], FIND("|", Table3[[#This Row],[category]]) + 1, FIND("|", Table3[[#This Row],[category]], FIND("|", Table3[[#This Row],[category]]) + 1) - FIND("|", Table3[[#This Row],[category]]) - 1)</f>
        <v>Accessories&amp;Peripherals</v>
      </c>
      <c r="H694" t="str">
        <f>RIGHT(Table3[[#This Row],[category]], LEN(Table3[[#This Row],[category]]) - FIND("|", Table3[[#This Row],[category]], FIND("|", Table3[[#This Row],[category]]) + 1))</f>
        <v>Cables&amp;Accessories|Cables|USBCables</v>
      </c>
      <c r="I694" s="6">
        <v>249</v>
      </c>
      <c r="J694" s="6">
        <v>399</v>
      </c>
      <c r="K694" s="1">
        <f t="shared" si="60"/>
        <v>37.593984962406012</v>
      </c>
      <c r="L694" s="3">
        <v>0.38</v>
      </c>
      <c r="M694" s="1">
        <v>4</v>
      </c>
      <c r="N694" s="11">
        <v>6558</v>
      </c>
      <c r="O694" s="7">
        <f>IF(ISNUMBER(Table3[[#This Row],[rating]]), Table3[[#This Row],[rating]], "")</f>
        <v>4</v>
      </c>
      <c r="P694" s="7">
        <f>Table3[[#This Row],[average rating]] + (Table3[[#This Row],[rating_count]] / 1000)</f>
        <v>10.558</v>
      </c>
      <c r="Q694" s="7">
        <f>IFERROR(ROUND(VALUE(Table3[[#This Row],[rating]]), 0), "")</f>
        <v>4</v>
      </c>
      <c r="R694" t="s">
        <v>1524</v>
      </c>
      <c r="S694" t="s">
        <v>1525</v>
      </c>
      <c r="T694" t="s">
        <v>1526</v>
      </c>
      <c r="U694" t="s">
        <v>1527</v>
      </c>
      <c r="V694" t="s">
        <v>1528</v>
      </c>
      <c r="W694" t="s">
        <v>1529</v>
      </c>
      <c r="X694" t="s">
        <v>1530</v>
      </c>
      <c r="Y694" t="s">
        <v>1531</v>
      </c>
      <c r="Z694" s="6">
        <f t="shared" si="61"/>
        <v>2616642</v>
      </c>
      <c r="AA694" s="6">
        <f>IFERROR(VALUE(Table3[[#This Row],[potential revenue]]), 0)</f>
        <v>2616642</v>
      </c>
      <c r="AB694" t="str">
        <f t="shared" si="62"/>
        <v>Yes</v>
      </c>
      <c r="AC694">
        <f t="shared" si="63"/>
        <v>261</v>
      </c>
      <c r="AD694" t="str">
        <f t="shared" si="64"/>
        <v>&gt;₹500</v>
      </c>
      <c r="AE694" t="str">
        <f t="shared" si="65"/>
        <v>31–40%</v>
      </c>
    </row>
    <row r="695" spans="1:31" x14ac:dyDescent="0.35">
      <c r="A695" t="s">
        <v>1452</v>
      </c>
      <c r="B695" t="s">
        <v>2314</v>
      </c>
      <c r="C695" t="str">
        <f>PROPER(Table3[[#This Row],[product_name2]])</f>
        <v>Wayona Nylon Braided Usb Type C 3Ft 1M 3A Fast Charger Cable For Samsung Galaxy S9 S8 (Wc3Cb1, Black)</v>
      </c>
      <c r="D695" t="s">
        <v>2315</v>
      </c>
      <c r="E695" t="s">
        <v>20</v>
      </c>
      <c r="F695" t="str">
        <f>LEFT(Table3[[#This Row],[category]], FIND("|", Table3[[#This Row],[category]]) - 1)</f>
        <v>Computers&amp;Accessories</v>
      </c>
      <c r="G695" t="str">
        <f>MID(Table3[[#This Row],[category]], FIND("|", Table3[[#This Row],[category]]) + 1, FIND("|", Table3[[#This Row],[category]], FIND("|", Table3[[#This Row],[category]]) + 1) - FIND("|", Table3[[#This Row],[category]]) - 1)</f>
        <v>Accessories&amp;Peripherals</v>
      </c>
      <c r="H695" t="str">
        <f>RIGHT(Table3[[#This Row],[category]], LEN(Table3[[#This Row],[category]]) - FIND("|", Table3[[#This Row],[category]], FIND("|", Table3[[#This Row],[category]]) + 1))</f>
        <v>Cables&amp;Accessories|Cables|USBCables</v>
      </c>
      <c r="I695" s="6">
        <v>339</v>
      </c>
      <c r="J695" s="6">
        <v>999</v>
      </c>
      <c r="K695" s="1">
        <f t="shared" si="60"/>
        <v>66.066066066066071</v>
      </c>
      <c r="L695" s="3">
        <v>0.66</v>
      </c>
      <c r="M695" s="1">
        <v>4.3</v>
      </c>
      <c r="N695" s="11">
        <v>6255</v>
      </c>
      <c r="O695" s="7">
        <f>IF(ISNUMBER(Table3[[#This Row],[rating]]), Table3[[#This Row],[rating]], "")</f>
        <v>4.3</v>
      </c>
      <c r="P695" s="7">
        <f>Table3[[#This Row],[average rating]] + (Table3[[#This Row],[rating_count]] / 1000)</f>
        <v>10.555</v>
      </c>
      <c r="Q695" s="7">
        <f>IFERROR(ROUND(VALUE(Table3[[#This Row],[rating]]), 0), "")</f>
        <v>4</v>
      </c>
      <c r="R695" t="s">
        <v>1454</v>
      </c>
      <c r="S695" t="s">
        <v>1455</v>
      </c>
      <c r="T695" t="s">
        <v>1456</v>
      </c>
      <c r="U695" t="s">
        <v>1457</v>
      </c>
      <c r="V695" t="s">
        <v>1458</v>
      </c>
      <c r="W695" t="s">
        <v>1459</v>
      </c>
      <c r="X695" t="s">
        <v>1460</v>
      </c>
      <c r="Y695" t="s">
        <v>1461</v>
      </c>
      <c r="Z695" s="6">
        <f t="shared" si="61"/>
        <v>6248745</v>
      </c>
      <c r="AA695" s="6">
        <f>IFERROR(VALUE(Table3[[#This Row],[potential revenue]]), 0)</f>
        <v>6248745</v>
      </c>
      <c r="AB695" t="str">
        <f t="shared" si="62"/>
        <v>No</v>
      </c>
      <c r="AC695">
        <f t="shared" si="63"/>
        <v>261</v>
      </c>
      <c r="AD695" t="str">
        <f t="shared" si="64"/>
        <v>₹200–₹500</v>
      </c>
      <c r="AE695" t="str">
        <f t="shared" si="65"/>
        <v>61–70%</v>
      </c>
    </row>
    <row r="696" spans="1:31" x14ac:dyDescent="0.35">
      <c r="A696" t="s">
        <v>2157</v>
      </c>
      <c r="B696" t="s">
        <v>2432</v>
      </c>
      <c r="C696" t="str">
        <f>PROPER(Table3[[#This Row],[product_name2]])</f>
        <v>Lohaya Voice Assistant Remote Compatible For Airtel Xstream Set-Top Box Remote Control With Netflix Function (Black) (Non - Voice)</v>
      </c>
      <c r="D696" t="s">
        <v>2433</v>
      </c>
      <c r="E696" t="s">
        <v>20</v>
      </c>
      <c r="F696" t="str">
        <f>LEFT(Table3[[#This Row],[category]], FIND("|", Table3[[#This Row],[category]]) - 1)</f>
        <v>Computers&amp;Accessories</v>
      </c>
      <c r="G696" t="str">
        <f>MID(Table3[[#This Row],[category]], FIND("|", Table3[[#This Row],[category]]) + 1, FIND("|", Table3[[#This Row],[category]], FIND("|", Table3[[#This Row],[category]]) + 1) - FIND("|", Table3[[#This Row],[category]]) - 1)</f>
        <v>Accessories&amp;Peripherals</v>
      </c>
      <c r="H696" t="str">
        <f>RIGHT(Table3[[#This Row],[category]], LEN(Table3[[#This Row],[category]]) - FIND("|", Table3[[#This Row],[category]], FIND("|", Table3[[#This Row],[category]]) + 1))</f>
        <v>Cables&amp;Accessories|Cables|USBCables</v>
      </c>
      <c r="I696" s="6">
        <v>339</v>
      </c>
      <c r="J696" s="6">
        <v>999</v>
      </c>
      <c r="K696" s="1">
        <f t="shared" si="60"/>
        <v>66.066066066066071</v>
      </c>
      <c r="L696" s="3">
        <v>0.66</v>
      </c>
      <c r="M696" s="1">
        <v>4.3</v>
      </c>
      <c r="N696" s="11">
        <v>6255</v>
      </c>
      <c r="O696" s="7">
        <f>IF(ISNUMBER(Table3[[#This Row],[rating]]), Table3[[#This Row],[rating]], "")</f>
        <v>4.3</v>
      </c>
      <c r="P696" s="7">
        <f>Table3[[#This Row],[average rating]] + (Table3[[#This Row],[rating_count]] / 1000)</f>
        <v>10.555</v>
      </c>
      <c r="Q696" s="7">
        <f>IFERROR(ROUND(VALUE(Table3[[#This Row],[rating]]), 0), "")</f>
        <v>4</v>
      </c>
      <c r="R696" t="s">
        <v>1454</v>
      </c>
      <c r="S696" t="s">
        <v>1455</v>
      </c>
      <c r="T696" t="s">
        <v>1456</v>
      </c>
      <c r="U696" t="s">
        <v>1457</v>
      </c>
      <c r="V696" t="s">
        <v>1458</v>
      </c>
      <c r="W696" t="s">
        <v>1459</v>
      </c>
      <c r="X696" t="s">
        <v>2159</v>
      </c>
      <c r="Y696" t="s">
        <v>2160</v>
      </c>
      <c r="Z696" s="6">
        <f t="shared" si="61"/>
        <v>6248745</v>
      </c>
      <c r="AA696" s="6">
        <f>IFERROR(VALUE(Table3[[#This Row],[potential revenue]]), 0)</f>
        <v>6248745</v>
      </c>
      <c r="AB696" t="str">
        <f t="shared" si="62"/>
        <v>Yes</v>
      </c>
      <c r="AC696">
        <f t="shared" si="63"/>
        <v>261</v>
      </c>
      <c r="AD696" t="str">
        <f t="shared" si="64"/>
        <v>₹200–₹500</v>
      </c>
      <c r="AE696" t="str">
        <f t="shared" si="65"/>
        <v>61–70%</v>
      </c>
    </row>
    <row r="697" spans="1:31" x14ac:dyDescent="0.35">
      <c r="A697" t="s">
        <v>8751</v>
      </c>
      <c r="B697" t="s">
        <v>8991</v>
      </c>
      <c r="C697" t="str">
        <f>PROPER(Table3[[#This Row],[product_name2]])</f>
        <v>Philips Gc026/30 Fabric Shaver, Lint Remover For Woolen Sweaters, Blankets, Jackets/Burr Remover Pill Remover From Carpets, Curtains (White)</v>
      </c>
      <c r="D697" t="s">
        <v>8992</v>
      </c>
      <c r="E697" t="s">
        <v>8753</v>
      </c>
      <c r="F697" t="str">
        <f>LEFT(Table3[[#This Row],[category]], FIND("|", Table3[[#This Row],[category]]) - 1)</f>
        <v>Home&amp;Kitchen</v>
      </c>
      <c r="G697" t="str">
        <f>MID(Table3[[#This Row],[category]], FIND("|", Table3[[#This Row],[category]]) + 1, FIND("|", Table3[[#This Row],[category]], FIND("|", Table3[[#This Row],[category]]) + 1) - FIND("|", Table3[[#This Row],[category]]) - 1)</f>
        <v>Kitchen&amp;HomeAppliances</v>
      </c>
      <c r="H697" t="str">
        <f>RIGHT(Table3[[#This Row],[category]], LEN(Table3[[#This Row],[category]]) - FIND("|", Table3[[#This Row],[category]], FIND("|", Table3[[#This Row],[category]]) + 1))</f>
        <v>SmallKitchenAppliances|MixerGrinders</v>
      </c>
      <c r="I697" s="6">
        <v>1290</v>
      </c>
      <c r="J697" s="6">
        <v>2500</v>
      </c>
      <c r="K697" s="1">
        <f t="shared" si="60"/>
        <v>48.4</v>
      </c>
      <c r="L697" s="3">
        <v>0.48</v>
      </c>
      <c r="M697" s="1">
        <v>4</v>
      </c>
      <c r="N697" s="11">
        <v>6530</v>
      </c>
      <c r="O697" s="7">
        <f>IF(ISNUMBER(Table3[[#This Row],[rating]]), Table3[[#This Row],[rating]], "")</f>
        <v>4</v>
      </c>
      <c r="P697" s="7">
        <f>Table3[[#This Row],[average rating]] + (Table3[[#This Row],[rating_count]] / 1000)</f>
        <v>10.530000000000001</v>
      </c>
      <c r="Q697" s="7">
        <f>IFERROR(ROUND(VALUE(Table3[[#This Row],[rating]]), 0), "")</f>
        <v>4</v>
      </c>
      <c r="R697" t="s">
        <v>8754</v>
      </c>
      <c r="S697" t="s">
        <v>8755</v>
      </c>
      <c r="T697" t="s">
        <v>8756</v>
      </c>
      <c r="U697" t="s">
        <v>8757</v>
      </c>
      <c r="V697" t="s">
        <v>8758</v>
      </c>
      <c r="W697" t="s">
        <v>8759</v>
      </c>
      <c r="X697" t="s">
        <v>8760</v>
      </c>
      <c r="Y697" t="s">
        <v>8761</v>
      </c>
      <c r="Z697" s="6">
        <f t="shared" si="61"/>
        <v>16325000</v>
      </c>
      <c r="AA697" s="6">
        <f>IFERROR(VALUE(Table3[[#This Row],[potential revenue]]), 0)</f>
        <v>16325000</v>
      </c>
      <c r="AB697" t="str">
        <f t="shared" si="62"/>
        <v>Yes</v>
      </c>
      <c r="AC697">
        <f t="shared" si="63"/>
        <v>262</v>
      </c>
      <c r="AD697" t="str">
        <f t="shared" si="64"/>
        <v>₹200–₹500</v>
      </c>
      <c r="AE697" t="str">
        <f t="shared" si="65"/>
        <v>41–50%</v>
      </c>
    </row>
    <row r="698" spans="1:31" x14ac:dyDescent="0.35">
      <c r="A698" t="s">
        <v>8260</v>
      </c>
      <c r="B698" t="s">
        <v>797</v>
      </c>
      <c r="C698" t="str">
        <f>PROPER(Table3[[#This Row],[product_name2]])</f>
        <v>Wayona Usb Type C Fast Charger Cable Fast Charging Usb C Cable/Cord Compatible For Samsung Galaxy S10E S10 S9 S8 Plus S10+,Note 10 Note 9 Note 8,S20,M31S,M40,Realme X3,Pixel 2 Xl (3 Ft Pack Of 1,Grey)</v>
      </c>
      <c r="D698" t="s">
        <v>798</v>
      </c>
      <c r="E698" t="s">
        <v>8262</v>
      </c>
      <c r="F698" t="str">
        <f>LEFT(Table3[[#This Row],[category]], FIND("|", Table3[[#This Row],[category]]) - 1)</f>
        <v>HomeImprovement</v>
      </c>
      <c r="G698" t="str">
        <f>MID(Table3[[#This Row],[category]], FIND("|", Table3[[#This Row],[category]]) + 1, FIND("|", Table3[[#This Row],[category]], FIND("|", Table3[[#This Row],[category]]) + 1) - FIND("|", Table3[[#This Row],[category]]) - 1)</f>
        <v>Electrical</v>
      </c>
      <c r="H698" t="str">
        <f>RIGHT(Table3[[#This Row],[category]], LEN(Table3[[#This Row],[category]]) - FIND("|", Table3[[#This Row],[category]], FIND("|", Table3[[#This Row],[category]]) + 1))</f>
        <v>CordManagement</v>
      </c>
      <c r="I698" s="6">
        <v>249</v>
      </c>
      <c r="J698" s="6">
        <v>599</v>
      </c>
      <c r="K698" s="1">
        <f t="shared" si="60"/>
        <v>58.430717863105173</v>
      </c>
      <c r="L698" s="3">
        <v>0.57999999999999996</v>
      </c>
      <c r="M698" s="1">
        <v>4.5</v>
      </c>
      <c r="N698" s="11">
        <v>5985</v>
      </c>
      <c r="O698" s="7">
        <f>IF(ISNUMBER(Table3[[#This Row],[rating]]), Table3[[#This Row],[rating]], "")</f>
        <v>4.5</v>
      </c>
      <c r="P698" s="7">
        <f>Table3[[#This Row],[average rating]] + (Table3[[#This Row],[rating_count]] / 1000)</f>
        <v>10.484999999999999</v>
      </c>
      <c r="Q698" s="7">
        <f>IFERROR(ROUND(VALUE(Table3[[#This Row],[rating]]), 0), "")</f>
        <v>5</v>
      </c>
      <c r="R698" t="s">
        <v>8263</v>
      </c>
      <c r="S698" t="s">
        <v>8264</v>
      </c>
      <c r="T698" t="s">
        <v>8265</v>
      </c>
      <c r="U698" t="s">
        <v>8266</v>
      </c>
      <c r="V698" t="s">
        <v>8267</v>
      </c>
      <c r="W698" t="s">
        <v>8268</v>
      </c>
      <c r="X698" t="s">
        <v>8269</v>
      </c>
      <c r="Y698" t="s">
        <v>8270</v>
      </c>
      <c r="Z698" s="6">
        <f t="shared" si="61"/>
        <v>3585015</v>
      </c>
      <c r="AA698" s="6">
        <f>IFERROR(VALUE(Table3[[#This Row],[potential revenue]]), 0)</f>
        <v>3585015</v>
      </c>
      <c r="AB698" t="str">
        <f t="shared" si="62"/>
        <v>No</v>
      </c>
      <c r="AC698">
        <f t="shared" si="63"/>
        <v>261</v>
      </c>
      <c r="AD698" t="str">
        <f t="shared" si="64"/>
        <v>&gt;₹500</v>
      </c>
      <c r="AE698" t="str">
        <f t="shared" si="65"/>
        <v>51–60%</v>
      </c>
    </row>
    <row r="699" spans="1:31" x14ac:dyDescent="0.35">
      <c r="A699" t="s">
        <v>7983</v>
      </c>
      <c r="B699" t="s">
        <v>69</v>
      </c>
      <c r="C699" t="str">
        <f>PROPER(Table3[[#This Row],[product_name2]])</f>
        <v>Ptron Solero Tb301 3A Type-C Data And Fast Charging Cable, Made In India, 480Mbps Data Sync, Strong And Durable 1.5-Meter Nylon Braided Usb Cable For Type-C Devices For Charging Adapter (Black)</v>
      </c>
      <c r="D699" t="s">
        <v>70</v>
      </c>
      <c r="E699" t="s">
        <v>7985</v>
      </c>
      <c r="F699" t="str">
        <f>LEFT(Table3[[#This Row],[category]], FIND("|", Table3[[#This Row],[category]]) - 1)</f>
        <v>Electronics</v>
      </c>
      <c r="G699" t="str">
        <f>MID(Table3[[#This Row],[category]], FIND("|", Table3[[#This Row],[category]]) + 1, FIND("|", Table3[[#This Row],[category]], FIND("|", Table3[[#This Row],[category]]) + 1) - FIND("|", Table3[[#This Row],[category]]) - 1)</f>
        <v>Cameras&amp;Photography</v>
      </c>
      <c r="H699" t="str">
        <f>RIGHT(Table3[[#This Row],[category]], LEN(Table3[[#This Row],[category]]) - FIND("|", Table3[[#This Row],[category]], FIND("|", Table3[[#This Row],[category]]) + 1))</f>
        <v>Accessories|PhotoStudio&amp;Lighting|PhotoBackgroundAccessories|BackgroundSupports</v>
      </c>
      <c r="I699" s="6">
        <v>699</v>
      </c>
      <c r="J699" s="6">
        <v>1299</v>
      </c>
      <c r="K699" s="1">
        <f t="shared" si="60"/>
        <v>46.189376443418013</v>
      </c>
      <c r="L699" s="3">
        <v>0.46</v>
      </c>
      <c r="M699" s="1">
        <v>4.3</v>
      </c>
      <c r="N699" s="11">
        <v>6183</v>
      </c>
      <c r="O699" s="7">
        <f>IF(ISNUMBER(Table3[[#This Row],[rating]]), Table3[[#This Row],[rating]], "")</f>
        <v>4.3</v>
      </c>
      <c r="P699" s="7">
        <f>Table3[[#This Row],[average rating]] + (Table3[[#This Row],[rating_count]] / 1000)</f>
        <v>10.483000000000001</v>
      </c>
      <c r="Q699" s="7">
        <f>IFERROR(ROUND(VALUE(Table3[[#This Row],[rating]]), 0), "")</f>
        <v>4</v>
      </c>
      <c r="R699" t="s">
        <v>7986</v>
      </c>
      <c r="S699" t="s">
        <v>7987</v>
      </c>
      <c r="T699" t="s">
        <v>7988</v>
      </c>
      <c r="U699" t="s">
        <v>7989</v>
      </c>
      <c r="V699" t="s">
        <v>7990</v>
      </c>
      <c r="W699" t="s">
        <v>7991</v>
      </c>
      <c r="X699" t="s">
        <v>7992</v>
      </c>
      <c r="Y699" t="s">
        <v>7993</v>
      </c>
      <c r="Z699" s="6">
        <f t="shared" si="61"/>
        <v>8031717</v>
      </c>
      <c r="AA699" s="6">
        <f>IFERROR(VALUE(Table3[[#This Row],[potential revenue]]), 0)</f>
        <v>8031717</v>
      </c>
      <c r="AB699" t="str">
        <f t="shared" si="62"/>
        <v>Yes</v>
      </c>
      <c r="AC699">
        <f t="shared" si="63"/>
        <v>261</v>
      </c>
      <c r="AD699" t="str">
        <f t="shared" si="64"/>
        <v>₹200–₹500</v>
      </c>
      <c r="AE699" t="str">
        <f t="shared" si="65"/>
        <v>41–50%</v>
      </c>
    </row>
    <row r="700" spans="1:31" x14ac:dyDescent="0.35">
      <c r="A700" t="s">
        <v>9769</v>
      </c>
      <c r="B700" t="s">
        <v>7342</v>
      </c>
      <c r="C700" t="str">
        <f>PROPER(Table3[[#This Row],[product_name2]])</f>
        <v>Rpm Euro Games Gaming Mousepad Speed Type Extended Large (Size - 800 Mm X 300 Mm X 3 Mm)</v>
      </c>
      <c r="D700" t="s">
        <v>7343</v>
      </c>
      <c r="E700" t="s">
        <v>8731</v>
      </c>
      <c r="F700" t="str">
        <f>LEFT(Table3[[#This Row],[category]], FIND("|", Table3[[#This Row],[category]]) - 1)</f>
        <v>Home&amp;Kitchen</v>
      </c>
      <c r="G700" t="str">
        <f>MID(Table3[[#This Row],[category]], FIND("|", Table3[[#This Row],[category]]) + 1, FIND("|", Table3[[#This Row],[category]], FIND("|", Table3[[#This Row],[category]]) + 1) - FIND("|", Table3[[#This Row],[category]]) - 1)</f>
        <v>Kitchen&amp;HomeAppliances</v>
      </c>
      <c r="H700" t="str">
        <f>RIGHT(Table3[[#This Row],[category]], LEN(Table3[[#This Row],[category]]) - FIND("|", Table3[[#This Row],[category]], FIND("|", Table3[[#This Row],[category]]) + 1))</f>
        <v>SmallKitchenAppliances|HandBlenders</v>
      </c>
      <c r="I700" s="6">
        <v>1499</v>
      </c>
      <c r="J700" s="6">
        <v>2100</v>
      </c>
      <c r="K700" s="1">
        <f t="shared" si="60"/>
        <v>28.61904761904762</v>
      </c>
      <c r="L700" s="3">
        <v>0.28999999999999998</v>
      </c>
      <c r="M700" s="1">
        <v>4.0999999999999996</v>
      </c>
      <c r="N700" s="11">
        <v>6355</v>
      </c>
      <c r="O700" s="7">
        <f>IF(ISNUMBER(Table3[[#This Row],[rating]]), Table3[[#This Row],[rating]], "")</f>
        <v>4.0999999999999996</v>
      </c>
      <c r="P700" s="7">
        <f>Table3[[#This Row],[average rating]] + (Table3[[#This Row],[rating_count]] / 1000)</f>
        <v>10.455</v>
      </c>
      <c r="Q700" s="7">
        <f>IFERROR(ROUND(VALUE(Table3[[#This Row],[rating]]), 0), "")</f>
        <v>4</v>
      </c>
      <c r="R700" t="s">
        <v>9771</v>
      </c>
      <c r="S700" t="s">
        <v>9772</v>
      </c>
      <c r="T700" t="s">
        <v>9773</v>
      </c>
      <c r="U700" t="s">
        <v>9774</v>
      </c>
      <c r="V700" t="s">
        <v>9775</v>
      </c>
      <c r="W700" t="s">
        <v>9776</v>
      </c>
      <c r="X700" t="s">
        <v>9777</v>
      </c>
      <c r="Y700" t="s">
        <v>9778</v>
      </c>
      <c r="Z700" s="6">
        <f t="shared" si="61"/>
        <v>13345500</v>
      </c>
      <c r="AA700" s="6">
        <f>IFERROR(VALUE(Table3[[#This Row],[potential revenue]]), 0)</f>
        <v>13345500</v>
      </c>
      <c r="AB700" t="str">
        <f t="shared" si="62"/>
        <v>No</v>
      </c>
      <c r="AC700">
        <f t="shared" si="63"/>
        <v>261</v>
      </c>
      <c r="AD700" t="str">
        <f t="shared" si="64"/>
        <v>&gt;₹500</v>
      </c>
      <c r="AE700" t="str">
        <f t="shared" si="65"/>
        <v>21–30%</v>
      </c>
    </row>
    <row r="701" spans="1:31" x14ac:dyDescent="0.35">
      <c r="A701" t="s">
        <v>7519</v>
      </c>
      <c r="B701" t="s">
        <v>4994</v>
      </c>
      <c r="C701" t="str">
        <f>PROPER(Table3[[#This Row],[product_name2]])</f>
        <v>Hp X1000 Wired Usb Mouse With 3 Handy Buttons, Fast-Moving Scroll Wheel And Optical Sensor Works On Most Surfaces (H2C21Aa, Black/Grey)</v>
      </c>
      <c r="D701" t="s">
        <v>4995</v>
      </c>
      <c r="E701" t="s">
        <v>3886</v>
      </c>
      <c r="F701" t="str">
        <f>LEFT(Table3[[#This Row],[category]], FIND("|", Table3[[#This Row],[category]]) - 1)</f>
        <v>Electronics</v>
      </c>
      <c r="G701" t="str">
        <f>MID(Table3[[#This Row],[category]], FIND("|", Table3[[#This Row],[category]]) + 1, FIND("|", Table3[[#This Row],[category]], FIND("|", Table3[[#This Row],[category]]) + 1) - FIND("|", Table3[[#This Row],[category]]) - 1)</f>
        <v>Mobiles&amp;Accessories</v>
      </c>
      <c r="H701" t="str">
        <f>RIGHT(Table3[[#This Row],[category]], LEN(Table3[[#This Row],[category]]) - FIND("|", Table3[[#This Row],[category]], FIND("|", Table3[[#This Row],[category]]) + 1))</f>
        <v>MobileAccessories|StylusPens</v>
      </c>
      <c r="I701" s="6">
        <v>2025</v>
      </c>
      <c r="J701" s="6">
        <v>5999</v>
      </c>
      <c r="K701" s="1">
        <f t="shared" si="60"/>
        <v>66.244374062343724</v>
      </c>
      <c r="L701" s="3">
        <v>0.66</v>
      </c>
      <c r="M701" s="1">
        <v>4.2</v>
      </c>
      <c r="N701" s="11">
        <v>6233</v>
      </c>
      <c r="O701" s="7">
        <f>IF(ISNUMBER(Table3[[#This Row],[rating]]), Table3[[#This Row],[rating]], "")</f>
        <v>4.2</v>
      </c>
      <c r="P701" s="7">
        <f>Table3[[#This Row],[average rating]] + (Table3[[#This Row],[rating_count]] / 1000)</f>
        <v>10.433</v>
      </c>
      <c r="Q701" s="7">
        <f>IFERROR(ROUND(VALUE(Table3[[#This Row],[rating]]), 0), "")</f>
        <v>4</v>
      </c>
      <c r="R701" t="s">
        <v>7521</v>
      </c>
      <c r="S701" t="s">
        <v>7522</v>
      </c>
      <c r="T701" t="s">
        <v>7523</v>
      </c>
      <c r="U701" t="s">
        <v>7524</v>
      </c>
      <c r="V701" t="s">
        <v>7525</v>
      </c>
      <c r="W701" t="s">
        <v>7526</v>
      </c>
      <c r="X701" t="s">
        <v>7527</v>
      </c>
      <c r="Y701" t="s">
        <v>7528</v>
      </c>
      <c r="Z701" s="6">
        <f t="shared" si="61"/>
        <v>37391767</v>
      </c>
      <c r="AA701" s="6">
        <f>IFERROR(VALUE(Table3[[#This Row],[potential revenue]]), 0)</f>
        <v>37391767</v>
      </c>
      <c r="AB701" t="str">
        <f t="shared" si="62"/>
        <v>No</v>
      </c>
      <c r="AC701">
        <f t="shared" si="63"/>
        <v>261</v>
      </c>
      <c r="AD701" t="str">
        <f t="shared" si="64"/>
        <v>&gt;₹500</v>
      </c>
      <c r="AE701" t="str">
        <f t="shared" si="65"/>
        <v>61–70%</v>
      </c>
    </row>
    <row r="702" spans="1:31" x14ac:dyDescent="0.35">
      <c r="A702" t="s">
        <v>10940</v>
      </c>
      <c r="B702" t="s">
        <v>1886</v>
      </c>
      <c r="C702" t="str">
        <f>PROPER(Table3[[#This Row],[product_name2]])</f>
        <v>Amazonbasics Usb 2.0 Extension Cable For Personal Computer, Printer, 2-Pack - A-Male To A-Female - 3.3 Feet (1 Meter, Black)</v>
      </c>
      <c r="D702" t="s">
        <v>1887</v>
      </c>
      <c r="E702" t="s">
        <v>9236</v>
      </c>
      <c r="F702" t="str">
        <f>LEFT(Table3[[#This Row],[category]], FIND("|", Table3[[#This Row],[category]]) - 1)</f>
        <v>Home&amp;Kitchen</v>
      </c>
      <c r="G702" t="str">
        <f>MID(Table3[[#This Row],[category]], FIND("|", Table3[[#This Row],[category]]) + 1, FIND("|", Table3[[#This Row],[category]], FIND("|", Table3[[#This Row],[category]]) + 1) - FIND("|", Table3[[#This Row],[category]]) - 1)</f>
        <v>Kitchen&amp;HomeAppliances</v>
      </c>
      <c r="H702" t="str">
        <f>RIGHT(Table3[[#This Row],[category]], LEN(Table3[[#This Row],[category]]) - FIND("|", Table3[[#This Row],[category]], FIND("|", Table3[[#This Row],[category]]) + 1))</f>
        <v>SmallKitchenAppliances|MiniFoodProcessors&amp;Choppers</v>
      </c>
      <c r="I702" s="6">
        <v>1656</v>
      </c>
      <c r="J702" s="6">
        <v>2695</v>
      </c>
      <c r="K702" s="1">
        <f t="shared" si="60"/>
        <v>38.552875695732844</v>
      </c>
      <c r="L702" s="3">
        <v>0.39</v>
      </c>
      <c r="M702" s="1">
        <v>4.4000000000000004</v>
      </c>
      <c r="N702" s="11">
        <v>6027</v>
      </c>
      <c r="O702" s="7">
        <f>IF(ISNUMBER(Table3[[#This Row],[rating]]), Table3[[#This Row],[rating]], "")</f>
        <v>4.4000000000000004</v>
      </c>
      <c r="P702" s="7">
        <f>Table3[[#This Row],[average rating]] + (Table3[[#This Row],[rating_count]] / 1000)</f>
        <v>10.427</v>
      </c>
      <c r="Q702" s="7">
        <f>IFERROR(ROUND(VALUE(Table3[[#This Row],[rating]]), 0), "")</f>
        <v>4</v>
      </c>
      <c r="R702" t="s">
        <v>10942</v>
      </c>
      <c r="S702" t="s">
        <v>10943</v>
      </c>
      <c r="T702" t="s">
        <v>10944</v>
      </c>
      <c r="U702" t="s">
        <v>10945</v>
      </c>
      <c r="V702" t="s">
        <v>10946</v>
      </c>
      <c r="W702" t="s">
        <v>10947</v>
      </c>
      <c r="X702" t="s">
        <v>10948</v>
      </c>
      <c r="Y702" t="s">
        <v>10949</v>
      </c>
      <c r="Z702" s="6">
        <f t="shared" si="61"/>
        <v>16242765</v>
      </c>
      <c r="AA702" s="6">
        <f>IFERROR(VALUE(Table3[[#This Row],[potential revenue]]), 0)</f>
        <v>16242765</v>
      </c>
      <c r="AB702" t="str">
        <f t="shared" si="62"/>
        <v>Yes</v>
      </c>
      <c r="AC702">
        <f t="shared" si="63"/>
        <v>261</v>
      </c>
      <c r="AD702" t="str">
        <f t="shared" si="64"/>
        <v>&gt;₹500</v>
      </c>
      <c r="AE702" t="str">
        <f t="shared" si="65"/>
        <v>31–40%</v>
      </c>
    </row>
    <row r="703" spans="1:31" x14ac:dyDescent="0.35">
      <c r="A703" t="s">
        <v>4592</v>
      </c>
      <c r="B703" t="s">
        <v>9949</v>
      </c>
      <c r="C703" t="str">
        <f>PROPER(Table3[[#This Row],[product_name2]])</f>
        <v>Pigeon By Stovekraft Amaze Plus Electric Kettle (14313) With Stainless Steel Body, 1.8 Litre, Used For Boiling Water, Making Tea And Coffee, Instant Noodles, Soup Etc. 1500 Watt (Silver)</v>
      </c>
      <c r="D703" t="s">
        <v>9950</v>
      </c>
      <c r="E703" t="s">
        <v>4594</v>
      </c>
      <c r="F703" t="str">
        <f>LEFT(Table3[[#This Row],[category]], FIND("|", Table3[[#This Row],[category]]) - 1)</f>
        <v>Electronics</v>
      </c>
      <c r="G703" t="str">
        <f>MID(Table3[[#This Row],[category]], FIND("|", Table3[[#This Row],[category]]) + 1, FIND("|", Table3[[#This Row],[category]], FIND("|", Table3[[#This Row],[category]]) + 1) - FIND("|", Table3[[#This Row],[category]]) - 1)</f>
        <v>Headphones,Earbuds&amp;Accessories</v>
      </c>
      <c r="H703" t="str">
        <f>RIGHT(Table3[[#This Row],[category]], LEN(Table3[[#This Row],[category]]) - FIND("|", Table3[[#This Row],[category]], FIND("|", Table3[[#This Row],[category]]) + 1))</f>
        <v>Adapters</v>
      </c>
      <c r="I703" s="6">
        <v>120</v>
      </c>
      <c r="J703" s="6">
        <v>999</v>
      </c>
      <c r="K703" s="1">
        <f t="shared" si="60"/>
        <v>87.987987987987992</v>
      </c>
      <c r="L703" s="3">
        <v>0.88</v>
      </c>
      <c r="M703" s="1">
        <v>3.9</v>
      </c>
      <c r="N703" s="11">
        <v>6491</v>
      </c>
      <c r="O703" s="7">
        <f>IF(ISNUMBER(Table3[[#This Row],[rating]]), Table3[[#This Row],[rating]], "")</f>
        <v>3.9</v>
      </c>
      <c r="P703" s="7">
        <f>Table3[[#This Row],[average rating]] + (Table3[[#This Row],[rating_count]] / 1000)</f>
        <v>10.391</v>
      </c>
      <c r="Q703" s="7">
        <f>IFERROR(ROUND(VALUE(Table3[[#This Row],[rating]]), 0), "")</f>
        <v>4</v>
      </c>
      <c r="R703" t="s">
        <v>4595</v>
      </c>
      <c r="S703" t="s">
        <v>4596</v>
      </c>
      <c r="T703" t="s">
        <v>4597</v>
      </c>
      <c r="U703" t="s">
        <v>4598</v>
      </c>
      <c r="V703" t="s">
        <v>4599</v>
      </c>
      <c r="W703" t="s">
        <v>4600</v>
      </c>
      <c r="X703" t="s">
        <v>4601</v>
      </c>
      <c r="Y703" t="s">
        <v>4602</v>
      </c>
      <c r="Z703" s="6">
        <f t="shared" si="61"/>
        <v>6484509</v>
      </c>
      <c r="AA703" s="6">
        <f>IFERROR(VALUE(Table3[[#This Row],[potential revenue]]), 0)</f>
        <v>6484509</v>
      </c>
      <c r="AB703" t="str">
        <f t="shared" si="62"/>
        <v>No</v>
      </c>
      <c r="AC703">
        <f t="shared" si="63"/>
        <v>261</v>
      </c>
      <c r="AD703" t="str">
        <f t="shared" si="64"/>
        <v>&gt;₹500</v>
      </c>
      <c r="AE703" t="str">
        <f t="shared" si="65"/>
        <v>81–90%</v>
      </c>
    </row>
    <row r="704" spans="1:31" x14ac:dyDescent="0.35">
      <c r="A704" t="s">
        <v>4592</v>
      </c>
      <c r="B704" t="s">
        <v>10243</v>
      </c>
      <c r="C704" t="str">
        <f>PROPER(Table3[[#This Row],[product_name2]])</f>
        <v>Homepack 750W Radiant Room Home Office Heaters For Winter</v>
      </c>
      <c r="D704" t="s">
        <v>10244</v>
      </c>
      <c r="E704" t="s">
        <v>4594</v>
      </c>
      <c r="F704" t="str">
        <f>LEFT(Table3[[#This Row],[category]], FIND("|", Table3[[#This Row],[category]]) - 1)</f>
        <v>Electronics</v>
      </c>
      <c r="G704" t="str">
        <f>MID(Table3[[#This Row],[category]], FIND("|", Table3[[#This Row],[category]]) + 1, FIND("|", Table3[[#This Row],[category]], FIND("|", Table3[[#This Row],[category]]) + 1) - FIND("|", Table3[[#This Row],[category]]) - 1)</f>
        <v>Headphones,Earbuds&amp;Accessories</v>
      </c>
      <c r="H704" t="str">
        <f>RIGHT(Table3[[#This Row],[category]], LEN(Table3[[#This Row],[category]]) - FIND("|", Table3[[#This Row],[category]], FIND("|", Table3[[#This Row],[category]]) + 1))</f>
        <v>Adapters</v>
      </c>
      <c r="I704" s="6">
        <v>120</v>
      </c>
      <c r="J704" s="6">
        <v>999</v>
      </c>
      <c r="K704" s="1">
        <f t="shared" si="60"/>
        <v>87.987987987987992</v>
      </c>
      <c r="L704" s="3">
        <v>0.88</v>
      </c>
      <c r="M704" s="1">
        <v>3.9</v>
      </c>
      <c r="N704" s="11">
        <v>6491</v>
      </c>
      <c r="O704" s="7">
        <f>IF(ISNUMBER(Table3[[#This Row],[rating]]), Table3[[#This Row],[rating]], "")</f>
        <v>3.9</v>
      </c>
      <c r="P704" s="7">
        <f>Table3[[#This Row],[average rating]] + (Table3[[#This Row],[rating_count]] / 1000)</f>
        <v>10.391</v>
      </c>
      <c r="Q704" s="7">
        <f>IFERROR(ROUND(VALUE(Table3[[#This Row],[rating]]), 0), "")</f>
        <v>4</v>
      </c>
      <c r="R704" t="s">
        <v>4595</v>
      </c>
      <c r="S704" t="s">
        <v>4596</v>
      </c>
      <c r="T704" t="s">
        <v>4597</v>
      </c>
      <c r="U704" t="s">
        <v>4598</v>
      </c>
      <c r="V704" t="s">
        <v>4599</v>
      </c>
      <c r="W704" t="s">
        <v>8090</v>
      </c>
      <c r="X704" t="s">
        <v>8091</v>
      </c>
      <c r="Y704" t="s">
        <v>8092</v>
      </c>
      <c r="Z704" s="6">
        <f t="shared" si="61"/>
        <v>6484509</v>
      </c>
      <c r="AA704" s="6">
        <f>IFERROR(VALUE(Table3[[#This Row],[potential revenue]]), 0)</f>
        <v>6484509</v>
      </c>
      <c r="AB704" t="str">
        <f t="shared" si="62"/>
        <v>Yes</v>
      </c>
      <c r="AC704">
        <f t="shared" si="63"/>
        <v>260</v>
      </c>
      <c r="AD704" t="str">
        <f t="shared" si="64"/>
        <v>&lt;₹200</v>
      </c>
      <c r="AE704" t="str">
        <f t="shared" si="65"/>
        <v>81–90%</v>
      </c>
    </row>
    <row r="705" spans="1:31" x14ac:dyDescent="0.35">
      <c r="A705" t="s">
        <v>7445</v>
      </c>
      <c r="B705" t="s">
        <v>695</v>
      </c>
      <c r="C705" t="str">
        <f>PROPER(Table3[[#This Row],[product_name2]])</f>
        <v>Pinnaclz Original Combo Of 2 Micro Usb Fast Charging Cable, Usb Charging Cable For Data Transfer Perfect For Android Smart Phones White 1.2 Meter Made In India (Pack Of 2)</v>
      </c>
      <c r="D705" t="s">
        <v>696</v>
      </c>
      <c r="E705" t="s">
        <v>5373</v>
      </c>
      <c r="F705" t="str">
        <f>LEFT(Table3[[#This Row],[category]], FIND("|", Table3[[#This Row],[category]]) - 1)</f>
        <v>Home&amp;Kitchen</v>
      </c>
      <c r="G705" t="str">
        <f>MID(Table3[[#This Row],[category]], FIND("|", Table3[[#This Row],[category]]) + 1, FIND("|", Table3[[#This Row],[category]], FIND("|", Table3[[#This Row],[category]]) + 1) - FIND("|", Table3[[#This Row],[category]]) - 1)</f>
        <v>CraftMaterials</v>
      </c>
      <c r="H705" t="str">
        <f>RIGHT(Table3[[#This Row],[category]], LEN(Table3[[#This Row],[category]]) - FIND("|", Table3[[#This Row],[category]], FIND("|", Table3[[#This Row],[category]]) + 1))</f>
        <v>PaintingMaterials|Paints</v>
      </c>
      <c r="I705" s="6">
        <v>310</v>
      </c>
      <c r="J705" s="6">
        <v>310</v>
      </c>
      <c r="K705" s="1">
        <f t="shared" si="60"/>
        <v>0</v>
      </c>
      <c r="L705" s="3">
        <v>0</v>
      </c>
      <c r="M705" s="1">
        <v>4.5</v>
      </c>
      <c r="N705" s="11">
        <v>5882</v>
      </c>
      <c r="O705" s="7">
        <f>IF(ISNUMBER(Table3[[#This Row],[rating]]), Table3[[#This Row],[rating]], "")</f>
        <v>4.5</v>
      </c>
      <c r="P705" s="7">
        <f>Table3[[#This Row],[average rating]] + (Table3[[#This Row],[rating_count]] / 1000)</f>
        <v>10.382</v>
      </c>
      <c r="Q705" s="7">
        <f>IFERROR(ROUND(VALUE(Table3[[#This Row],[rating]]), 0), "")</f>
        <v>5</v>
      </c>
      <c r="R705" t="s">
        <v>7447</v>
      </c>
      <c r="S705" t="s">
        <v>7448</v>
      </c>
      <c r="T705" t="s">
        <v>7449</v>
      </c>
      <c r="U705" t="s">
        <v>7450</v>
      </c>
      <c r="V705" t="s">
        <v>7451</v>
      </c>
      <c r="W705" t="s">
        <v>7452</v>
      </c>
      <c r="X705" t="s">
        <v>7453</v>
      </c>
      <c r="Y705" t="s">
        <v>7454</v>
      </c>
      <c r="Z705" s="6">
        <f t="shared" si="61"/>
        <v>1823420</v>
      </c>
      <c r="AA705" s="6">
        <f>IFERROR(VALUE(Table3[[#This Row],[potential revenue]]), 0)</f>
        <v>1823420</v>
      </c>
      <c r="AB705" t="str">
        <f t="shared" si="62"/>
        <v>Yes</v>
      </c>
      <c r="AC705">
        <f t="shared" si="63"/>
        <v>261</v>
      </c>
      <c r="AD705" t="str">
        <f t="shared" si="64"/>
        <v>&lt;₹200</v>
      </c>
      <c r="AE705" t="str">
        <f t="shared" si="65"/>
        <v>0–10%</v>
      </c>
    </row>
    <row r="706" spans="1:31" x14ac:dyDescent="0.35">
      <c r="A706" t="s">
        <v>2412</v>
      </c>
      <c r="B706" t="s">
        <v>8113</v>
      </c>
      <c r="C706" t="str">
        <f>PROPER(Table3[[#This Row],[product_name2]])</f>
        <v>Panasonic Eneloop Bq-Cc55N Advanced, Smart And Quick Charger For Aa &amp; Aaa Rechargeable Batteries, White</v>
      </c>
      <c r="D706" t="s">
        <v>8114</v>
      </c>
      <c r="E706" t="s">
        <v>172</v>
      </c>
      <c r="F706" t="str">
        <f>LEFT(Table3[[#This Row],[category]], FIND("|", Table3[[#This Row],[category]]) - 1)</f>
        <v>Electronics</v>
      </c>
      <c r="G706" t="str">
        <f>MID(Table3[[#This Row],[category]], FIND("|", Table3[[#This Row],[category]]) + 1, FIND("|", Table3[[#This Row],[category]], FIND("|", Table3[[#This Row],[category]]) + 1) - FIND("|", Table3[[#This Row],[category]]) - 1)</f>
        <v>HomeTheater,TV&amp;Video</v>
      </c>
      <c r="H706" t="str">
        <f>RIGHT(Table3[[#This Row],[category]], LEN(Table3[[#This Row],[category]]) - FIND("|", Table3[[#This Row],[category]], FIND("|", Table3[[#This Row],[category]]) + 1))</f>
        <v>Televisions|SmartTelevisions</v>
      </c>
      <c r="I706" s="6">
        <v>8999</v>
      </c>
      <c r="J706" s="6">
        <v>18999</v>
      </c>
      <c r="K706" s="1">
        <f t="shared" ref="K706:K769" si="66">(J706-I706)/J706*100</f>
        <v>52.63434917627243</v>
      </c>
      <c r="L706" s="3">
        <v>0.53</v>
      </c>
      <c r="M706" s="1">
        <v>4</v>
      </c>
      <c r="N706" s="11">
        <v>6347</v>
      </c>
      <c r="O706" s="7">
        <f>IF(ISNUMBER(Table3[[#This Row],[rating]]), Table3[[#This Row],[rating]], "")</f>
        <v>4</v>
      </c>
      <c r="P706" s="7">
        <f>Table3[[#This Row],[average rating]] + (Table3[[#This Row],[rating_count]] / 1000)</f>
        <v>10.347000000000001</v>
      </c>
      <c r="Q706" s="7">
        <f>IFERROR(ROUND(VALUE(Table3[[#This Row],[rating]]), 0), "")</f>
        <v>4</v>
      </c>
      <c r="R706" t="s">
        <v>2414</v>
      </c>
      <c r="S706" t="s">
        <v>2415</v>
      </c>
      <c r="T706" t="s">
        <v>2416</v>
      </c>
      <c r="U706" t="s">
        <v>2417</v>
      </c>
      <c r="V706" t="s">
        <v>2418</v>
      </c>
      <c r="W706" t="s">
        <v>2419</v>
      </c>
      <c r="X706" t="s">
        <v>2420</v>
      </c>
      <c r="Y706" t="s">
        <v>2421</v>
      </c>
      <c r="Z706" s="6">
        <f t="shared" ref="Z706:Z769" si="67">(J706*N706)</f>
        <v>120586653</v>
      </c>
      <c r="AA706" s="6">
        <f>IFERROR(VALUE(Table3[[#This Row],[potential revenue]]), 0)</f>
        <v>120586653</v>
      </c>
      <c r="AB706" t="str">
        <f t="shared" ref="AB706:AB769" si="68">IF(K705 &gt;= 50, "Yes", "No")</f>
        <v>No</v>
      </c>
      <c r="AC706">
        <f t="shared" ref="AC706:AC769" si="69">COUNTIF(E705:AB1204, "Yes")</f>
        <v>261</v>
      </c>
      <c r="AD706" t="str">
        <f t="shared" ref="AD706:AD769" si="70">IF(I705 &lt; 200, "&lt;₹200", IF(I705 &lt;= 500, "₹200–₹500", "&gt;₹500"))</f>
        <v>₹200–₹500</v>
      </c>
      <c r="AE706" t="str">
        <f t="shared" ref="AE706:AE769" si="71">IF(K706&lt;=10, "0–10%",
 IF(K706&lt;=20, "11–20%",
 IF(K706&lt;=30, "21–30%",
 IF(K706&lt;=40, "31–40%",
 IF(K706&lt;=50, "41–50%",
 IF(K706&lt;=60, "51–60%",
 IF(K706&lt;=70, "61–70%",
 IF(K706&lt;=80, "71–80%",
 IF(K706&lt;=90, "81–90%", "91–100%")))))))))</f>
        <v>51–60%</v>
      </c>
    </row>
    <row r="707" spans="1:31" x14ac:dyDescent="0.35">
      <c r="A707" t="s">
        <v>8339</v>
      </c>
      <c r="B707" t="s">
        <v>7060</v>
      </c>
      <c r="C707" t="str">
        <f>PROPER(Table3[[#This Row],[product_name2]])</f>
        <v>Zebronics Zeb Wonderbar 10 Usb Powered 2.0 Computer Speaker With Rgb Lights</v>
      </c>
      <c r="D707" t="s">
        <v>7061</v>
      </c>
      <c r="E707" t="s">
        <v>8341</v>
      </c>
      <c r="F707" t="str">
        <f>LEFT(Table3[[#This Row],[category]], FIND("|", Table3[[#This Row],[category]]) - 1)</f>
        <v>OfficeProducts</v>
      </c>
      <c r="G707" t="str">
        <f>MID(Table3[[#This Row],[category]], FIND("|", Table3[[#This Row],[category]]) + 1, FIND("|", Table3[[#This Row],[category]], FIND("|", Table3[[#This Row],[category]]) + 1) - FIND("|", Table3[[#This Row],[category]]) - 1)</f>
        <v>OfficePaperProducts</v>
      </c>
      <c r="H707" t="str">
        <f>RIGHT(Table3[[#This Row],[category]], LEN(Table3[[#This Row],[category]]) - FIND("|", Table3[[#This Row],[category]], FIND("|", Table3[[#This Row],[category]]) + 1))</f>
        <v>Paper|Stationery|Pens,Pencils&amp;WritingSupplies|Pens&amp;Refills|LiquidInkRollerballPens</v>
      </c>
      <c r="I707" s="6">
        <v>90</v>
      </c>
      <c r="J707" s="6">
        <v>100</v>
      </c>
      <c r="K707" s="1">
        <f t="shared" si="66"/>
        <v>10</v>
      </c>
      <c r="L707" s="3">
        <v>0.1</v>
      </c>
      <c r="M707" s="1">
        <v>4.0999999999999996</v>
      </c>
      <c r="N707" s="11">
        <v>6199</v>
      </c>
      <c r="O707" s="7">
        <f>IF(ISNUMBER(Table3[[#This Row],[rating]]), Table3[[#This Row],[rating]], "")</f>
        <v>4.0999999999999996</v>
      </c>
      <c r="P707" s="7">
        <f>Table3[[#This Row],[average rating]] + (Table3[[#This Row],[rating_count]] / 1000)</f>
        <v>10.298999999999999</v>
      </c>
      <c r="Q707" s="7">
        <f>IFERROR(ROUND(VALUE(Table3[[#This Row],[rating]]), 0), "")</f>
        <v>4</v>
      </c>
      <c r="R707" t="s">
        <v>8342</v>
      </c>
      <c r="S707" t="s">
        <v>8343</v>
      </c>
      <c r="T707" t="s">
        <v>8344</v>
      </c>
      <c r="U707" t="s">
        <v>8345</v>
      </c>
      <c r="V707" t="s">
        <v>8346</v>
      </c>
      <c r="W707" t="s">
        <v>8347</v>
      </c>
      <c r="X707" t="s">
        <v>8348</v>
      </c>
      <c r="Y707" t="s">
        <v>8349</v>
      </c>
      <c r="Z707" s="6">
        <f t="shared" si="67"/>
        <v>619900</v>
      </c>
      <c r="AA707" s="6">
        <f>IFERROR(VALUE(Table3[[#This Row],[potential revenue]]), 0)</f>
        <v>619900</v>
      </c>
      <c r="AB707" t="str">
        <f t="shared" si="68"/>
        <v>Yes</v>
      </c>
      <c r="AC707">
        <f t="shared" si="69"/>
        <v>261</v>
      </c>
      <c r="AD707" t="str">
        <f t="shared" si="70"/>
        <v>&gt;₹500</v>
      </c>
      <c r="AE707" t="str">
        <f t="shared" si="71"/>
        <v>0–10%</v>
      </c>
    </row>
    <row r="708" spans="1:31" x14ac:dyDescent="0.35">
      <c r="A708" t="s">
        <v>1301</v>
      </c>
      <c r="B708" t="s">
        <v>4153</v>
      </c>
      <c r="C708" t="str">
        <f>PROPER(Table3[[#This Row],[product_name2]])</f>
        <v>Boat Wave Lite Smartwatch With 1.69 Inches(4.29Cm) Hd Display, Heart Rate &amp; Spo2 Level Monitor, Multiple Watch Faces, Activity Tracker, Multiple Sports Modes &amp; Ip68 (Scarlet Red)</v>
      </c>
      <c r="D708" t="s">
        <v>4154</v>
      </c>
      <c r="E708" t="s">
        <v>172</v>
      </c>
      <c r="F708" t="str">
        <f>LEFT(Table3[[#This Row],[category]], FIND("|", Table3[[#This Row],[category]]) - 1)</f>
        <v>Electronics</v>
      </c>
      <c r="G708" t="str">
        <f>MID(Table3[[#This Row],[category]], FIND("|", Table3[[#This Row],[category]]) + 1, FIND("|", Table3[[#This Row],[category]], FIND("|", Table3[[#This Row],[category]]) + 1) - FIND("|", Table3[[#This Row],[category]]) - 1)</f>
        <v>HomeTheater,TV&amp;Video</v>
      </c>
      <c r="H708" t="str">
        <f>RIGHT(Table3[[#This Row],[category]], LEN(Table3[[#This Row],[category]]) - FIND("|", Table3[[#This Row],[category]], FIND("|", Table3[[#This Row],[category]]) + 1))</f>
        <v>Televisions|SmartTelevisions</v>
      </c>
      <c r="I708" s="6">
        <v>9999</v>
      </c>
      <c r="J708" s="6">
        <v>12999</v>
      </c>
      <c r="K708" s="1">
        <f t="shared" si="66"/>
        <v>23.078698361412417</v>
      </c>
      <c r="L708" s="3">
        <v>0.23</v>
      </c>
      <c r="M708" s="1">
        <v>4.2</v>
      </c>
      <c r="N708" s="11">
        <v>6088</v>
      </c>
      <c r="O708" s="7">
        <f>IF(ISNUMBER(Table3[[#This Row],[rating]]), Table3[[#This Row],[rating]], "")</f>
        <v>4.2</v>
      </c>
      <c r="P708" s="7">
        <f>Table3[[#This Row],[average rating]] + (Table3[[#This Row],[rating_count]] / 1000)</f>
        <v>10.288</v>
      </c>
      <c r="Q708" s="7">
        <f>IFERROR(ROUND(VALUE(Table3[[#This Row],[rating]]), 0), "")</f>
        <v>4</v>
      </c>
      <c r="R708" t="s">
        <v>1303</v>
      </c>
      <c r="S708" t="s">
        <v>1304</v>
      </c>
      <c r="T708" t="s">
        <v>1305</v>
      </c>
      <c r="U708" t="s">
        <v>1306</v>
      </c>
      <c r="V708" t="s">
        <v>1307</v>
      </c>
      <c r="W708" t="s">
        <v>1308</v>
      </c>
      <c r="X708" t="s">
        <v>1309</v>
      </c>
      <c r="Y708" t="s">
        <v>1310</v>
      </c>
      <c r="Z708" s="6">
        <f t="shared" si="67"/>
        <v>79137912</v>
      </c>
      <c r="AA708" s="6">
        <f>IFERROR(VALUE(Table3[[#This Row],[potential revenue]]), 0)</f>
        <v>79137912</v>
      </c>
      <c r="AB708" t="str">
        <f t="shared" si="68"/>
        <v>No</v>
      </c>
      <c r="AC708">
        <f t="shared" si="69"/>
        <v>261</v>
      </c>
      <c r="AD708" t="str">
        <f t="shared" si="70"/>
        <v>&lt;₹200</v>
      </c>
      <c r="AE708" t="str">
        <f t="shared" si="71"/>
        <v>21–30%</v>
      </c>
    </row>
    <row r="709" spans="1:31" x14ac:dyDescent="0.35">
      <c r="A709" t="s">
        <v>10303</v>
      </c>
      <c r="B709" t="s">
        <v>1817</v>
      </c>
      <c r="C709" t="str">
        <f>PROPER(Table3[[#This Row],[product_name2]])</f>
        <v>Amkette 30 Pin To Usb Charging &amp; Data Sync Cable For Iphone 3G/3Gs/4/4S/Ipad 1/2/3, Ipod Nano 5Th/6Th Gen And Ipod Touch 3Rd/4Th Gen -1.5M (Black)</v>
      </c>
      <c r="D709" t="s">
        <v>1818</v>
      </c>
      <c r="E709" t="s">
        <v>8817</v>
      </c>
      <c r="F709" t="str">
        <f>LEFT(Table3[[#This Row],[category]], FIND("|", Table3[[#This Row],[category]]) - 1)</f>
        <v>Home&amp;Kitchen</v>
      </c>
      <c r="G709" t="str">
        <f>MID(Table3[[#This Row],[category]], FIND("|", Table3[[#This Row],[category]]) + 1, FIND("|", Table3[[#This Row],[category]], FIND("|", Table3[[#This Row],[category]]) + 1) - FIND("|", Table3[[#This Row],[category]]) - 1)</f>
        <v>Heating,Cooling&amp;AirQuality</v>
      </c>
      <c r="H709" t="str">
        <f>RIGHT(Table3[[#This Row],[category]], LEN(Table3[[#This Row],[category]]) - FIND("|", Table3[[#This Row],[category]], FIND("|", Table3[[#This Row],[category]]) + 1))</f>
        <v>WaterHeaters&amp;Geysers|StorageWaterHeaters</v>
      </c>
      <c r="I709" s="6">
        <v>6499</v>
      </c>
      <c r="J709" s="6">
        <v>8500</v>
      </c>
      <c r="K709" s="1">
        <f t="shared" si="66"/>
        <v>23.541176470588233</v>
      </c>
      <c r="L709" s="3">
        <v>0.24</v>
      </c>
      <c r="M709" s="1">
        <v>4.4000000000000004</v>
      </c>
      <c r="N709" s="11">
        <v>5865</v>
      </c>
      <c r="O709" s="7">
        <f>IF(ISNUMBER(Table3[[#This Row],[rating]]), Table3[[#This Row],[rating]], "")</f>
        <v>4.4000000000000004</v>
      </c>
      <c r="P709" s="7">
        <f>Table3[[#This Row],[average rating]] + (Table3[[#This Row],[rating_count]] / 1000)</f>
        <v>10.265000000000001</v>
      </c>
      <c r="Q709" s="7">
        <f>IFERROR(ROUND(VALUE(Table3[[#This Row],[rating]]), 0), "")</f>
        <v>4</v>
      </c>
      <c r="R709" t="s">
        <v>10305</v>
      </c>
      <c r="S709" t="s">
        <v>10306</v>
      </c>
      <c r="T709" t="s">
        <v>10307</v>
      </c>
      <c r="U709" t="s">
        <v>10308</v>
      </c>
      <c r="V709" t="s">
        <v>10309</v>
      </c>
      <c r="W709" t="s">
        <v>10310</v>
      </c>
      <c r="X709" t="s">
        <v>10311</v>
      </c>
      <c r="Y709" t="s">
        <v>10312</v>
      </c>
      <c r="Z709" s="6">
        <f t="shared" si="67"/>
        <v>49852500</v>
      </c>
      <c r="AA709" s="6">
        <f>IFERROR(VALUE(Table3[[#This Row],[potential revenue]]), 0)</f>
        <v>49852500</v>
      </c>
      <c r="AB709" t="str">
        <f t="shared" si="68"/>
        <v>No</v>
      </c>
      <c r="AC709">
        <f t="shared" si="69"/>
        <v>260</v>
      </c>
      <c r="AD709" t="str">
        <f t="shared" si="70"/>
        <v>&gt;₹500</v>
      </c>
      <c r="AE709" t="str">
        <f t="shared" si="71"/>
        <v>21–30%</v>
      </c>
    </row>
    <row r="710" spans="1:31" x14ac:dyDescent="0.35">
      <c r="A710" t="s">
        <v>5235</v>
      </c>
      <c r="B710" t="s">
        <v>498</v>
      </c>
      <c r="C710" t="str">
        <f>PROPER(Table3[[#This Row],[product_name2]])</f>
        <v>Amazonbasics Micro Usb Fast Charging Cable For Android Phones With Gold Plated Connectors (3 Feet, Black)</v>
      </c>
      <c r="D710" t="s">
        <v>499</v>
      </c>
      <c r="E710" t="s">
        <v>5237</v>
      </c>
      <c r="F710" t="str">
        <f>LEFT(Table3[[#This Row],[category]], FIND("|", Table3[[#This Row],[category]]) - 1)</f>
        <v>OfficeProducts</v>
      </c>
      <c r="G710" t="str">
        <f>MID(Table3[[#This Row],[category]], FIND("|", Table3[[#This Row],[category]]) + 1, FIND("|", Table3[[#This Row],[category]], FIND("|", Table3[[#This Row],[category]]) + 1) - FIND("|", Table3[[#This Row],[category]]) - 1)</f>
        <v>OfficeElectronics</v>
      </c>
      <c r="H710" t="str">
        <f>RIGHT(Table3[[#This Row],[category]], LEN(Table3[[#This Row],[category]]) - FIND("|", Table3[[#This Row],[category]], FIND("|", Table3[[#This Row],[category]]) + 1))</f>
        <v>Calculators|Scientific</v>
      </c>
      <c r="I710" s="6">
        <v>1295</v>
      </c>
      <c r="J710" s="6">
        <v>1295</v>
      </c>
      <c r="K710" s="1">
        <f t="shared" si="66"/>
        <v>0</v>
      </c>
      <c r="L710" s="3">
        <v>0</v>
      </c>
      <c r="M710" s="1">
        <v>4.5</v>
      </c>
      <c r="N710" s="11">
        <v>5760</v>
      </c>
      <c r="O710" s="7">
        <f>IF(ISNUMBER(Table3[[#This Row],[rating]]), Table3[[#This Row],[rating]], "")</f>
        <v>4.5</v>
      </c>
      <c r="P710" s="7">
        <f>Table3[[#This Row],[average rating]] + (Table3[[#This Row],[rating_count]] / 1000)</f>
        <v>10.26</v>
      </c>
      <c r="Q710" s="7">
        <f>IFERROR(ROUND(VALUE(Table3[[#This Row],[rating]]), 0), "")</f>
        <v>5</v>
      </c>
      <c r="R710" t="s">
        <v>5238</v>
      </c>
      <c r="S710" t="s">
        <v>5239</v>
      </c>
      <c r="T710" t="s">
        <v>5240</v>
      </c>
      <c r="U710" t="s">
        <v>5241</v>
      </c>
      <c r="V710" t="s">
        <v>5242</v>
      </c>
      <c r="W710" t="s">
        <v>5243</v>
      </c>
      <c r="X710" t="s">
        <v>5244</v>
      </c>
      <c r="Y710" t="s">
        <v>5245</v>
      </c>
      <c r="Z710" s="6">
        <f t="shared" si="67"/>
        <v>7459200</v>
      </c>
      <c r="AA710" s="6">
        <f>IFERROR(VALUE(Table3[[#This Row],[potential revenue]]), 0)</f>
        <v>7459200</v>
      </c>
      <c r="AB710" t="str">
        <f t="shared" si="68"/>
        <v>No</v>
      </c>
      <c r="AC710">
        <f t="shared" si="69"/>
        <v>261</v>
      </c>
      <c r="AD710" t="str">
        <f t="shared" si="70"/>
        <v>&gt;₹500</v>
      </c>
      <c r="AE710" t="str">
        <f t="shared" si="71"/>
        <v>0–10%</v>
      </c>
    </row>
    <row r="711" spans="1:31" x14ac:dyDescent="0.35">
      <c r="A711" t="s">
        <v>11746</v>
      </c>
      <c r="B711" t="s">
        <v>5491</v>
      </c>
      <c r="C711" t="str">
        <f>PROPER(Table3[[#This Row],[product_name2]])</f>
        <v>Xiaomi Mi Wired In Ear Earphones With Mic Basic With Ultra Deep Bass &amp; Aluminum Alloy Sound Chamber (Black)</v>
      </c>
      <c r="D711" t="s">
        <v>5492</v>
      </c>
      <c r="E711" t="s">
        <v>8731</v>
      </c>
      <c r="F711" t="str">
        <f>LEFT(Table3[[#This Row],[category]], FIND("|", Table3[[#This Row],[category]]) - 1)</f>
        <v>Home&amp;Kitchen</v>
      </c>
      <c r="G711" t="str">
        <f>MID(Table3[[#This Row],[category]], FIND("|", Table3[[#This Row],[category]]) + 1, FIND("|", Table3[[#This Row],[category]], FIND("|", Table3[[#This Row],[category]]) + 1) - FIND("|", Table3[[#This Row],[category]]) - 1)</f>
        <v>Kitchen&amp;HomeAppliances</v>
      </c>
      <c r="H711" t="str">
        <f>RIGHT(Table3[[#This Row],[category]], LEN(Table3[[#This Row],[category]]) - FIND("|", Table3[[#This Row],[category]], FIND("|", Table3[[#This Row],[category]]) + 1))</f>
        <v>SmallKitchenAppliances|HandBlenders</v>
      </c>
      <c r="I711" s="6">
        <v>765</v>
      </c>
      <c r="J711" s="6">
        <v>970</v>
      </c>
      <c r="K711" s="1">
        <f t="shared" si="66"/>
        <v>21.134020618556701</v>
      </c>
      <c r="L711" s="3">
        <v>0.21</v>
      </c>
      <c r="M711" s="1">
        <v>4.2</v>
      </c>
      <c r="N711" s="11">
        <v>6055</v>
      </c>
      <c r="O711" s="7">
        <f>IF(ISNUMBER(Table3[[#This Row],[rating]]), Table3[[#This Row],[rating]], "")</f>
        <v>4.2</v>
      </c>
      <c r="P711" s="7">
        <f>Table3[[#This Row],[average rating]] + (Table3[[#This Row],[rating_count]] / 1000)</f>
        <v>10.254999999999999</v>
      </c>
      <c r="Q711" s="7">
        <f>IFERROR(ROUND(VALUE(Table3[[#This Row],[rating]]), 0), "")</f>
        <v>4</v>
      </c>
      <c r="R711" t="s">
        <v>11748</v>
      </c>
      <c r="S711" t="s">
        <v>11749</v>
      </c>
      <c r="T711" t="s">
        <v>11750</v>
      </c>
      <c r="U711" t="s">
        <v>11751</v>
      </c>
      <c r="V711" t="s">
        <v>11752</v>
      </c>
      <c r="W711" t="s">
        <v>11753</v>
      </c>
      <c r="X711" t="s">
        <v>11754</v>
      </c>
      <c r="Y711" t="s">
        <v>11755</v>
      </c>
      <c r="Z711" s="6">
        <f t="shared" si="67"/>
        <v>5873350</v>
      </c>
      <c r="AA711" s="6">
        <f>IFERROR(VALUE(Table3[[#This Row],[potential revenue]]), 0)</f>
        <v>5873350</v>
      </c>
      <c r="AB711" t="str">
        <f t="shared" si="68"/>
        <v>No</v>
      </c>
      <c r="AC711">
        <f t="shared" si="69"/>
        <v>262</v>
      </c>
      <c r="AD711" t="str">
        <f t="shared" si="70"/>
        <v>&gt;₹500</v>
      </c>
      <c r="AE711" t="str">
        <f t="shared" si="71"/>
        <v>21–30%</v>
      </c>
    </row>
    <row r="712" spans="1:31" x14ac:dyDescent="0.35">
      <c r="A712" t="s">
        <v>10759</v>
      </c>
      <c r="B712" t="s">
        <v>3726</v>
      </c>
      <c r="C712" t="str">
        <f>PROPER(Table3[[#This Row],[product_name2]])</f>
        <v>Iqoo Z6 Lite 5G By Vivo (Mystic Night, 6Gb Ram, 128Gb Storage) | World'S First Snapdragon 4 Gen 1 | 120Hz Refresh Rate | 5000Mah Battery | Travel Adapter To Be Purchased Separately</v>
      </c>
      <c r="D712" t="s">
        <v>3727</v>
      </c>
      <c r="E712" t="s">
        <v>8930</v>
      </c>
      <c r="F712" t="str">
        <f>LEFT(Table3[[#This Row],[category]], FIND("|", Table3[[#This Row],[category]]) - 1)</f>
        <v>Home&amp;Kitchen</v>
      </c>
      <c r="G712" t="str">
        <f>MID(Table3[[#This Row],[category]], FIND("|", Table3[[#This Row],[category]]) + 1, FIND("|", Table3[[#This Row],[category]], FIND("|", Table3[[#This Row],[category]]) + 1) - FIND("|", Table3[[#This Row],[category]]) - 1)</f>
        <v>HomeStorage&amp;Organization</v>
      </c>
      <c r="H712" t="str">
        <f>RIGHT(Table3[[#This Row],[category]], LEN(Table3[[#This Row],[category]]) - FIND("|", Table3[[#This Row],[category]], FIND("|", Table3[[#This Row],[category]]) + 1))</f>
        <v>LaundryOrganization|LaundryBaskets</v>
      </c>
      <c r="I712" s="6">
        <v>950</v>
      </c>
      <c r="J712" s="6">
        <v>1599</v>
      </c>
      <c r="K712" s="1">
        <f t="shared" si="66"/>
        <v>40.587867417135712</v>
      </c>
      <c r="L712" s="3">
        <v>0.41</v>
      </c>
      <c r="M712" s="1">
        <v>4.3</v>
      </c>
      <c r="N712" s="11">
        <v>5911</v>
      </c>
      <c r="O712" s="7">
        <f>IF(ISNUMBER(Table3[[#This Row],[rating]]), Table3[[#This Row],[rating]], "")</f>
        <v>4.3</v>
      </c>
      <c r="P712" s="7">
        <f>Table3[[#This Row],[average rating]] + (Table3[[#This Row],[rating_count]] / 1000)</f>
        <v>10.210999999999999</v>
      </c>
      <c r="Q712" s="7">
        <f>IFERROR(ROUND(VALUE(Table3[[#This Row],[rating]]), 0), "")</f>
        <v>4</v>
      </c>
      <c r="R712" t="s">
        <v>10761</v>
      </c>
      <c r="S712" t="s">
        <v>10762</v>
      </c>
      <c r="T712" t="s">
        <v>10763</v>
      </c>
      <c r="U712" t="s">
        <v>10764</v>
      </c>
      <c r="V712" t="s">
        <v>10765</v>
      </c>
      <c r="W712" t="s">
        <v>10766</v>
      </c>
      <c r="X712" t="s">
        <v>10767</v>
      </c>
      <c r="Y712" t="s">
        <v>10768</v>
      </c>
      <c r="Z712" s="6">
        <f t="shared" si="67"/>
        <v>9451689</v>
      </c>
      <c r="AA712" s="6">
        <f>IFERROR(VALUE(Table3[[#This Row],[potential revenue]]), 0)</f>
        <v>9451689</v>
      </c>
      <c r="AB712" t="str">
        <f t="shared" si="68"/>
        <v>No</v>
      </c>
      <c r="AC712">
        <f t="shared" si="69"/>
        <v>263</v>
      </c>
      <c r="AD712" t="str">
        <f t="shared" si="70"/>
        <v>&gt;₹500</v>
      </c>
      <c r="AE712" t="str">
        <f t="shared" si="71"/>
        <v>41–50%</v>
      </c>
    </row>
    <row r="713" spans="1:31" x14ac:dyDescent="0.35">
      <c r="A713" t="s">
        <v>12544</v>
      </c>
      <c r="B713" t="s">
        <v>3848</v>
      </c>
      <c r="C713" t="str">
        <f>PROPER(Table3[[#This Row],[product_name2]])</f>
        <v>Iqoo Vivo Z6 5G (Chromatic Blue, 8Gb Ram, 128Gb Storage) | Snapdragon 695-6Nm Processor | 120Hz Fhd+ Display | 5000Mah Battery</v>
      </c>
      <c r="D713" t="s">
        <v>3849</v>
      </c>
      <c r="E713" t="s">
        <v>10143</v>
      </c>
      <c r="F713" t="str">
        <f>LEFT(Table3[[#This Row],[category]], FIND("|", Table3[[#This Row],[category]]) - 1)</f>
        <v>Home&amp;Kitchen</v>
      </c>
      <c r="G713" t="str">
        <f>MID(Table3[[#This Row],[category]], FIND("|", Table3[[#This Row],[category]]) + 1, FIND("|", Table3[[#This Row],[category]], FIND("|", Table3[[#This Row],[category]]) + 1) - FIND("|", Table3[[#This Row],[category]]) - 1)</f>
        <v>Kitchen&amp;HomeAppliances</v>
      </c>
      <c r="H713" t="str">
        <f>RIGHT(Table3[[#This Row],[category]], LEN(Table3[[#This Row],[category]]) - FIND("|", Table3[[#This Row],[category]], FIND("|", Table3[[#This Row],[category]]) + 1))</f>
        <v>WaterPurifiers&amp;Accessories|WaterFilters&amp;Purifiers</v>
      </c>
      <c r="I713" s="6">
        <v>8699</v>
      </c>
      <c r="J713" s="6">
        <v>13049</v>
      </c>
      <c r="K713" s="1">
        <f t="shared" si="66"/>
        <v>33.335887807494828</v>
      </c>
      <c r="L713" s="3">
        <v>0.33</v>
      </c>
      <c r="M713" s="1">
        <v>4.3</v>
      </c>
      <c r="N713" s="11">
        <v>5891</v>
      </c>
      <c r="O713" s="7">
        <f>IF(ISNUMBER(Table3[[#This Row],[rating]]), Table3[[#This Row],[rating]], "")</f>
        <v>4.3</v>
      </c>
      <c r="P713" s="7">
        <f>Table3[[#This Row],[average rating]] + (Table3[[#This Row],[rating_count]] / 1000)</f>
        <v>10.190999999999999</v>
      </c>
      <c r="Q713" s="7">
        <f>IFERROR(ROUND(VALUE(Table3[[#This Row],[rating]]), 0), "")</f>
        <v>4</v>
      </c>
      <c r="R713" t="s">
        <v>12546</v>
      </c>
      <c r="S713" t="s">
        <v>12547</v>
      </c>
      <c r="T713" t="s">
        <v>12548</v>
      </c>
      <c r="U713" t="s">
        <v>12549</v>
      </c>
      <c r="V713" t="s">
        <v>12550</v>
      </c>
      <c r="W713" t="s">
        <v>12551</v>
      </c>
      <c r="X713" t="s">
        <v>12552</v>
      </c>
      <c r="Y713" t="s">
        <v>12553</v>
      </c>
      <c r="Z713" s="6">
        <f t="shared" si="67"/>
        <v>76871659</v>
      </c>
      <c r="AA713" s="6">
        <f>IFERROR(VALUE(Table3[[#This Row],[potential revenue]]), 0)</f>
        <v>76871659</v>
      </c>
      <c r="AB713" t="str">
        <f t="shared" si="68"/>
        <v>No</v>
      </c>
      <c r="AC713">
        <f t="shared" si="69"/>
        <v>264</v>
      </c>
      <c r="AD713" t="str">
        <f t="shared" si="70"/>
        <v>&gt;₹500</v>
      </c>
      <c r="AE713" t="str">
        <f t="shared" si="71"/>
        <v>31–40%</v>
      </c>
    </row>
    <row r="714" spans="1:31" x14ac:dyDescent="0.35">
      <c r="A714" t="s">
        <v>12444</v>
      </c>
      <c r="B714" t="s">
        <v>5569</v>
      </c>
      <c r="C714" t="str">
        <f>PROPER(Table3[[#This Row],[product_name2]])</f>
        <v>Memeho¬Æ Smart Standard Multi-Purpose Laptop Table With Dock Stand/Study Table/Bed Table/Foldable And Portable/Ergonomic &amp; Rounded Edges/Non-Slip Legs/Engineered Wood With Cup Holder (Black)</v>
      </c>
      <c r="D714" t="s">
        <v>5570</v>
      </c>
      <c r="E714" t="s">
        <v>9105</v>
      </c>
      <c r="F714" t="str">
        <f>LEFT(Table3[[#This Row],[category]], FIND("|", Table3[[#This Row],[category]]) - 1)</f>
        <v>Home&amp;Kitchen</v>
      </c>
      <c r="G714" t="str">
        <f>MID(Table3[[#This Row],[category]], FIND("|", Table3[[#This Row],[category]]) + 1, FIND("|", Table3[[#This Row],[category]], FIND("|", Table3[[#This Row],[category]]) + 1) - FIND("|", Table3[[#This Row],[category]]) - 1)</f>
        <v>Kitchen&amp;HomeAppliances</v>
      </c>
      <c r="H714" t="str">
        <f>RIGHT(Table3[[#This Row],[category]], LEN(Table3[[#This Row],[category]]) - FIND("|", Table3[[#This Row],[category]], FIND("|", Table3[[#This Row],[category]]) + 1))</f>
        <v>SmallKitchenAppliances|SandwichMakers</v>
      </c>
      <c r="I714" s="6">
        <v>1199</v>
      </c>
      <c r="J714" s="6">
        <v>1795</v>
      </c>
      <c r="K714" s="1">
        <f t="shared" si="66"/>
        <v>33.203342618384404</v>
      </c>
      <c r="L714" s="3">
        <v>0.33</v>
      </c>
      <c r="M714" s="1">
        <v>4.2</v>
      </c>
      <c r="N714" s="11">
        <v>5967</v>
      </c>
      <c r="O714" s="7">
        <f>IF(ISNUMBER(Table3[[#This Row],[rating]]), Table3[[#This Row],[rating]], "")</f>
        <v>4.2</v>
      </c>
      <c r="P714" s="7">
        <f>Table3[[#This Row],[average rating]] + (Table3[[#This Row],[rating_count]] / 1000)</f>
        <v>10.167</v>
      </c>
      <c r="Q714" s="7">
        <f>IFERROR(ROUND(VALUE(Table3[[#This Row],[rating]]), 0), "")</f>
        <v>4</v>
      </c>
      <c r="R714" t="s">
        <v>12446</v>
      </c>
      <c r="S714" t="s">
        <v>12447</v>
      </c>
      <c r="T714" t="s">
        <v>12448</v>
      </c>
      <c r="U714" t="s">
        <v>12449</v>
      </c>
      <c r="V714" t="s">
        <v>12450</v>
      </c>
      <c r="W714" t="s">
        <v>12451</v>
      </c>
      <c r="X714" t="s">
        <v>12452</v>
      </c>
      <c r="Y714" t="s">
        <v>12453</v>
      </c>
      <c r="Z714" s="6">
        <f t="shared" si="67"/>
        <v>10710765</v>
      </c>
      <c r="AA714" s="6">
        <f>IFERROR(VALUE(Table3[[#This Row],[potential revenue]]), 0)</f>
        <v>10710765</v>
      </c>
      <c r="AB714" t="str">
        <f t="shared" si="68"/>
        <v>No</v>
      </c>
      <c r="AC714">
        <f t="shared" si="69"/>
        <v>265</v>
      </c>
      <c r="AD714" t="str">
        <f t="shared" si="70"/>
        <v>&gt;₹500</v>
      </c>
      <c r="AE714" t="str">
        <f t="shared" si="71"/>
        <v>31–40%</v>
      </c>
    </row>
    <row r="715" spans="1:31" x14ac:dyDescent="0.35">
      <c r="A715" t="s">
        <v>3655</v>
      </c>
      <c r="B715" t="s">
        <v>6133</v>
      </c>
      <c r="C715" t="str">
        <f>PROPER(Table3[[#This Row],[product_name2]])</f>
        <v>Zebronics Zeb-90Hb Usb Hub, 4 Ports, Pocket Sized, Plug &amp; Play, For Laptop &amp; Computers</v>
      </c>
      <c r="D715" t="s">
        <v>6134</v>
      </c>
      <c r="E715" t="s">
        <v>3657</v>
      </c>
      <c r="F715" t="str">
        <f>LEFT(Table3[[#This Row],[category]], FIND("|", Table3[[#This Row],[category]]) - 1)</f>
        <v>Electronics</v>
      </c>
      <c r="G715" t="str">
        <f>MID(Table3[[#This Row],[category]], FIND("|", Table3[[#This Row],[category]]) + 1, FIND("|", Table3[[#This Row],[category]], FIND("|", Table3[[#This Row],[category]]) + 1) - FIND("|", Table3[[#This Row],[category]]) - 1)</f>
        <v>Mobiles&amp;Accessories</v>
      </c>
      <c r="H715" t="str">
        <f>RIGHT(Table3[[#This Row],[category]], LEN(Table3[[#This Row],[category]]) - FIND("|", Table3[[#This Row],[category]], FIND("|", Table3[[#This Row],[category]]) + 1))</f>
        <v>MobileAccessories|D√©cor</v>
      </c>
      <c r="I715" s="6">
        <v>119</v>
      </c>
      <c r="J715" s="6">
        <v>299</v>
      </c>
      <c r="K715" s="1">
        <f t="shared" si="66"/>
        <v>60.200668896321076</v>
      </c>
      <c r="L715" s="3">
        <v>0.6</v>
      </c>
      <c r="M715" s="1">
        <v>4.0999999999999996</v>
      </c>
      <c r="N715" s="11">
        <v>5999</v>
      </c>
      <c r="O715" s="7">
        <f>IF(ISNUMBER(Table3[[#This Row],[rating]]), Table3[[#This Row],[rating]], "")</f>
        <v>4.0999999999999996</v>
      </c>
      <c r="P715" s="7">
        <f>Table3[[#This Row],[average rating]] + (Table3[[#This Row],[rating_count]] / 1000)</f>
        <v>10.099</v>
      </c>
      <c r="Q715" s="7">
        <f>IFERROR(ROUND(VALUE(Table3[[#This Row],[rating]]), 0), "")</f>
        <v>4</v>
      </c>
      <c r="R715" t="s">
        <v>3658</v>
      </c>
      <c r="S715" t="s">
        <v>3659</v>
      </c>
      <c r="T715" t="s">
        <v>3660</v>
      </c>
      <c r="U715" t="s">
        <v>3661</v>
      </c>
      <c r="V715" t="s">
        <v>3662</v>
      </c>
      <c r="W715" t="s">
        <v>3663</v>
      </c>
      <c r="X715" t="s">
        <v>3664</v>
      </c>
      <c r="Y715" t="s">
        <v>3665</v>
      </c>
      <c r="Z715" s="6">
        <f t="shared" si="67"/>
        <v>1793701</v>
      </c>
      <c r="AA715" s="6">
        <f>IFERROR(VALUE(Table3[[#This Row],[potential revenue]]), 0)</f>
        <v>1793701</v>
      </c>
      <c r="AB715" t="str">
        <f t="shared" si="68"/>
        <v>No</v>
      </c>
      <c r="AC715">
        <f t="shared" si="69"/>
        <v>266</v>
      </c>
      <c r="AD715" t="str">
        <f t="shared" si="70"/>
        <v>&gt;₹500</v>
      </c>
      <c r="AE715" t="str">
        <f t="shared" si="71"/>
        <v>61–70%</v>
      </c>
    </row>
    <row r="716" spans="1:31" x14ac:dyDescent="0.35">
      <c r="A716" t="s">
        <v>3655</v>
      </c>
      <c r="B716" t="s">
        <v>6638</v>
      </c>
      <c r="C716" t="str">
        <f>PROPER(Table3[[#This Row],[product_name2]])</f>
        <v>Zinq Five Fan Cooling Pad And Laptop Stand With Dual Height Adjustment And Dual Usb Port Extension (Black)</v>
      </c>
      <c r="D716" t="s">
        <v>6639</v>
      </c>
      <c r="E716" t="s">
        <v>3657</v>
      </c>
      <c r="F716" t="str">
        <f>LEFT(Table3[[#This Row],[category]], FIND("|", Table3[[#This Row],[category]]) - 1)</f>
        <v>Electronics</v>
      </c>
      <c r="G716" t="str">
        <f>MID(Table3[[#This Row],[category]], FIND("|", Table3[[#This Row],[category]]) + 1, FIND("|", Table3[[#This Row],[category]], FIND("|", Table3[[#This Row],[category]]) + 1) - FIND("|", Table3[[#This Row],[category]]) - 1)</f>
        <v>Mobiles&amp;Accessories</v>
      </c>
      <c r="H716" t="str">
        <f>RIGHT(Table3[[#This Row],[category]], LEN(Table3[[#This Row],[category]]) - FIND("|", Table3[[#This Row],[category]], FIND("|", Table3[[#This Row],[category]]) + 1))</f>
        <v>MobileAccessories|D√©cor</v>
      </c>
      <c r="I716" s="6">
        <v>119</v>
      </c>
      <c r="J716" s="6">
        <v>299</v>
      </c>
      <c r="K716" s="1">
        <f t="shared" si="66"/>
        <v>60.200668896321076</v>
      </c>
      <c r="L716" s="3">
        <v>0.6</v>
      </c>
      <c r="M716" s="1">
        <v>4.0999999999999996</v>
      </c>
      <c r="N716" s="11">
        <v>5999</v>
      </c>
      <c r="O716" s="7">
        <f>IF(ISNUMBER(Table3[[#This Row],[rating]]), Table3[[#This Row],[rating]], "")</f>
        <v>4.0999999999999996</v>
      </c>
      <c r="P716" s="7">
        <f>Table3[[#This Row],[average rating]] + (Table3[[#This Row],[rating_count]] / 1000)</f>
        <v>10.099</v>
      </c>
      <c r="Q716" s="7">
        <f>IFERROR(ROUND(VALUE(Table3[[#This Row],[rating]]), 0), "")</f>
        <v>4</v>
      </c>
      <c r="R716" t="s">
        <v>3658</v>
      </c>
      <c r="S716" t="s">
        <v>3659</v>
      </c>
      <c r="T716" t="s">
        <v>3660</v>
      </c>
      <c r="U716" t="s">
        <v>3661</v>
      </c>
      <c r="V716" t="s">
        <v>3662</v>
      </c>
      <c r="W716" t="s">
        <v>5553</v>
      </c>
      <c r="X716" t="s">
        <v>5554</v>
      </c>
      <c r="Y716" t="s">
        <v>5555</v>
      </c>
      <c r="Z716" s="6">
        <f t="shared" si="67"/>
        <v>1793701</v>
      </c>
      <c r="AA716" s="6">
        <f>IFERROR(VALUE(Table3[[#This Row],[potential revenue]]), 0)</f>
        <v>1793701</v>
      </c>
      <c r="AB716" t="str">
        <f t="shared" si="68"/>
        <v>Yes</v>
      </c>
      <c r="AC716">
        <f t="shared" si="69"/>
        <v>267</v>
      </c>
      <c r="AD716" t="str">
        <f t="shared" si="70"/>
        <v>&lt;₹200</v>
      </c>
      <c r="AE716" t="str">
        <f t="shared" si="71"/>
        <v>61–70%</v>
      </c>
    </row>
    <row r="717" spans="1:31" x14ac:dyDescent="0.35">
      <c r="A717" t="s">
        <v>5080</v>
      </c>
      <c r="B717" t="s">
        <v>3015</v>
      </c>
      <c r="C717" t="str">
        <f>PROPER(Table3[[#This Row],[product_name2]])</f>
        <v>Oneplus Nord 2T 5G (Jade Fog, 8Gb Ram, 128Gb Storage)</v>
      </c>
      <c r="D717" t="s">
        <v>3016</v>
      </c>
      <c r="E717" t="s">
        <v>5082</v>
      </c>
      <c r="F717" t="str">
        <f>LEFT(Table3[[#This Row],[category]], FIND("|", Table3[[#This Row],[category]]) - 1)</f>
        <v>OfficeProducts</v>
      </c>
      <c r="G717" t="str">
        <f>MID(Table3[[#This Row],[category]], FIND("|", Table3[[#This Row],[category]]) + 1, FIND("|", Table3[[#This Row],[category]], FIND("|", Table3[[#This Row],[category]]) + 1) - FIND("|", Table3[[#This Row],[category]]) - 1)</f>
        <v>OfficePaperProducts</v>
      </c>
      <c r="H717" t="str">
        <f>RIGHT(Table3[[#This Row],[category]], LEN(Table3[[#This Row],[category]]) - FIND("|", Table3[[#This Row],[category]], FIND("|", Table3[[#This Row],[category]]) + 1))</f>
        <v>Paper|Stationery|Pens,Pencils&amp;WritingSupplies|Pens&amp;Refills|GelInkRollerballPens</v>
      </c>
      <c r="I717" s="6">
        <v>50</v>
      </c>
      <c r="J717" s="6">
        <v>50</v>
      </c>
      <c r="K717" s="1">
        <f t="shared" si="66"/>
        <v>0</v>
      </c>
      <c r="L717" s="3">
        <v>0</v>
      </c>
      <c r="M717" s="1">
        <v>4.3</v>
      </c>
      <c r="N717" s="11">
        <v>5792</v>
      </c>
      <c r="O717" s="7">
        <f>IF(ISNUMBER(Table3[[#This Row],[rating]]), Table3[[#This Row],[rating]], "")</f>
        <v>4.3</v>
      </c>
      <c r="P717" s="7">
        <f>Table3[[#This Row],[average rating]] + (Table3[[#This Row],[rating_count]] / 1000)</f>
        <v>10.091999999999999</v>
      </c>
      <c r="Q717" s="7">
        <f>IFERROR(ROUND(VALUE(Table3[[#This Row],[rating]]), 0), "")</f>
        <v>4</v>
      </c>
      <c r="R717" t="s">
        <v>5083</v>
      </c>
      <c r="S717" t="s">
        <v>5084</v>
      </c>
      <c r="T717" t="s">
        <v>5085</v>
      </c>
      <c r="U717" t="s">
        <v>5086</v>
      </c>
      <c r="V717" t="s">
        <v>5087</v>
      </c>
      <c r="W717" t="s">
        <v>5088</v>
      </c>
      <c r="X717" t="s">
        <v>5089</v>
      </c>
      <c r="Y717" t="s">
        <v>5090</v>
      </c>
      <c r="Z717" s="6">
        <f t="shared" si="67"/>
        <v>289600</v>
      </c>
      <c r="AA717" s="6">
        <f>IFERROR(VALUE(Table3[[#This Row],[potential revenue]]), 0)</f>
        <v>289600</v>
      </c>
      <c r="AB717" t="str">
        <f t="shared" si="68"/>
        <v>Yes</v>
      </c>
      <c r="AC717">
        <f t="shared" si="69"/>
        <v>268</v>
      </c>
      <c r="AD717" t="str">
        <f t="shared" si="70"/>
        <v>&lt;₹200</v>
      </c>
      <c r="AE717" t="str">
        <f t="shared" si="71"/>
        <v>0–10%</v>
      </c>
    </row>
    <row r="718" spans="1:31" x14ac:dyDescent="0.35">
      <c r="A718" t="s">
        <v>6493</v>
      </c>
      <c r="B718" t="s">
        <v>12152</v>
      </c>
      <c r="C718" t="str">
        <f>PROPER(Table3[[#This Row],[product_name2]])</f>
        <v>Ionix Activated Carbon Faucet Water Filters Universal Interface Home Kitchen Faucet Tap Water | Tap Filter Multilayer | Clean Purifier Filter Cartridge Five Layer Water Filter-Pack Of 1</v>
      </c>
      <c r="D718" t="s">
        <v>12153</v>
      </c>
      <c r="E718" t="s">
        <v>4900</v>
      </c>
      <c r="F718" t="str">
        <f>LEFT(Table3[[#This Row],[category]], FIND("|", Table3[[#This Row],[category]]) - 1)</f>
        <v>Computers&amp;Accessories</v>
      </c>
      <c r="G718" t="str">
        <f>MID(Table3[[#This Row],[category]], FIND("|", Table3[[#This Row],[category]]) + 1, FIND("|", Table3[[#This Row],[category]], FIND("|", Table3[[#This Row],[category]]) + 1) - FIND("|", Table3[[#This Row],[category]]) - 1)</f>
        <v>Accessories&amp;Peripherals</v>
      </c>
      <c r="H718" t="str">
        <f>RIGHT(Table3[[#This Row],[category]], LEN(Table3[[#This Row],[category]]) - FIND("|", Table3[[#This Row],[category]], FIND("|", Table3[[#This Row],[category]]) + 1))</f>
        <v>LaptopAccessories|Lapdesks</v>
      </c>
      <c r="I718" s="6">
        <v>549</v>
      </c>
      <c r="J718" s="6">
        <v>1999</v>
      </c>
      <c r="K718" s="1">
        <f t="shared" si="66"/>
        <v>72.536268134067043</v>
      </c>
      <c r="L718" s="3">
        <v>0.73</v>
      </c>
      <c r="M718" s="1">
        <v>3.6</v>
      </c>
      <c r="N718" s="11">
        <v>6422</v>
      </c>
      <c r="O718" s="7">
        <f>IF(ISNUMBER(Table3[[#This Row],[rating]]), Table3[[#This Row],[rating]], "")</f>
        <v>3.6</v>
      </c>
      <c r="P718" s="7">
        <f>Table3[[#This Row],[average rating]] + (Table3[[#This Row],[rating_count]] / 1000)</f>
        <v>10.022</v>
      </c>
      <c r="Q718" s="7">
        <f>IFERROR(ROUND(VALUE(Table3[[#This Row],[rating]]), 0), "")</f>
        <v>4</v>
      </c>
      <c r="R718" t="s">
        <v>6495</v>
      </c>
      <c r="S718" t="s">
        <v>6496</v>
      </c>
      <c r="T718" t="s">
        <v>6497</v>
      </c>
      <c r="U718" t="s">
        <v>6498</v>
      </c>
      <c r="V718" t="s">
        <v>6499</v>
      </c>
      <c r="W718" t="s">
        <v>6500</v>
      </c>
      <c r="X718" t="s">
        <v>6501</v>
      </c>
      <c r="Y718" t="s">
        <v>6502</v>
      </c>
      <c r="Z718" s="6">
        <f t="shared" si="67"/>
        <v>12837578</v>
      </c>
      <c r="AA718" s="6">
        <f>IFERROR(VALUE(Table3[[#This Row],[potential revenue]]), 0)</f>
        <v>12837578</v>
      </c>
      <c r="AB718" t="str">
        <f t="shared" si="68"/>
        <v>No</v>
      </c>
      <c r="AC718">
        <f t="shared" si="69"/>
        <v>268</v>
      </c>
      <c r="AD718" t="str">
        <f t="shared" si="70"/>
        <v>&lt;₹200</v>
      </c>
      <c r="AE718" t="str">
        <f t="shared" si="71"/>
        <v>71–80%</v>
      </c>
    </row>
    <row r="719" spans="1:31" x14ac:dyDescent="0.35">
      <c r="A719" t="s">
        <v>6345</v>
      </c>
      <c r="B719" t="s">
        <v>3266</v>
      </c>
      <c r="C719" t="str">
        <f>PROPER(Table3[[#This Row],[product_name2]])</f>
        <v>Redmi 9 Activ (Carbon Black, 4Gb Ram, 64Gb Storage) | Octa-Core Helio G35 | 5000 Mah Battery</v>
      </c>
      <c r="D719" t="s">
        <v>3267</v>
      </c>
      <c r="E719" t="s">
        <v>6347</v>
      </c>
      <c r="F719" t="str">
        <f>LEFT(Table3[[#This Row],[category]], FIND("|", Table3[[#This Row],[category]]) - 1)</f>
        <v>OfficeProducts</v>
      </c>
      <c r="G719" t="str">
        <f>MID(Table3[[#This Row],[category]], FIND("|", Table3[[#This Row],[category]]) + 1, FIND("|", Table3[[#This Row],[category]], FIND("|", Table3[[#This Row],[category]]) + 1) - FIND("|", Table3[[#This Row],[category]]) - 1)</f>
        <v>OfficePaperProducts</v>
      </c>
      <c r="H719" t="str">
        <f>RIGHT(Table3[[#This Row],[category]], LEN(Table3[[#This Row],[category]]) - FIND("|", Table3[[#This Row],[category]], FIND("|", Table3[[#This Row],[category]]) + 1))</f>
        <v>Paper|Stationery|Pens,Pencils&amp;WritingSupplies|Pens&amp;Refills|RetractableBallpointPens</v>
      </c>
      <c r="I719" s="6">
        <v>480</v>
      </c>
      <c r="J719" s="6">
        <v>600</v>
      </c>
      <c r="K719" s="1">
        <f t="shared" si="66"/>
        <v>20</v>
      </c>
      <c r="L719" s="3">
        <v>0.2</v>
      </c>
      <c r="M719" s="1">
        <v>4.3</v>
      </c>
      <c r="N719" s="11">
        <v>5719</v>
      </c>
      <c r="O719" s="7">
        <f>IF(ISNUMBER(Table3[[#This Row],[rating]]), Table3[[#This Row],[rating]], "")</f>
        <v>4.3</v>
      </c>
      <c r="P719" s="7">
        <f>Table3[[#This Row],[average rating]] + (Table3[[#This Row],[rating_count]] / 1000)</f>
        <v>10.019</v>
      </c>
      <c r="Q719" s="7">
        <f>IFERROR(ROUND(VALUE(Table3[[#This Row],[rating]]), 0), "")</f>
        <v>4</v>
      </c>
      <c r="R719" t="s">
        <v>6348</v>
      </c>
      <c r="S719" t="s">
        <v>6349</v>
      </c>
      <c r="T719" t="s">
        <v>6350</v>
      </c>
      <c r="U719" t="s">
        <v>6351</v>
      </c>
      <c r="V719" t="s">
        <v>6352</v>
      </c>
      <c r="W719" t="s">
        <v>6353</v>
      </c>
      <c r="X719" t="s">
        <v>6354</v>
      </c>
      <c r="Y719" t="s">
        <v>6355</v>
      </c>
      <c r="Z719" s="6">
        <f t="shared" si="67"/>
        <v>3431400</v>
      </c>
      <c r="AA719" s="6">
        <f>IFERROR(VALUE(Table3[[#This Row],[potential revenue]]), 0)</f>
        <v>3431400</v>
      </c>
      <c r="AB719" t="str">
        <f t="shared" si="68"/>
        <v>Yes</v>
      </c>
      <c r="AC719">
        <f t="shared" si="69"/>
        <v>268</v>
      </c>
      <c r="AD719" t="str">
        <f t="shared" si="70"/>
        <v>&gt;₹500</v>
      </c>
      <c r="AE719" t="str">
        <f t="shared" si="71"/>
        <v>11–20%</v>
      </c>
    </row>
    <row r="720" spans="1:31" x14ac:dyDescent="0.35">
      <c r="A720" t="s">
        <v>1321</v>
      </c>
      <c r="B720" t="s">
        <v>346</v>
      </c>
      <c r="C720" t="str">
        <f>PROPER(Table3[[#This Row],[product_name2]])</f>
        <v>Ptron Solero T351 3.5Amps Fast Charging Type-C To Type-C Pd Data &amp; Charging Usb Cable, Made In India, 480Mbps Data Sync, Durable 1 Meter Long Cable For Type-C Smartphones, Tablets &amp; Laptops (Black)</v>
      </c>
      <c r="D720" t="s">
        <v>347</v>
      </c>
      <c r="E720" t="s">
        <v>20</v>
      </c>
      <c r="F720" t="str">
        <f>LEFT(Table3[[#This Row],[category]], FIND("|", Table3[[#This Row],[category]]) - 1)</f>
        <v>Computers&amp;Accessories</v>
      </c>
      <c r="G720" t="str">
        <f>MID(Table3[[#This Row],[category]], FIND("|", Table3[[#This Row],[category]]) + 1, FIND("|", Table3[[#This Row],[category]], FIND("|", Table3[[#This Row],[category]]) + 1) - FIND("|", Table3[[#This Row],[category]]) - 1)</f>
        <v>Accessories&amp;Peripherals</v>
      </c>
      <c r="H720" t="str">
        <f>RIGHT(Table3[[#This Row],[category]], LEN(Table3[[#This Row],[category]]) - FIND("|", Table3[[#This Row],[category]], FIND("|", Table3[[#This Row],[category]]) + 1))</f>
        <v>Cables&amp;Accessories|Cables|USBCables</v>
      </c>
      <c r="I720" s="6">
        <v>999</v>
      </c>
      <c r="J720" s="6">
        <v>2100</v>
      </c>
      <c r="K720" s="1">
        <f t="shared" si="66"/>
        <v>52.428571428571423</v>
      </c>
      <c r="L720" s="3">
        <v>0.52</v>
      </c>
      <c r="M720" s="1">
        <v>4.5</v>
      </c>
      <c r="N720" s="11">
        <v>5492</v>
      </c>
      <c r="O720" s="7">
        <f>IF(ISNUMBER(Table3[[#This Row],[rating]]), Table3[[#This Row],[rating]], "")</f>
        <v>4.5</v>
      </c>
      <c r="P720" s="7">
        <f>Table3[[#This Row],[average rating]] + (Table3[[#This Row],[rating_count]] / 1000)</f>
        <v>9.9920000000000009</v>
      </c>
      <c r="Q720" s="7">
        <f>IFERROR(ROUND(VALUE(Table3[[#This Row],[rating]]), 0), "")</f>
        <v>5</v>
      </c>
      <c r="R720" t="s">
        <v>505</v>
      </c>
      <c r="S720" t="s">
        <v>1323</v>
      </c>
      <c r="T720" t="s">
        <v>1324</v>
      </c>
      <c r="U720" t="s">
        <v>1325</v>
      </c>
      <c r="V720" t="s">
        <v>1326</v>
      </c>
      <c r="W720" t="s">
        <v>1327</v>
      </c>
      <c r="X720" t="s">
        <v>1328</v>
      </c>
      <c r="Y720" t="s">
        <v>1329</v>
      </c>
      <c r="Z720" s="6">
        <f t="shared" si="67"/>
        <v>11533200</v>
      </c>
      <c r="AA720" s="6">
        <f>IFERROR(VALUE(Table3[[#This Row],[potential revenue]]), 0)</f>
        <v>11533200</v>
      </c>
      <c r="AB720" t="str">
        <f t="shared" si="68"/>
        <v>No</v>
      </c>
      <c r="AC720">
        <f t="shared" si="69"/>
        <v>269</v>
      </c>
      <c r="AD720" t="str">
        <f t="shared" si="70"/>
        <v>₹200–₹500</v>
      </c>
      <c r="AE720" t="str">
        <f t="shared" si="71"/>
        <v>51–60%</v>
      </c>
    </row>
    <row r="721" spans="1:31" x14ac:dyDescent="0.35">
      <c r="A721" t="s">
        <v>12815</v>
      </c>
      <c r="B721" t="s">
        <v>7783</v>
      </c>
      <c r="C721" t="str">
        <f>PROPER(Table3[[#This Row],[product_name2]])</f>
        <v>Zinq Ups For Router, Mini Ups For 12V Wifi Router Broadband Modem With Upto 4 Hours Power Backup, Upto 2Amp, Works With Existing Adapter, Also Works With Set-Top Box, Smart Camera, Cctv (Black)</v>
      </c>
      <c r="D721" t="s">
        <v>7784</v>
      </c>
      <c r="E721" t="s">
        <v>12817</v>
      </c>
      <c r="F721" t="str">
        <f>LEFT(Table3[[#This Row],[category]], FIND("|", Table3[[#This Row],[category]]) - 1)</f>
        <v>Home&amp;Kitchen</v>
      </c>
      <c r="G721" t="str">
        <f>MID(Table3[[#This Row],[category]], FIND("|", Table3[[#This Row],[category]]) + 1, FIND("|", Table3[[#This Row],[category]], FIND("|", Table3[[#This Row],[category]]) + 1) - FIND("|", Table3[[#This Row],[category]]) - 1)</f>
        <v>Heating,Cooling&amp;AirQuality</v>
      </c>
      <c r="H721" t="str">
        <f>RIGHT(Table3[[#This Row],[category]], LEN(Table3[[#This Row],[category]]) - FIND("|", Table3[[#This Row],[category]], FIND("|", Table3[[#This Row],[category]]) + 1))</f>
        <v>Fans|PedestalFans</v>
      </c>
      <c r="I721" s="6">
        <v>1982.84</v>
      </c>
      <c r="J721" s="6">
        <v>3300</v>
      </c>
      <c r="K721" s="1">
        <f t="shared" si="66"/>
        <v>39.913939393939394</v>
      </c>
      <c r="L721" s="3">
        <v>0.4</v>
      </c>
      <c r="M721" s="1">
        <v>4.0999999999999996</v>
      </c>
      <c r="N721" s="11">
        <v>5873</v>
      </c>
      <c r="O721" s="7">
        <f>IF(ISNUMBER(Table3[[#This Row],[rating]]), Table3[[#This Row],[rating]], "")</f>
        <v>4.0999999999999996</v>
      </c>
      <c r="P721" s="7">
        <f>Table3[[#This Row],[average rating]] + (Table3[[#This Row],[rating_count]] / 1000)</f>
        <v>9.972999999999999</v>
      </c>
      <c r="Q721" s="7">
        <f>IFERROR(ROUND(VALUE(Table3[[#This Row],[rating]]), 0), "")</f>
        <v>4</v>
      </c>
      <c r="R721" t="s">
        <v>12818</v>
      </c>
      <c r="S721" t="s">
        <v>12819</v>
      </c>
      <c r="T721" t="s">
        <v>12820</v>
      </c>
      <c r="U721" t="s">
        <v>12821</v>
      </c>
      <c r="V721" t="s">
        <v>12822</v>
      </c>
      <c r="W721" t="s">
        <v>12823</v>
      </c>
      <c r="X721" t="s">
        <v>12824</v>
      </c>
      <c r="Y721" t="s">
        <v>12825</v>
      </c>
      <c r="Z721" s="6">
        <f t="shared" si="67"/>
        <v>19380900</v>
      </c>
      <c r="AA721" s="6">
        <f>IFERROR(VALUE(Table3[[#This Row],[potential revenue]]), 0)</f>
        <v>19380900</v>
      </c>
      <c r="AB721" t="str">
        <f t="shared" si="68"/>
        <v>Yes</v>
      </c>
      <c r="AC721">
        <f t="shared" si="69"/>
        <v>269</v>
      </c>
      <c r="AD721" t="str">
        <f t="shared" si="70"/>
        <v>&gt;₹500</v>
      </c>
      <c r="AE721" t="str">
        <f t="shared" si="71"/>
        <v>31–40%</v>
      </c>
    </row>
    <row r="722" spans="1:31" x14ac:dyDescent="0.35">
      <c r="A722" t="s">
        <v>7219</v>
      </c>
      <c r="B722" t="s">
        <v>6868</v>
      </c>
      <c r="C722" t="str">
        <f>PROPER(Table3[[#This Row],[product_name2]])</f>
        <v>Lenovo 400 Wireless Mouse, 1200Dpi Optical Sensor, 2.4Ghz Wireless Nano Usb, 3-Button (Left,Right,Scroll) Upto 8M Left/Right &amp; 100K Scroll Clicks &amp; 1Yr Battery, Ambidextrous, Ergonomic Gy50R91293</v>
      </c>
      <c r="D722" t="s">
        <v>6869</v>
      </c>
      <c r="E722" t="s">
        <v>2964</v>
      </c>
      <c r="F722" t="str">
        <f>LEFT(Table3[[#This Row],[category]], FIND("|", Table3[[#This Row],[category]]) - 1)</f>
        <v>Electronics</v>
      </c>
      <c r="G722" t="str">
        <f>MID(Table3[[#This Row],[category]], FIND("|", Table3[[#This Row],[category]]) + 1, FIND("|", Table3[[#This Row],[category]], FIND("|", Table3[[#This Row],[category]]) + 1) - FIND("|", Table3[[#This Row],[category]]) - 1)</f>
        <v>WearableTechnology</v>
      </c>
      <c r="H722" t="str">
        <f>RIGHT(Table3[[#This Row],[category]], LEN(Table3[[#This Row],[category]]) - FIND("|", Table3[[#This Row],[category]], FIND("|", Table3[[#This Row],[category]]) + 1))</f>
        <v>SmartWatches</v>
      </c>
      <c r="I722" s="6">
        <v>2499</v>
      </c>
      <c r="J722" s="6">
        <v>5999</v>
      </c>
      <c r="K722" s="1">
        <f t="shared" si="66"/>
        <v>58.343057176196034</v>
      </c>
      <c r="L722" s="3">
        <v>0.57999999999999996</v>
      </c>
      <c r="M722" s="1">
        <v>4.0999999999999996</v>
      </c>
      <c r="N722" s="11">
        <v>5852</v>
      </c>
      <c r="O722" s="7">
        <f>IF(ISNUMBER(Table3[[#This Row],[rating]]), Table3[[#This Row],[rating]], "")</f>
        <v>4.0999999999999996</v>
      </c>
      <c r="P722" s="7">
        <f>Table3[[#This Row],[average rating]] + (Table3[[#This Row],[rating_count]] / 1000)</f>
        <v>9.952</v>
      </c>
      <c r="Q722" s="7">
        <f>IFERROR(ROUND(VALUE(Table3[[#This Row],[rating]]), 0), "")</f>
        <v>4</v>
      </c>
      <c r="R722" t="s">
        <v>7221</v>
      </c>
      <c r="S722" t="s">
        <v>7222</v>
      </c>
      <c r="T722" t="s">
        <v>7223</v>
      </c>
      <c r="U722" t="s">
        <v>7224</v>
      </c>
      <c r="V722" t="s">
        <v>7225</v>
      </c>
      <c r="W722" t="s">
        <v>7226</v>
      </c>
      <c r="X722" t="s">
        <v>7227</v>
      </c>
      <c r="Y722" t="s">
        <v>7228</v>
      </c>
      <c r="Z722" s="6">
        <f t="shared" si="67"/>
        <v>35106148</v>
      </c>
      <c r="AA722" s="6">
        <f>IFERROR(VALUE(Table3[[#This Row],[potential revenue]]), 0)</f>
        <v>35106148</v>
      </c>
      <c r="AB722" t="str">
        <f t="shared" si="68"/>
        <v>No</v>
      </c>
      <c r="AC722">
        <f t="shared" si="69"/>
        <v>270</v>
      </c>
      <c r="AD722" t="str">
        <f t="shared" si="70"/>
        <v>&gt;₹500</v>
      </c>
      <c r="AE722" t="str">
        <f t="shared" si="71"/>
        <v>51–60%</v>
      </c>
    </row>
    <row r="723" spans="1:31" x14ac:dyDescent="0.35">
      <c r="A723" t="s">
        <v>7424</v>
      </c>
      <c r="B723" t="s">
        <v>3414</v>
      </c>
      <c r="C723" t="str">
        <f>PROPER(Table3[[#This Row],[product_name2]])</f>
        <v>Noise Colorfit Pulse Grand Smart Watch With 1.69" Hd Display, 60 Sports Modes, 150 Watch Faces, Spo2 Monitoring, Call Notification, Quick Replies To Text &amp; Calls (Rose Pink)</v>
      </c>
      <c r="D723" t="s">
        <v>3415</v>
      </c>
      <c r="E723" t="s">
        <v>7104</v>
      </c>
      <c r="F723" t="str">
        <f>LEFT(Table3[[#This Row],[category]], FIND("|", Table3[[#This Row],[category]]) - 1)</f>
        <v>Computers&amp;Accessories</v>
      </c>
      <c r="G723" t="str">
        <f>MID(Table3[[#This Row],[category]], FIND("|", Table3[[#This Row],[category]]) + 1, FIND("|", Table3[[#This Row],[category]], FIND("|", Table3[[#This Row],[category]]) + 1) - FIND("|", Table3[[#This Row],[category]]) - 1)</f>
        <v>Accessories&amp;Peripherals</v>
      </c>
      <c r="H723" t="str">
        <f>RIGHT(Table3[[#This Row],[category]], LEN(Table3[[#This Row],[category]]) - FIND("|", Table3[[#This Row],[category]], FIND("|", Table3[[#This Row],[category]]) + 1))</f>
        <v>TabletAccessories|Bags,Cases&amp;Sleeves|Cases</v>
      </c>
      <c r="I723" s="6">
        <v>549</v>
      </c>
      <c r="J723" s="6">
        <v>2499</v>
      </c>
      <c r="K723" s="1">
        <f t="shared" si="66"/>
        <v>78.031212484994001</v>
      </c>
      <c r="L723" s="3">
        <v>0.78</v>
      </c>
      <c r="M723" s="1">
        <v>4.3</v>
      </c>
      <c r="N723" s="11">
        <v>5556</v>
      </c>
      <c r="O723" s="7">
        <f>IF(ISNUMBER(Table3[[#This Row],[rating]]), Table3[[#This Row],[rating]], "")</f>
        <v>4.3</v>
      </c>
      <c r="P723" s="7">
        <f>Table3[[#This Row],[average rating]] + (Table3[[#This Row],[rating_count]] / 1000)</f>
        <v>9.8559999999999999</v>
      </c>
      <c r="Q723" s="7">
        <f>IFERROR(ROUND(VALUE(Table3[[#This Row],[rating]]), 0), "")</f>
        <v>4</v>
      </c>
      <c r="R723" t="s">
        <v>7426</v>
      </c>
      <c r="S723" t="s">
        <v>7427</v>
      </c>
      <c r="T723" t="s">
        <v>7428</v>
      </c>
      <c r="U723" t="s">
        <v>7429</v>
      </c>
      <c r="V723" t="s">
        <v>7430</v>
      </c>
      <c r="W723" t="s">
        <v>7431</v>
      </c>
      <c r="X723" t="s">
        <v>7432</v>
      </c>
      <c r="Y723" t="s">
        <v>7433</v>
      </c>
      <c r="Z723" s="6">
        <f t="shared" si="67"/>
        <v>13884444</v>
      </c>
      <c r="AA723" s="6">
        <f>IFERROR(VALUE(Table3[[#This Row],[potential revenue]]), 0)</f>
        <v>13884444</v>
      </c>
      <c r="AB723" t="str">
        <f t="shared" si="68"/>
        <v>Yes</v>
      </c>
      <c r="AC723">
        <f t="shared" si="69"/>
        <v>269</v>
      </c>
      <c r="AD723" t="str">
        <f t="shared" si="70"/>
        <v>&gt;₹500</v>
      </c>
      <c r="AE723" t="str">
        <f t="shared" si="71"/>
        <v>71–80%</v>
      </c>
    </row>
    <row r="724" spans="1:31" x14ac:dyDescent="0.35">
      <c r="A724" t="s">
        <v>6026</v>
      </c>
      <c r="B724" t="s">
        <v>306</v>
      </c>
      <c r="C724" t="str">
        <f>PROPER(Table3[[#This Row],[product_name2]])</f>
        <v>Amazonbasics Usb 2.0 - A-Male To A-Female Extension Cable For Personal Computer, Printer (Black, 9.8 Feet/3 Meters)</v>
      </c>
      <c r="D724" t="s">
        <v>307</v>
      </c>
      <c r="E724" t="s">
        <v>6028</v>
      </c>
      <c r="F724" t="str">
        <f>LEFT(Table3[[#This Row],[category]], FIND("|", Table3[[#This Row],[category]]) - 1)</f>
        <v>Computers&amp;Accessories</v>
      </c>
      <c r="G724" t="str">
        <f>MID(Table3[[#This Row],[category]], FIND("|", Table3[[#This Row],[category]]) + 1, FIND("|", Table3[[#This Row],[category]], FIND("|", Table3[[#This Row],[category]]) + 1) - FIND("|", Table3[[#This Row],[category]]) - 1)</f>
        <v>Accessories&amp;Peripherals</v>
      </c>
      <c r="H724" t="str">
        <f>RIGHT(Table3[[#This Row],[category]], LEN(Table3[[#This Row],[category]]) - FIND("|", Table3[[#This Row],[category]], FIND("|", Table3[[#This Row],[category]]) + 1))</f>
        <v>TabletAccessories|ScreenProtectors</v>
      </c>
      <c r="I724" s="6">
        <v>399</v>
      </c>
      <c r="J724" s="6">
        <v>1499</v>
      </c>
      <c r="K724" s="1">
        <f t="shared" si="66"/>
        <v>73.382254836557706</v>
      </c>
      <c r="L724" s="3">
        <v>0.73</v>
      </c>
      <c r="M724" s="1">
        <v>4.0999999999999996</v>
      </c>
      <c r="N724" s="11">
        <v>5730</v>
      </c>
      <c r="O724" s="7">
        <f>IF(ISNUMBER(Table3[[#This Row],[rating]]), Table3[[#This Row],[rating]], "")</f>
        <v>4.0999999999999996</v>
      </c>
      <c r="P724" s="7">
        <f>Table3[[#This Row],[average rating]] + (Table3[[#This Row],[rating_count]] / 1000)</f>
        <v>9.83</v>
      </c>
      <c r="Q724" s="7">
        <f>IFERROR(ROUND(VALUE(Table3[[#This Row],[rating]]), 0), "")</f>
        <v>4</v>
      </c>
      <c r="R724" t="s">
        <v>6029</v>
      </c>
      <c r="S724" t="s">
        <v>6030</v>
      </c>
      <c r="T724" t="s">
        <v>6031</v>
      </c>
      <c r="U724" t="s">
        <v>6032</v>
      </c>
      <c r="V724" t="s">
        <v>6033</v>
      </c>
      <c r="W724" t="s">
        <v>6034</v>
      </c>
      <c r="X724" t="s">
        <v>6035</v>
      </c>
      <c r="Y724" t="s">
        <v>6036</v>
      </c>
      <c r="Z724" s="6">
        <f t="shared" si="67"/>
        <v>8589270</v>
      </c>
      <c r="AA724" s="6">
        <f>IFERROR(VALUE(Table3[[#This Row],[potential revenue]]), 0)</f>
        <v>8589270</v>
      </c>
      <c r="AB724" t="str">
        <f t="shared" si="68"/>
        <v>Yes</v>
      </c>
      <c r="AC724">
        <f t="shared" si="69"/>
        <v>269</v>
      </c>
      <c r="AD724" t="str">
        <f t="shared" si="70"/>
        <v>&gt;₹500</v>
      </c>
      <c r="AE724" t="str">
        <f t="shared" si="71"/>
        <v>71–80%</v>
      </c>
    </row>
    <row r="725" spans="1:31" x14ac:dyDescent="0.35">
      <c r="A725" t="s">
        <v>11365</v>
      </c>
      <c r="B725" t="s">
        <v>10558</v>
      </c>
      <c r="C725" t="str">
        <f>PROPER(Table3[[#This Row],[product_name2]])</f>
        <v>Inalsa Electric Kettle Prism Inox - 1350 W With Led Illumination &amp; Boro-Silicate Body, 1.8 L Capacity Along With Cordless Base, 2 Year Warranty (Black)</v>
      </c>
      <c r="D725" t="s">
        <v>10559</v>
      </c>
      <c r="E725" t="s">
        <v>9339</v>
      </c>
      <c r="F725" t="str">
        <f>LEFT(Table3[[#This Row],[category]], FIND("|", Table3[[#This Row],[category]]) - 1)</f>
        <v>Home&amp;Kitchen</v>
      </c>
      <c r="G725" t="str">
        <f>MID(Table3[[#This Row],[category]], FIND("|", Table3[[#This Row],[category]]) + 1, FIND("|", Table3[[#This Row],[category]], FIND("|", Table3[[#This Row],[category]]) + 1) - FIND("|", Table3[[#This Row],[category]]) - 1)</f>
        <v>Heating,Cooling&amp;AirQuality</v>
      </c>
      <c r="H725" t="str">
        <f>RIGHT(Table3[[#This Row],[category]], LEN(Table3[[#This Row],[category]]) - FIND("|", Table3[[#This Row],[category]], FIND("|", Table3[[#This Row],[category]]) + 1))</f>
        <v>Fans|CeilingFans</v>
      </c>
      <c r="I725" s="6">
        <v>1099</v>
      </c>
      <c r="J725" s="6">
        <v>1990</v>
      </c>
      <c r="K725" s="1">
        <f t="shared" si="66"/>
        <v>44.773869346733669</v>
      </c>
      <c r="L725" s="3">
        <v>0.45</v>
      </c>
      <c r="M725" s="1">
        <v>3.9</v>
      </c>
      <c r="N725" s="11">
        <v>5911</v>
      </c>
      <c r="O725" s="7">
        <f>IF(ISNUMBER(Table3[[#This Row],[rating]]), Table3[[#This Row],[rating]], "")</f>
        <v>3.9</v>
      </c>
      <c r="P725" s="7">
        <f>Table3[[#This Row],[average rating]] + (Table3[[#This Row],[rating_count]] / 1000)</f>
        <v>9.8109999999999999</v>
      </c>
      <c r="Q725" s="7">
        <f>IFERROR(ROUND(VALUE(Table3[[#This Row],[rating]]), 0), "")</f>
        <v>4</v>
      </c>
      <c r="R725" t="s">
        <v>11367</v>
      </c>
      <c r="S725" t="s">
        <v>11368</v>
      </c>
      <c r="T725" t="s">
        <v>11369</v>
      </c>
      <c r="U725" t="s">
        <v>11370</v>
      </c>
      <c r="V725" t="s">
        <v>11371</v>
      </c>
      <c r="W725" t="s">
        <v>11372</v>
      </c>
      <c r="X725" t="s">
        <v>11373</v>
      </c>
      <c r="Y725" t="s">
        <v>11374</v>
      </c>
      <c r="Z725" s="6">
        <f t="shared" si="67"/>
        <v>11762890</v>
      </c>
      <c r="AA725" s="6">
        <f>IFERROR(VALUE(Table3[[#This Row],[potential revenue]]), 0)</f>
        <v>11762890</v>
      </c>
      <c r="AB725" t="str">
        <f t="shared" si="68"/>
        <v>Yes</v>
      </c>
      <c r="AC725">
        <f t="shared" si="69"/>
        <v>269</v>
      </c>
      <c r="AD725" t="str">
        <f t="shared" si="70"/>
        <v>₹200–₹500</v>
      </c>
      <c r="AE725" t="str">
        <f t="shared" si="71"/>
        <v>41–50%</v>
      </c>
    </row>
    <row r="726" spans="1:31" x14ac:dyDescent="0.35">
      <c r="A726" t="s">
        <v>5859</v>
      </c>
      <c r="B726" t="s">
        <v>11123</v>
      </c>
      <c r="C726" t="str">
        <f>PROPER(Table3[[#This Row],[product_name2]])</f>
        <v>Philips Easyspeed Plus Steam Iron Gc2147/30-2400W, Quick Heat Up With Up To 30 G/Min Steam, 150G Steam Boost, Scratch Resistant Ceramic Soleplate, Vertical Steam, Drip-Stop</v>
      </c>
      <c r="D726" t="s">
        <v>11124</v>
      </c>
      <c r="E726" t="s">
        <v>5861</v>
      </c>
      <c r="F726" t="str">
        <f>LEFT(Table3[[#This Row],[category]], FIND("|", Table3[[#This Row],[category]]) - 1)</f>
        <v>Computers&amp;Accessories</v>
      </c>
      <c r="G726" t="str">
        <f>MID(Table3[[#This Row],[category]], FIND("|", Table3[[#This Row],[category]]) + 1, FIND("|", Table3[[#This Row],[category]], FIND("|", Table3[[#This Row],[category]]) + 1) - FIND("|", Table3[[#This Row],[category]]) - 1)</f>
        <v>Accessories&amp;Peripherals</v>
      </c>
      <c r="H726" t="str">
        <f>RIGHT(Table3[[#This Row],[category]], LEN(Table3[[#This Row],[category]]) - FIND("|", Table3[[#This Row],[category]], FIND("|", Table3[[#This Row],[category]]) + 1))</f>
        <v>USBGadgets|Lamps</v>
      </c>
      <c r="I726" s="6">
        <v>59</v>
      </c>
      <c r="J726" s="6">
        <v>59</v>
      </c>
      <c r="K726" s="1">
        <f t="shared" si="66"/>
        <v>0</v>
      </c>
      <c r="L726" s="3">
        <v>0</v>
      </c>
      <c r="M726" s="1">
        <v>3.8</v>
      </c>
      <c r="N726" s="11">
        <v>5958</v>
      </c>
      <c r="O726" s="7">
        <f>IF(ISNUMBER(Table3[[#This Row],[rating]]), Table3[[#This Row],[rating]], "")</f>
        <v>3.8</v>
      </c>
      <c r="P726" s="7">
        <f>Table3[[#This Row],[average rating]] + (Table3[[#This Row],[rating_count]] / 1000)</f>
        <v>9.7579999999999991</v>
      </c>
      <c r="Q726" s="7">
        <f>IFERROR(ROUND(VALUE(Table3[[#This Row],[rating]]), 0), "")</f>
        <v>4</v>
      </c>
      <c r="R726" t="s">
        <v>5862</v>
      </c>
      <c r="S726" t="s">
        <v>5863</v>
      </c>
      <c r="T726" t="s">
        <v>5864</v>
      </c>
      <c r="U726" t="s">
        <v>5865</v>
      </c>
      <c r="V726" t="s">
        <v>5866</v>
      </c>
      <c r="W726" t="s">
        <v>5867</v>
      </c>
      <c r="X726" t="s">
        <v>5868</v>
      </c>
      <c r="Y726" t="s">
        <v>5869</v>
      </c>
      <c r="Z726" s="6">
        <f t="shared" si="67"/>
        <v>351522</v>
      </c>
      <c r="AA726" s="6">
        <f>IFERROR(VALUE(Table3[[#This Row],[potential revenue]]), 0)</f>
        <v>351522</v>
      </c>
      <c r="AB726" t="str">
        <f t="shared" si="68"/>
        <v>No</v>
      </c>
      <c r="AC726">
        <f t="shared" si="69"/>
        <v>268</v>
      </c>
      <c r="AD726" t="str">
        <f t="shared" si="70"/>
        <v>&gt;₹500</v>
      </c>
      <c r="AE726" t="str">
        <f t="shared" si="71"/>
        <v>0–10%</v>
      </c>
    </row>
    <row r="727" spans="1:31" x14ac:dyDescent="0.35">
      <c r="A727" t="s">
        <v>1642</v>
      </c>
      <c r="B727" t="s">
        <v>2345</v>
      </c>
      <c r="C727" t="str">
        <f>PROPER(Table3[[#This Row],[product_name2]])</f>
        <v>Acer 100 Cm (40 Inches) P Series Full Hd Android Smart Led Tv Ar40Ar2841Fdfl (Black)</v>
      </c>
      <c r="D727" t="s">
        <v>2346</v>
      </c>
      <c r="E727" t="s">
        <v>20</v>
      </c>
      <c r="F727" t="str">
        <f>LEFT(Table3[[#This Row],[category]], FIND("|", Table3[[#This Row],[category]]) - 1)</f>
        <v>Computers&amp;Accessories</v>
      </c>
      <c r="G727" t="str">
        <f>MID(Table3[[#This Row],[category]], FIND("|", Table3[[#This Row],[category]]) + 1, FIND("|", Table3[[#This Row],[category]], FIND("|", Table3[[#This Row],[category]]) + 1) - FIND("|", Table3[[#This Row],[category]]) - 1)</f>
        <v>Accessories&amp;Peripherals</v>
      </c>
      <c r="H727" t="str">
        <f>RIGHT(Table3[[#This Row],[category]], LEN(Table3[[#This Row],[category]]) - FIND("|", Table3[[#This Row],[category]], FIND("|", Table3[[#This Row],[category]]) + 1))</f>
        <v>Cables&amp;Accessories|Cables|USBCables</v>
      </c>
      <c r="I727" s="6">
        <v>499</v>
      </c>
      <c r="J727" s="6">
        <v>1200</v>
      </c>
      <c r="K727" s="1">
        <f t="shared" si="66"/>
        <v>58.416666666666664</v>
      </c>
      <c r="L727" s="3">
        <v>0.57999999999999996</v>
      </c>
      <c r="M727" s="1">
        <v>4.3</v>
      </c>
      <c r="N727" s="11">
        <v>5451</v>
      </c>
      <c r="O727" s="7">
        <f>IF(ISNUMBER(Table3[[#This Row],[rating]]), Table3[[#This Row],[rating]], "")</f>
        <v>4.3</v>
      </c>
      <c r="P727" s="7">
        <f>Table3[[#This Row],[average rating]] + (Table3[[#This Row],[rating_count]] / 1000)</f>
        <v>9.7509999999999994</v>
      </c>
      <c r="Q727" s="7">
        <f>IFERROR(ROUND(VALUE(Table3[[#This Row],[rating]]), 0), "")</f>
        <v>4</v>
      </c>
      <c r="R727" t="s">
        <v>1644</v>
      </c>
      <c r="S727" t="s">
        <v>1645</v>
      </c>
      <c r="T727" t="s">
        <v>1646</v>
      </c>
      <c r="U727" t="s">
        <v>1647</v>
      </c>
      <c r="V727" t="s">
        <v>1648</v>
      </c>
      <c r="W727" t="s">
        <v>1649</v>
      </c>
      <c r="X727" t="s">
        <v>1650</v>
      </c>
      <c r="Y727" t="s">
        <v>1651</v>
      </c>
      <c r="Z727" s="6">
        <f t="shared" si="67"/>
        <v>6541200</v>
      </c>
      <c r="AA727" s="6">
        <f>IFERROR(VALUE(Table3[[#This Row],[potential revenue]]), 0)</f>
        <v>6541200</v>
      </c>
      <c r="AB727" t="str">
        <f t="shared" si="68"/>
        <v>No</v>
      </c>
      <c r="AC727">
        <f t="shared" si="69"/>
        <v>267</v>
      </c>
      <c r="AD727" t="str">
        <f t="shared" si="70"/>
        <v>&lt;₹200</v>
      </c>
      <c r="AE727" t="str">
        <f t="shared" si="71"/>
        <v>51–60%</v>
      </c>
    </row>
    <row r="728" spans="1:31" x14ac:dyDescent="0.35">
      <c r="A728" t="s">
        <v>2551</v>
      </c>
      <c r="B728" t="s">
        <v>2516</v>
      </c>
      <c r="C728" t="str">
        <f>PROPER(Table3[[#This Row],[product_name2]])</f>
        <v>Ptron Solero T241 2.4A Type-C Data &amp; Charging Usb Cable, Made In India, 480Mbps Data Sync, Durable 1-Meter Long Usb Cable For Smartphone, Type-C Usb Devices (White)</v>
      </c>
      <c r="D728" t="s">
        <v>2517</v>
      </c>
      <c r="E728" t="s">
        <v>20</v>
      </c>
      <c r="F728" t="str">
        <f>LEFT(Table3[[#This Row],[category]], FIND("|", Table3[[#This Row],[category]]) - 1)</f>
        <v>Computers&amp;Accessories</v>
      </c>
      <c r="G728" t="str">
        <f>MID(Table3[[#This Row],[category]], FIND("|", Table3[[#This Row],[category]]) + 1, FIND("|", Table3[[#This Row],[category]], FIND("|", Table3[[#This Row],[category]]) + 1) - FIND("|", Table3[[#This Row],[category]]) - 1)</f>
        <v>Accessories&amp;Peripherals</v>
      </c>
      <c r="H728" t="str">
        <f>RIGHT(Table3[[#This Row],[category]], LEN(Table3[[#This Row],[category]]) - FIND("|", Table3[[#This Row],[category]], FIND("|", Table3[[#This Row],[category]]) + 1))</f>
        <v>Cables&amp;Accessories|Cables|USBCables</v>
      </c>
      <c r="I728" s="6">
        <v>649</v>
      </c>
      <c r="J728" s="6">
        <v>1600</v>
      </c>
      <c r="K728" s="1">
        <f t="shared" si="66"/>
        <v>59.4375</v>
      </c>
      <c r="L728" s="3">
        <v>0.59</v>
      </c>
      <c r="M728" s="1">
        <v>4.3</v>
      </c>
      <c r="N728" s="11">
        <v>5451</v>
      </c>
      <c r="O728" s="7">
        <f>IF(ISNUMBER(Table3[[#This Row],[rating]]), Table3[[#This Row],[rating]], "")</f>
        <v>4.3</v>
      </c>
      <c r="P728" s="7">
        <f>Table3[[#This Row],[average rating]] + (Table3[[#This Row],[rating_count]] / 1000)</f>
        <v>9.7509999999999994</v>
      </c>
      <c r="Q728" s="7">
        <f>IFERROR(ROUND(VALUE(Table3[[#This Row],[rating]]), 0), "")</f>
        <v>4</v>
      </c>
      <c r="R728" t="s">
        <v>2553</v>
      </c>
      <c r="S728" t="s">
        <v>1645</v>
      </c>
      <c r="T728" t="s">
        <v>1646</v>
      </c>
      <c r="U728" t="s">
        <v>1647</v>
      </c>
      <c r="V728" t="s">
        <v>1648</v>
      </c>
      <c r="W728" t="s">
        <v>1649</v>
      </c>
      <c r="X728" t="s">
        <v>2554</v>
      </c>
      <c r="Y728" t="s">
        <v>2555</v>
      </c>
      <c r="Z728" s="6">
        <f t="shared" si="67"/>
        <v>8721600</v>
      </c>
      <c r="AA728" s="6">
        <f>IFERROR(VALUE(Table3[[#This Row],[potential revenue]]), 0)</f>
        <v>8721600</v>
      </c>
      <c r="AB728" t="str">
        <f t="shared" si="68"/>
        <v>Yes</v>
      </c>
      <c r="AC728">
        <f t="shared" si="69"/>
        <v>268</v>
      </c>
      <c r="AD728" t="str">
        <f t="shared" si="70"/>
        <v>₹200–₹500</v>
      </c>
      <c r="AE728" t="str">
        <f t="shared" si="71"/>
        <v>51–60%</v>
      </c>
    </row>
    <row r="729" spans="1:31" x14ac:dyDescent="0.35">
      <c r="A729" t="s">
        <v>7805</v>
      </c>
      <c r="B729" t="s">
        <v>8856</v>
      </c>
      <c r="C729" t="str">
        <f>PROPER(Table3[[#This Row],[product_name2]])</f>
        <v>Lifelong Llek15 Electric Kettle 1.5L With Stainless Steel Body, Easy And Fast Boiling Of Water For Instant Noodles, Soup, Tea Etc. (1 Year Warranty, Silver)</v>
      </c>
      <c r="D729" t="s">
        <v>8857</v>
      </c>
      <c r="E729" t="s">
        <v>6039</v>
      </c>
      <c r="F729" t="str">
        <f>LEFT(Table3[[#This Row],[category]], FIND("|", Table3[[#This Row],[category]]) - 1)</f>
        <v>Computers&amp;Accessories</v>
      </c>
      <c r="G729" t="str">
        <f>MID(Table3[[#This Row],[category]], FIND("|", Table3[[#This Row],[category]]) + 1, FIND("|", Table3[[#This Row],[category]], FIND("|", Table3[[#This Row],[category]]) + 1) - FIND("|", Table3[[#This Row],[category]]) - 1)</f>
        <v>Accessories&amp;Peripherals</v>
      </c>
      <c r="H729" t="str">
        <f>RIGHT(Table3[[#This Row],[category]], LEN(Table3[[#This Row],[category]]) - FIND("|", Table3[[#This Row],[category]], FIND("|", Table3[[#This Row],[category]]) + 1))</f>
        <v>PCGamingPeripherals|Gamepads</v>
      </c>
      <c r="I729" s="6">
        <v>699</v>
      </c>
      <c r="J729" s="6">
        <v>1490</v>
      </c>
      <c r="K729" s="1">
        <f t="shared" si="66"/>
        <v>53.087248322147651</v>
      </c>
      <c r="L729" s="3">
        <v>0.53</v>
      </c>
      <c r="M729" s="1">
        <v>4</v>
      </c>
      <c r="N729" s="11">
        <v>5736</v>
      </c>
      <c r="O729" s="7">
        <f>IF(ISNUMBER(Table3[[#This Row],[rating]]), Table3[[#This Row],[rating]], "")</f>
        <v>4</v>
      </c>
      <c r="P729" s="7">
        <f>Table3[[#This Row],[average rating]] + (Table3[[#This Row],[rating_count]] / 1000)</f>
        <v>9.7360000000000007</v>
      </c>
      <c r="Q729" s="7">
        <f>IFERROR(ROUND(VALUE(Table3[[#This Row],[rating]]), 0), "")</f>
        <v>4</v>
      </c>
      <c r="R729" t="s">
        <v>7807</v>
      </c>
      <c r="S729" t="s">
        <v>7808</v>
      </c>
      <c r="T729" t="s">
        <v>7809</v>
      </c>
      <c r="U729" t="s">
        <v>7810</v>
      </c>
      <c r="V729" t="s">
        <v>7811</v>
      </c>
      <c r="W729" t="s">
        <v>7812</v>
      </c>
      <c r="X729" t="s">
        <v>7813</v>
      </c>
      <c r="Y729" t="s">
        <v>7814</v>
      </c>
      <c r="Z729" s="6">
        <f t="shared" si="67"/>
        <v>8546640</v>
      </c>
      <c r="AA729" s="6">
        <f>IFERROR(VALUE(Table3[[#This Row],[potential revenue]]), 0)</f>
        <v>8546640</v>
      </c>
      <c r="AB729" t="str">
        <f t="shared" si="68"/>
        <v>Yes</v>
      </c>
      <c r="AC729">
        <f t="shared" si="69"/>
        <v>269</v>
      </c>
      <c r="AD729" t="str">
        <f t="shared" si="70"/>
        <v>&gt;₹500</v>
      </c>
      <c r="AE729" t="str">
        <f t="shared" si="71"/>
        <v>51–60%</v>
      </c>
    </row>
    <row r="730" spans="1:31" x14ac:dyDescent="0.35">
      <c r="A730" t="s">
        <v>2038</v>
      </c>
      <c r="B730" t="s">
        <v>5903</v>
      </c>
      <c r="C730" t="str">
        <f>PROPER(Table3[[#This Row],[product_name2]])</f>
        <v>Jbl Tune 215Bt, 16 Hrs Playtime With Quick Charge, In Ear Bluetooth Wireless Earphones With Mic, 12.5Mm Premium Earbuds With Pure Bass, Bt 5.0, Dual Pairing, Type C &amp; Voice Assistant Support (Black)</v>
      </c>
      <c r="D730" t="s">
        <v>5904</v>
      </c>
      <c r="E730" t="s">
        <v>20</v>
      </c>
      <c r="F730" t="str">
        <f>LEFT(Table3[[#This Row],[category]], FIND("|", Table3[[#This Row],[category]]) - 1)</f>
        <v>Computers&amp;Accessories</v>
      </c>
      <c r="G730" t="str">
        <f>MID(Table3[[#This Row],[category]], FIND("|", Table3[[#This Row],[category]]) + 1, FIND("|", Table3[[#This Row],[category]], FIND("|", Table3[[#This Row],[category]]) + 1) - FIND("|", Table3[[#This Row],[category]]) - 1)</f>
        <v>Accessories&amp;Peripherals</v>
      </c>
      <c r="H730" t="str">
        <f>RIGHT(Table3[[#This Row],[category]], LEN(Table3[[#This Row],[category]]) - FIND("|", Table3[[#This Row],[category]], FIND("|", Table3[[#This Row],[category]]) + 1))</f>
        <v>Cables&amp;Accessories|Cables|USBCables</v>
      </c>
      <c r="I730" s="6">
        <v>799</v>
      </c>
      <c r="J730" s="6">
        <v>1749</v>
      </c>
      <c r="K730" s="1">
        <f t="shared" si="66"/>
        <v>54.316752429959983</v>
      </c>
      <c r="L730" s="3">
        <v>0.54</v>
      </c>
      <c r="M730" s="1">
        <v>4.0999999999999996</v>
      </c>
      <c r="N730" s="11">
        <v>5626</v>
      </c>
      <c r="O730" s="7">
        <f>IF(ISNUMBER(Table3[[#This Row],[rating]]), Table3[[#This Row],[rating]], "")</f>
        <v>4.0999999999999996</v>
      </c>
      <c r="P730" s="7">
        <f>Table3[[#This Row],[average rating]] + (Table3[[#This Row],[rating_count]] / 1000)</f>
        <v>9.7259999999999991</v>
      </c>
      <c r="Q730" s="7">
        <f>IFERROR(ROUND(VALUE(Table3[[#This Row],[rating]]), 0), "")</f>
        <v>4</v>
      </c>
      <c r="R730" t="s">
        <v>2040</v>
      </c>
      <c r="S730" t="s">
        <v>2041</v>
      </c>
      <c r="T730" t="s">
        <v>2042</v>
      </c>
      <c r="U730" t="s">
        <v>2043</v>
      </c>
      <c r="V730" t="s">
        <v>2044</v>
      </c>
      <c r="W730" t="s">
        <v>2045</v>
      </c>
      <c r="X730" t="s">
        <v>2046</v>
      </c>
      <c r="Y730" t="s">
        <v>2047</v>
      </c>
      <c r="Z730" s="6">
        <f t="shared" si="67"/>
        <v>9839874</v>
      </c>
      <c r="AA730" s="6">
        <f>IFERROR(VALUE(Table3[[#This Row],[potential revenue]]), 0)</f>
        <v>9839874</v>
      </c>
      <c r="AB730" t="str">
        <f t="shared" si="68"/>
        <v>Yes</v>
      </c>
      <c r="AC730">
        <f t="shared" si="69"/>
        <v>269</v>
      </c>
      <c r="AD730" t="str">
        <f t="shared" si="70"/>
        <v>&gt;₹500</v>
      </c>
      <c r="AE730" t="str">
        <f t="shared" si="71"/>
        <v>51–60%</v>
      </c>
    </row>
    <row r="731" spans="1:31" x14ac:dyDescent="0.35">
      <c r="A731" t="s">
        <v>11476</v>
      </c>
      <c r="B731" t="s">
        <v>1911</v>
      </c>
      <c r="C731" t="str">
        <f>PROPER(Table3[[#This Row],[product_name2]])</f>
        <v>Karbonn 80 Cm (32 Inches) Millennium Series Hd Ready Led Tv Kjw32Nshdf (Phantom Black) With Bezel-Less Design</v>
      </c>
      <c r="D731" t="s">
        <v>1912</v>
      </c>
      <c r="E731" t="s">
        <v>11478</v>
      </c>
      <c r="F731" t="str">
        <f>LEFT(Table3[[#This Row],[category]], FIND("|", Table3[[#This Row],[category]]) - 1)</f>
        <v>Home&amp;Kitchen</v>
      </c>
      <c r="G731" t="str">
        <f>MID(Table3[[#This Row],[category]], FIND("|", Table3[[#This Row],[category]]) + 1, FIND("|", Table3[[#This Row],[category]], FIND("|", Table3[[#This Row],[category]]) + 1) - FIND("|", Table3[[#This Row],[category]]) - 1)</f>
        <v>Kitchen&amp;HomeAppliances</v>
      </c>
      <c r="H731" t="str">
        <f>RIGHT(Table3[[#This Row],[category]], LEN(Table3[[#This Row],[category]]) - FIND("|", Table3[[#This Row],[category]], FIND("|", Table3[[#This Row],[category]]) + 1))</f>
        <v>Vacuum,Cleaning&amp;Ironing|Vacuums&amp;FloorCare|Vacuums|RoboticVacuums</v>
      </c>
      <c r="I731" s="6">
        <v>27900</v>
      </c>
      <c r="J731" s="6">
        <v>59900</v>
      </c>
      <c r="K731" s="1">
        <f t="shared" si="66"/>
        <v>53.42237061769616</v>
      </c>
      <c r="L731" s="3">
        <v>0.53</v>
      </c>
      <c r="M731" s="1">
        <v>4.4000000000000004</v>
      </c>
      <c r="N731" s="11">
        <v>5298</v>
      </c>
      <c r="O731" s="7">
        <f>IF(ISNUMBER(Table3[[#This Row],[rating]]), Table3[[#This Row],[rating]], "")</f>
        <v>4.4000000000000004</v>
      </c>
      <c r="P731" s="7">
        <f>Table3[[#This Row],[average rating]] + (Table3[[#This Row],[rating_count]] / 1000)</f>
        <v>9.6980000000000004</v>
      </c>
      <c r="Q731" s="7">
        <f>IFERROR(ROUND(VALUE(Table3[[#This Row],[rating]]), 0), "")</f>
        <v>4</v>
      </c>
      <c r="R731" t="s">
        <v>11479</v>
      </c>
      <c r="S731" t="s">
        <v>11480</v>
      </c>
      <c r="T731" t="s">
        <v>11481</v>
      </c>
      <c r="U731" t="s">
        <v>11482</v>
      </c>
      <c r="V731" t="s">
        <v>11483</v>
      </c>
      <c r="W731" t="s">
        <v>11484</v>
      </c>
      <c r="X731" t="s">
        <v>11485</v>
      </c>
      <c r="Y731" t="s">
        <v>11486</v>
      </c>
      <c r="Z731" s="6">
        <f t="shared" si="67"/>
        <v>317350200</v>
      </c>
      <c r="AA731" s="6">
        <f>IFERROR(VALUE(Table3[[#This Row],[potential revenue]]), 0)</f>
        <v>317350200</v>
      </c>
      <c r="AB731" t="str">
        <f t="shared" si="68"/>
        <v>Yes</v>
      </c>
      <c r="AC731">
        <f t="shared" si="69"/>
        <v>268</v>
      </c>
      <c r="AD731" t="str">
        <f t="shared" si="70"/>
        <v>&gt;₹500</v>
      </c>
      <c r="AE731" t="str">
        <f t="shared" si="71"/>
        <v>51–60%</v>
      </c>
    </row>
    <row r="732" spans="1:31" x14ac:dyDescent="0.35">
      <c r="A732" t="s">
        <v>8185</v>
      </c>
      <c r="B732" t="s">
        <v>7016</v>
      </c>
      <c r="C732" t="str">
        <f>PROPER(Table3[[#This Row],[product_name2]])</f>
        <v>Zebronics Zeb-Buds 30 3.5Mm Stereo Wired In Ear Earphones With Mic For Calling, Volume Control, Multifunction Button, 14Mm Drivers, Stylish Eartip,1.2 Meter Durable Cable And Lightweight Design(Red)</v>
      </c>
      <c r="D732" t="s">
        <v>7017</v>
      </c>
      <c r="E732" t="s">
        <v>5936</v>
      </c>
      <c r="F732" t="str">
        <f>LEFT(Table3[[#This Row],[category]], FIND("|", Table3[[#This Row],[category]]) - 1)</f>
        <v>Electronics</v>
      </c>
      <c r="G732" t="str">
        <f>MID(Table3[[#This Row],[category]], FIND("|", Table3[[#This Row],[category]]) + 1, FIND("|", Table3[[#This Row],[category]], FIND("|", Table3[[#This Row],[category]]) + 1) - FIND("|", Table3[[#This Row],[category]]) - 1)</f>
        <v>Cameras&amp;Photography</v>
      </c>
      <c r="H732" t="str">
        <f>RIGHT(Table3[[#This Row],[category]], LEN(Table3[[#This Row],[category]]) - FIND("|", Table3[[#This Row],[category]], FIND("|", Table3[[#This Row],[category]]) + 1))</f>
        <v>SecurityCameras|DomeCameras</v>
      </c>
      <c r="I732" s="6">
        <v>2299</v>
      </c>
      <c r="J732" s="6">
        <v>7500</v>
      </c>
      <c r="K732" s="1">
        <f t="shared" si="66"/>
        <v>69.346666666666664</v>
      </c>
      <c r="L732" s="3">
        <v>0.69</v>
      </c>
      <c r="M732" s="1">
        <v>4.0999999999999996</v>
      </c>
      <c r="N732" s="11">
        <v>5554</v>
      </c>
      <c r="O732" s="7">
        <f>IF(ISNUMBER(Table3[[#This Row],[rating]]), Table3[[#This Row],[rating]], "")</f>
        <v>4.0999999999999996</v>
      </c>
      <c r="P732" s="7">
        <f>Table3[[#This Row],[average rating]] + (Table3[[#This Row],[rating_count]] / 1000)</f>
        <v>9.6539999999999999</v>
      </c>
      <c r="Q732" s="7">
        <f>IFERROR(ROUND(VALUE(Table3[[#This Row],[rating]]), 0), "")</f>
        <v>4</v>
      </c>
      <c r="R732" t="s">
        <v>8187</v>
      </c>
      <c r="S732" t="s">
        <v>8188</v>
      </c>
      <c r="T732" t="s">
        <v>8189</v>
      </c>
      <c r="U732" t="s">
        <v>8190</v>
      </c>
      <c r="V732" t="s">
        <v>8191</v>
      </c>
      <c r="W732" t="s">
        <v>8192</v>
      </c>
      <c r="X732" t="s">
        <v>8193</v>
      </c>
      <c r="Y732" t="s">
        <v>8194</v>
      </c>
      <c r="Z732" s="6">
        <f t="shared" si="67"/>
        <v>41655000</v>
      </c>
      <c r="AA732" s="6">
        <f>IFERROR(VALUE(Table3[[#This Row],[potential revenue]]), 0)</f>
        <v>41655000</v>
      </c>
      <c r="AB732" t="str">
        <f t="shared" si="68"/>
        <v>Yes</v>
      </c>
      <c r="AC732">
        <f t="shared" si="69"/>
        <v>267</v>
      </c>
      <c r="AD732" t="str">
        <f t="shared" si="70"/>
        <v>&gt;₹500</v>
      </c>
      <c r="AE732" t="str">
        <f t="shared" si="71"/>
        <v>61–70%</v>
      </c>
    </row>
    <row r="733" spans="1:31" x14ac:dyDescent="0.35">
      <c r="A733" t="s">
        <v>11295</v>
      </c>
      <c r="B733" t="s">
        <v>886</v>
      </c>
      <c r="C733" t="str">
        <f>PROPER(Table3[[#This Row],[product_name2]])</f>
        <v>Lohaya Remote Compatible For Mi Smart Led Tv 4A Remote Control (32"/43") [ Compatible For Mi Tv Remote Control ] [ Compatible For Mi Smart Led Tv Remote Control ]</v>
      </c>
      <c r="D733" t="s">
        <v>887</v>
      </c>
      <c r="E733" t="s">
        <v>8982</v>
      </c>
      <c r="F733" t="str">
        <f>LEFT(Table3[[#This Row],[category]], FIND("|", Table3[[#This Row],[category]]) - 1)</f>
        <v>Home&amp;Kitchen</v>
      </c>
      <c r="G733" t="str">
        <f>MID(Table3[[#This Row],[category]], FIND("|", Table3[[#This Row],[category]]) + 1, FIND("|", Table3[[#This Row],[category]], FIND("|", Table3[[#This Row],[category]]) + 1) - FIND("|", Table3[[#This Row],[category]]) - 1)</f>
        <v>Kitchen&amp;HomeAppliances</v>
      </c>
      <c r="H733" t="str">
        <f>RIGHT(Table3[[#This Row],[category]], LEN(Table3[[#This Row],[category]]) - FIND("|", Table3[[#This Row],[category]], FIND("|", Table3[[#This Row],[category]]) + 1))</f>
        <v>SmallKitchenAppliances|JuicerMixerGrinders</v>
      </c>
      <c r="I733" s="6">
        <v>6525</v>
      </c>
      <c r="J733" s="6">
        <v>8820</v>
      </c>
      <c r="K733" s="1">
        <f t="shared" si="66"/>
        <v>26.020408163265309</v>
      </c>
      <c r="L733" s="3">
        <v>0.26</v>
      </c>
      <c r="M733" s="1">
        <v>4.5</v>
      </c>
      <c r="N733" s="11">
        <v>5137</v>
      </c>
      <c r="O733" s="7">
        <f>IF(ISNUMBER(Table3[[#This Row],[rating]]), Table3[[#This Row],[rating]], "")</f>
        <v>4.5</v>
      </c>
      <c r="P733" s="7">
        <f>Table3[[#This Row],[average rating]] + (Table3[[#This Row],[rating_count]] / 1000)</f>
        <v>9.6370000000000005</v>
      </c>
      <c r="Q733" s="7">
        <f>IFERROR(ROUND(VALUE(Table3[[#This Row],[rating]]), 0), "")</f>
        <v>5</v>
      </c>
      <c r="R733" t="s">
        <v>11297</v>
      </c>
      <c r="S733" t="s">
        <v>11298</v>
      </c>
      <c r="T733" t="s">
        <v>11299</v>
      </c>
      <c r="U733" t="s">
        <v>11300</v>
      </c>
      <c r="V733" t="s">
        <v>11301</v>
      </c>
      <c r="W733" t="s">
        <v>11302</v>
      </c>
      <c r="X733" t="s">
        <v>11303</v>
      </c>
      <c r="Y733" t="s">
        <v>11304</v>
      </c>
      <c r="Z733" s="6">
        <f t="shared" si="67"/>
        <v>45308340</v>
      </c>
      <c r="AA733" s="6">
        <f>IFERROR(VALUE(Table3[[#This Row],[potential revenue]]), 0)</f>
        <v>45308340</v>
      </c>
      <c r="AB733" t="str">
        <f t="shared" si="68"/>
        <v>Yes</v>
      </c>
      <c r="AC733">
        <f t="shared" si="69"/>
        <v>266</v>
      </c>
      <c r="AD733" t="str">
        <f t="shared" si="70"/>
        <v>&gt;₹500</v>
      </c>
      <c r="AE733" t="str">
        <f t="shared" si="71"/>
        <v>21–30%</v>
      </c>
    </row>
    <row r="734" spans="1:31" x14ac:dyDescent="0.35">
      <c r="A734" t="s">
        <v>5591</v>
      </c>
      <c r="B734" t="s">
        <v>1406</v>
      </c>
      <c r="C734" t="str">
        <f>PROPER(Table3[[#This Row],[product_name2]])</f>
        <v>Belkin Apple Certified Lightning To Type C Cable, Fast Charging For Iphone, Ipad, Air Pods, 3.3 Feet (1 Meters)    White</v>
      </c>
      <c r="D734" t="s">
        <v>1407</v>
      </c>
      <c r="E734" t="s">
        <v>5384</v>
      </c>
      <c r="F734" t="str">
        <f>LEFT(Table3[[#This Row],[category]], FIND("|", Table3[[#This Row],[category]]) - 1)</f>
        <v>Computers&amp;Accessories</v>
      </c>
      <c r="G734" t="str">
        <f>MID(Table3[[#This Row],[category]], FIND("|", Table3[[#This Row],[category]]) + 1, FIND("|", Table3[[#This Row],[category]], FIND("|", Table3[[#This Row],[category]]) + 1) - FIND("|", Table3[[#This Row],[category]]) - 1)</f>
        <v>Accessories&amp;Peripherals</v>
      </c>
      <c r="H734" t="str">
        <f>RIGHT(Table3[[#This Row],[category]], LEN(Table3[[#This Row],[category]]) - FIND("|", Table3[[#This Row],[category]], FIND("|", Table3[[#This Row],[category]]) + 1))</f>
        <v>Keyboards,Mice&amp;InputDevices|Keyboard&amp;MiceAccessories|MousePads</v>
      </c>
      <c r="I734" s="6">
        <v>169</v>
      </c>
      <c r="J734" s="6">
        <v>299</v>
      </c>
      <c r="K734" s="1">
        <f t="shared" si="66"/>
        <v>43.478260869565219</v>
      </c>
      <c r="L734" s="3">
        <v>0.43</v>
      </c>
      <c r="M734" s="1">
        <v>4.4000000000000004</v>
      </c>
      <c r="N734" s="11">
        <v>5176</v>
      </c>
      <c r="O734" s="7">
        <f>IF(ISNUMBER(Table3[[#This Row],[rating]]), Table3[[#This Row],[rating]], "")</f>
        <v>4.4000000000000004</v>
      </c>
      <c r="P734" s="7">
        <f>Table3[[#This Row],[average rating]] + (Table3[[#This Row],[rating_count]] / 1000)</f>
        <v>9.5760000000000005</v>
      </c>
      <c r="Q734" s="7">
        <f>IFERROR(ROUND(VALUE(Table3[[#This Row],[rating]]), 0), "")</f>
        <v>4</v>
      </c>
      <c r="R734" t="s">
        <v>5593</v>
      </c>
      <c r="S734" t="s">
        <v>5594</v>
      </c>
      <c r="T734" t="s">
        <v>5595</v>
      </c>
      <c r="U734" t="s">
        <v>5596</v>
      </c>
      <c r="V734" t="s">
        <v>5597</v>
      </c>
      <c r="W734" t="s">
        <v>5598</v>
      </c>
      <c r="X734" t="s">
        <v>5599</v>
      </c>
      <c r="Y734" t="s">
        <v>5600</v>
      </c>
      <c r="Z734" s="6">
        <f t="shared" si="67"/>
        <v>1547624</v>
      </c>
      <c r="AA734" s="6">
        <f>IFERROR(VALUE(Table3[[#This Row],[potential revenue]]), 0)</f>
        <v>1547624</v>
      </c>
      <c r="AB734" t="str">
        <f t="shared" si="68"/>
        <v>No</v>
      </c>
      <c r="AC734">
        <f t="shared" si="69"/>
        <v>266</v>
      </c>
      <c r="AD734" t="str">
        <f t="shared" si="70"/>
        <v>&gt;₹500</v>
      </c>
      <c r="AE734" t="str">
        <f t="shared" si="71"/>
        <v>41–50%</v>
      </c>
    </row>
    <row r="735" spans="1:31" x14ac:dyDescent="0.35">
      <c r="A735" t="s">
        <v>9409</v>
      </c>
      <c r="B735" t="s">
        <v>5257</v>
      </c>
      <c r="C735" t="str">
        <f>PROPER(Table3[[#This Row],[product_name2]])</f>
        <v>Boat Bassheads 242 In Ear Wired Earphones With Mic(Blue)</v>
      </c>
      <c r="D735" t="s">
        <v>5258</v>
      </c>
      <c r="E735" t="s">
        <v>8742</v>
      </c>
      <c r="F735" t="str">
        <f>LEFT(Table3[[#This Row],[category]], FIND("|", Table3[[#This Row],[category]]) - 1)</f>
        <v>Home&amp;Kitchen</v>
      </c>
      <c r="G735" t="str">
        <f>MID(Table3[[#This Row],[category]], FIND("|", Table3[[#This Row],[category]]) + 1, FIND("|", Table3[[#This Row],[category]], FIND("|", Table3[[#This Row],[category]]) + 1) - FIND("|", Table3[[#This Row],[category]]) - 1)</f>
        <v>Kitchen&amp;HomeAppliances</v>
      </c>
      <c r="H735" t="str">
        <f>RIGHT(Table3[[#This Row],[category]], LEN(Table3[[#This Row],[category]]) - FIND("|", Table3[[#This Row],[category]], FIND("|", Table3[[#This Row],[category]]) + 1))</f>
        <v>Vacuum,Cleaning&amp;Ironing|Irons,Steamers&amp;Accessories|Irons|DryIrons</v>
      </c>
      <c r="I735" s="6">
        <v>499</v>
      </c>
      <c r="J735" s="6">
        <v>625</v>
      </c>
      <c r="K735" s="1">
        <f t="shared" si="66"/>
        <v>20.16</v>
      </c>
      <c r="L735" s="3">
        <v>0.2</v>
      </c>
      <c r="M735" s="1">
        <v>4.2</v>
      </c>
      <c r="N735" s="11">
        <v>5355</v>
      </c>
      <c r="O735" s="7">
        <f>IF(ISNUMBER(Table3[[#This Row],[rating]]), Table3[[#This Row],[rating]], "")</f>
        <v>4.2</v>
      </c>
      <c r="P735" s="7">
        <f>Table3[[#This Row],[average rating]] + (Table3[[#This Row],[rating_count]] / 1000)</f>
        <v>9.5549999999999997</v>
      </c>
      <c r="Q735" s="7">
        <f>IFERROR(ROUND(VALUE(Table3[[#This Row],[rating]]), 0), "")</f>
        <v>4</v>
      </c>
      <c r="R735" t="s">
        <v>9411</v>
      </c>
      <c r="S735" t="s">
        <v>9412</v>
      </c>
      <c r="T735" t="s">
        <v>9413</v>
      </c>
      <c r="U735" t="s">
        <v>9414</v>
      </c>
      <c r="V735" t="s">
        <v>9415</v>
      </c>
      <c r="W735" t="s">
        <v>9416</v>
      </c>
      <c r="X735" t="s">
        <v>9417</v>
      </c>
      <c r="Y735" t="s">
        <v>9418</v>
      </c>
      <c r="Z735" s="6">
        <f t="shared" si="67"/>
        <v>3346875</v>
      </c>
      <c r="AA735" s="6">
        <f>IFERROR(VALUE(Table3[[#This Row],[potential revenue]]), 0)</f>
        <v>3346875</v>
      </c>
      <c r="AB735" t="str">
        <f t="shared" si="68"/>
        <v>No</v>
      </c>
      <c r="AC735">
        <f t="shared" si="69"/>
        <v>266</v>
      </c>
      <c r="AD735" t="str">
        <f t="shared" si="70"/>
        <v>&lt;₹200</v>
      </c>
      <c r="AE735" t="str">
        <f t="shared" si="71"/>
        <v>21–30%</v>
      </c>
    </row>
    <row r="736" spans="1:31" x14ac:dyDescent="0.35">
      <c r="A736" t="s">
        <v>8420</v>
      </c>
      <c r="B736" t="s">
        <v>812</v>
      </c>
      <c r="C736" t="str">
        <f>PROPER(Table3[[#This Row],[product_name2]])</f>
        <v>Acer 127 Cm (50 Inches) I Series 4K Ultra Hd Android Smart Led Tv Ar50Ar2851Udfl (Black)</v>
      </c>
      <c r="D736" t="s">
        <v>813</v>
      </c>
      <c r="E736" t="s">
        <v>6306</v>
      </c>
      <c r="F736" t="str">
        <f>LEFT(Table3[[#This Row],[category]], FIND("|", Table3[[#This Row],[category]]) - 1)</f>
        <v>OfficeProducts</v>
      </c>
      <c r="G736" t="str">
        <f>MID(Table3[[#This Row],[category]], FIND("|", Table3[[#This Row],[category]]) + 1, FIND("|", Table3[[#This Row],[category]], FIND("|", Table3[[#This Row],[category]]) + 1) - FIND("|", Table3[[#This Row],[category]]) - 1)</f>
        <v>OfficePaperProducts</v>
      </c>
      <c r="H736" t="str">
        <f>RIGHT(Table3[[#This Row],[category]], LEN(Table3[[#This Row],[category]]) - FIND("|", Table3[[#This Row],[category]], FIND("|", Table3[[#This Row],[category]]) + 1))</f>
        <v>Paper|Stationery|Notebooks,WritingPads&amp;Diaries|CompositionNotebooks</v>
      </c>
      <c r="I736" s="6">
        <v>120</v>
      </c>
      <c r="J736" s="6">
        <v>120</v>
      </c>
      <c r="K736" s="1">
        <f t="shared" si="66"/>
        <v>0</v>
      </c>
      <c r="L736" s="3">
        <v>0</v>
      </c>
      <c r="M736" s="1">
        <v>4.5</v>
      </c>
      <c r="N736" s="11">
        <v>4951</v>
      </c>
      <c r="O736" s="7">
        <f>IF(ISNUMBER(Table3[[#This Row],[rating]]), Table3[[#This Row],[rating]], "")</f>
        <v>4.5</v>
      </c>
      <c r="P736" s="7">
        <f>Table3[[#This Row],[average rating]] + (Table3[[#This Row],[rating_count]] / 1000)</f>
        <v>9.4510000000000005</v>
      </c>
      <c r="Q736" s="7">
        <f>IFERROR(ROUND(VALUE(Table3[[#This Row],[rating]]), 0), "")</f>
        <v>5</v>
      </c>
      <c r="R736" t="s">
        <v>8422</v>
      </c>
      <c r="S736" t="s">
        <v>8423</v>
      </c>
      <c r="T736" t="s">
        <v>8424</v>
      </c>
      <c r="U736" t="s">
        <v>8425</v>
      </c>
      <c r="V736" t="s">
        <v>8426</v>
      </c>
      <c r="W736" t="s">
        <v>8427</v>
      </c>
      <c r="X736" t="s">
        <v>8428</v>
      </c>
      <c r="Y736" t="s">
        <v>8429</v>
      </c>
      <c r="Z736" s="6">
        <f t="shared" si="67"/>
        <v>594120</v>
      </c>
      <c r="AA736" s="6">
        <f>IFERROR(VALUE(Table3[[#This Row],[potential revenue]]), 0)</f>
        <v>594120</v>
      </c>
      <c r="AB736" t="str">
        <f t="shared" si="68"/>
        <v>No</v>
      </c>
      <c r="AC736">
        <f t="shared" si="69"/>
        <v>267</v>
      </c>
      <c r="AD736" t="str">
        <f t="shared" si="70"/>
        <v>₹200–₹500</v>
      </c>
      <c r="AE736" t="str">
        <f t="shared" si="71"/>
        <v>0–10%</v>
      </c>
    </row>
    <row r="737" spans="1:31" x14ac:dyDescent="0.35">
      <c r="A737" t="s">
        <v>8928</v>
      </c>
      <c r="B737" t="s">
        <v>9022</v>
      </c>
      <c r="C737" t="str">
        <f>PROPER(Table3[[#This Row],[product_name2]])</f>
        <v>Philips Viva Collection Hd4928/01 2100-Watt Induction Cooktop With Feather Touch Sensor And Crystal Glass Plate (Black)</v>
      </c>
      <c r="D737" t="s">
        <v>9023</v>
      </c>
      <c r="E737" t="s">
        <v>8930</v>
      </c>
      <c r="F737" t="str">
        <f>LEFT(Table3[[#This Row],[category]], FIND("|", Table3[[#This Row],[category]]) - 1)</f>
        <v>Home&amp;Kitchen</v>
      </c>
      <c r="G737" t="str">
        <f>MID(Table3[[#This Row],[category]], FIND("|", Table3[[#This Row],[category]]) + 1, FIND("|", Table3[[#This Row],[category]], FIND("|", Table3[[#This Row],[category]]) + 1) - FIND("|", Table3[[#This Row],[category]]) - 1)</f>
        <v>HomeStorage&amp;Organization</v>
      </c>
      <c r="H737" t="str">
        <f>RIGHT(Table3[[#This Row],[category]], LEN(Table3[[#This Row],[category]]) - FIND("|", Table3[[#This Row],[category]], FIND("|", Table3[[#This Row],[category]]) + 1))</f>
        <v>LaundryOrganization|LaundryBaskets</v>
      </c>
      <c r="I737" s="6">
        <v>351</v>
      </c>
      <c r="J737" s="6">
        <v>999</v>
      </c>
      <c r="K737" s="1">
        <f t="shared" si="66"/>
        <v>64.86486486486487</v>
      </c>
      <c r="L737" s="3">
        <v>0.65</v>
      </c>
      <c r="M737" s="1">
        <v>4</v>
      </c>
      <c r="N737" s="11">
        <v>5380</v>
      </c>
      <c r="O737" s="7">
        <f>IF(ISNUMBER(Table3[[#This Row],[rating]]), Table3[[#This Row],[rating]], "")</f>
        <v>4</v>
      </c>
      <c r="P737" s="7">
        <f>Table3[[#This Row],[average rating]] + (Table3[[#This Row],[rating_count]] / 1000)</f>
        <v>9.379999999999999</v>
      </c>
      <c r="Q737" s="7">
        <f>IFERROR(ROUND(VALUE(Table3[[#This Row],[rating]]), 0), "")</f>
        <v>4</v>
      </c>
      <c r="R737" t="s">
        <v>8931</v>
      </c>
      <c r="S737" t="s">
        <v>8932</v>
      </c>
      <c r="T737" t="s">
        <v>8933</v>
      </c>
      <c r="U737" t="s">
        <v>8934</v>
      </c>
      <c r="V737" t="s">
        <v>8935</v>
      </c>
      <c r="W737" t="s">
        <v>8936</v>
      </c>
      <c r="X737" t="s">
        <v>8937</v>
      </c>
      <c r="Y737" t="s">
        <v>8938</v>
      </c>
      <c r="Z737" s="6">
        <f t="shared" si="67"/>
        <v>5374620</v>
      </c>
      <c r="AA737" s="6">
        <f>IFERROR(VALUE(Table3[[#This Row],[potential revenue]]), 0)</f>
        <v>5374620</v>
      </c>
      <c r="AB737" t="str">
        <f t="shared" si="68"/>
        <v>No</v>
      </c>
      <c r="AC737">
        <f t="shared" si="69"/>
        <v>268</v>
      </c>
      <c r="AD737" t="str">
        <f t="shared" si="70"/>
        <v>&lt;₹200</v>
      </c>
      <c r="AE737" t="str">
        <f t="shared" si="71"/>
        <v>61–70%</v>
      </c>
    </row>
    <row r="738" spans="1:31" x14ac:dyDescent="0.35">
      <c r="A738" t="s">
        <v>10558</v>
      </c>
      <c r="B738" t="s">
        <v>5393</v>
      </c>
      <c r="C738" t="str">
        <f>PROPER(Table3[[#This Row],[product_name2]])</f>
        <v>Gizga Essentials Hard Drive Case Shell, 6.35Cm/2.5-Inch, Portable Storage Organizer Bag For Earphone Usb Cable Power Bank Mobile Charger Digital Gadget Hard Disk, Water Resistance Material, Black</v>
      </c>
      <c r="D738" t="s">
        <v>5394</v>
      </c>
      <c r="E738" t="s">
        <v>8806</v>
      </c>
      <c r="F738" t="str">
        <f>LEFT(Table3[[#This Row],[category]], FIND("|", Table3[[#This Row],[category]]) - 1)</f>
        <v>Home&amp;Kitchen</v>
      </c>
      <c r="G738" t="str">
        <f>MID(Table3[[#This Row],[category]], FIND("|", Table3[[#This Row],[category]]) + 1, FIND("|", Table3[[#This Row],[category]], FIND("|", Table3[[#This Row],[category]]) + 1) - FIND("|", Table3[[#This Row],[category]]) - 1)</f>
        <v>Kitchen&amp;HomeAppliances</v>
      </c>
      <c r="H738" t="str">
        <f>RIGHT(Table3[[#This Row],[category]], LEN(Table3[[#This Row],[category]]) - FIND("|", Table3[[#This Row],[category]], FIND("|", Table3[[#This Row],[category]]) + 1))</f>
        <v>SmallKitchenAppliances|Kettles&amp;HotWaterDispensers|Kettle&amp;ToasterSets</v>
      </c>
      <c r="I738" s="6">
        <v>1182</v>
      </c>
      <c r="J738" s="6">
        <v>2995</v>
      </c>
      <c r="K738" s="1">
        <f t="shared" si="66"/>
        <v>60.534223706176959</v>
      </c>
      <c r="L738" s="3">
        <v>0.61</v>
      </c>
      <c r="M738" s="1">
        <v>4.2</v>
      </c>
      <c r="N738" s="11">
        <v>5178</v>
      </c>
      <c r="O738" s="7">
        <f>IF(ISNUMBER(Table3[[#This Row],[rating]]), Table3[[#This Row],[rating]], "")</f>
        <v>4.2</v>
      </c>
      <c r="P738" s="7">
        <f>Table3[[#This Row],[average rating]] + (Table3[[#This Row],[rating_count]] / 1000)</f>
        <v>9.3780000000000001</v>
      </c>
      <c r="Q738" s="7">
        <f>IFERROR(ROUND(VALUE(Table3[[#This Row],[rating]]), 0), "")</f>
        <v>4</v>
      </c>
      <c r="R738" t="s">
        <v>10560</v>
      </c>
      <c r="S738" t="s">
        <v>10561</v>
      </c>
      <c r="T738" t="s">
        <v>10562</v>
      </c>
      <c r="U738" t="s">
        <v>10563</v>
      </c>
      <c r="V738" t="s">
        <v>10564</v>
      </c>
      <c r="W738" t="s">
        <v>10565</v>
      </c>
      <c r="X738" t="s">
        <v>10566</v>
      </c>
      <c r="Y738" t="s">
        <v>10567</v>
      </c>
      <c r="Z738" s="6">
        <f t="shared" si="67"/>
        <v>15508110</v>
      </c>
      <c r="AA738" s="6">
        <f>IFERROR(VALUE(Table3[[#This Row],[potential revenue]]), 0)</f>
        <v>15508110</v>
      </c>
      <c r="AB738" t="str">
        <f t="shared" si="68"/>
        <v>Yes</v>
      </c>
      <c r="AC738">
        <f t="shared" si="69"/>
        <v>269</v>
      </c>
      <c r="AD738" t="str">
        <f t="shared" si="70"/>
        <v>₹200–₹500</v>
      </c>
      <c r="AE738" t="str">
        <f t="shared" si="71"/>
        <v>61–70%</v>
      </c>
    </row>
    <row r="739" spans="1:31" x14ac:dyDescent="0.35">
      <c r="A739" t="s">
        <v>5795</v>
      </c>
      <c r="B739" t="s">
        <v>534</v>
      </c>
      <c r="C739" t="str">
        <f>PROPER(Table3[[#This Row],[product_name2]])</f>
        <v>Tata Sky Universal Remote</v>
      </c>
      <c r="D739" t="s">
        <v>535</v>
      </c>
      <c r="E739" t="s">
        <v>5797</v>
      </c>
      <c r="F739" t="str">
        <f>LEFT(Table3[[#This Row],[category]], FIND("|", Table3[[#This Row],[category]]) - 1)</f>
        <v>Electronics</v>
      </c>
      <c r="G739" t="str">
        <f>MID(Table3[[#This Row],[category]], FIND("|", Table3[[#This Row],[category]]) + 1, FIND("|", Table3[[#This Row],[category]], FIND("|", Table3[[#This Row],[category]]) + 1) - FIND("|", Table3[[#This Row],[category]]) - 1)</f>
        <v>Cameras&amp;Photography</v>
      </c>
      <c r="H739" t="str">
        <f>RIGHT(Table3[[#This Row],[category]], LEN(Table3[[#This Row],[category]]) - FIND("|", Table3[[#This Row],[category]], FIND("|", Table3[[#This Row],[category]]) + 1))</f>
        <v>Accessories|Film</v>
      </c>
      <c r="I739" s="6">
        <v>549</v>
      </c>
      <c r="J739" s="6">
        <v>549</v>
      </c>
      <c r="K739" s="1">
        <f t="shared" si="66"/>
        <v>0</v>
      </c>
      <c r="L739" s="3">
        <v>0</v>
      </c>
      <c r="M739" s="1">
        <v>4.5</v>
      </c>
      <c r="N739" s="11">
        <v>4875</v>
      </c>
      <c r="O739" s="7">
        <f>IF(ISNUMBER(Table3[[#This Row],[rating]]), Table3[[#This Row],[rating]], "")</f>
        <v>4.5</v>
      </c>
      <c r="P739" s="7">
        <f>Table3[[#This Row],[average rating]] + (Table3[[#This Row],[rating_count]] / 1000)</f>
        <v>9.375</v>
      </c>
      <c r="Q739" s="7">
        <f>IFERROR(ROUND(VALUE(Table3[[#This Row],[rating]]), 0), "")</f>
        <v>5</v>
      </c>
      <c r="R739" t="s">
        <v>5798</v>
      </c>
      <c r="S739" t="s">
        <v>5799</v>
      </c>
      <c r="T739" t="s">
        <v>5800</v>
      </c>
      <c r="U739" t="s">
        <v>5801</v>
      </c>
      <c r="V739" t="s">
        <v>5802</v>
      </c>
      <c r="W739" t="s">
        <v>5803</v>
      </c>
      <c r="X739" t="s">
        <v>5804</v>
      </c>
      <c r="Y739" t="s">
        <v>5805</v>
      </c>
      <c r="Z739" s="6">
        <f t="shared" si="67"/>
        <v>2676375</v>
      </c>
      <c r="AA739" s="6">
        <f>IFERROR(VALUE(Table3[[#This Row],[potential revenue]]), 0)</f>
        <v>2676375</v>
      </c>
      <c r="AB739" t="str">
        <f t="shared" si="68"/>
        <v>Yes</v>
      </c>
      <c r="AC739">
        <f t="shared" si="69"/>
        <v>270</v>
      </c>
      <c r="AD739" t="str">
        <f t="shared" si="70"/>
        <v>&gt;₹500</v>
      </c>
      <c r="AE739" t="str">
        <f t="shared" si="71"/>
        <v>0–10%</v>
      </c>
    </row>
    <row r="740" spans="1:31" x14ac:dyDescent="0.35">
      <c r="A740" t="s">
        <v>7147</v>
      </c>
      <c r="B740" t="s">
        <v>3370</v>
      </c>
      <c r="C740" t="str">
        <f>PROPER(Table3[[#This Row],[product_name2]])</f>
        <v>Fire-Boltt Phoenix Smart Watch With Bluetooth Calling 1.3",120+ Sports Modes, 240*240 Px High Res With Spo2, Heart Rate Monitoring &amp; Ip67 Rating</v>
      </c>
      <c r="D740" t="s">
        <v>2974</v>
      </c>
      <c r="E740" t="s">
        <v>7149</v>
      </c>
      <c r="F740" t="str">
        <f>LEFT(Table3[[#This Row],[category]], FIND("|", Table3[[#This Row],[category]]) - 1)</f>
        <v>Home&amp;Kitchen</v>
      </c>
      <c r="G740" t="str">
        <f>MID(Table3[[#This Row],[category]], FIND("|", Table3[[#This Row],[category]]) + 1, FIND("|", Table3[[#This Row],[category]], FIND("|", Table3[[#This Row],[category]]) + 1) - FIND("|", Table3[[#This Row],[category]]) - 1)</f>
        <v>CraftMaterials</v>
      </c>
      <c r="H740" t="str">
        <f>RIGHT(Table3[[#This Row],[category]], LEN(Table3[[#This Row],[category]]) - FIND("|", Table3[[#This Row],[category]], FIND("|", Table3[[#This Row],[category]]) + 1))</f>
        <v>DrawingMaterials|DrawingMedia|Pencils|WoodenPencils</v>
      </c>
      <c r="I740" s="6">
        <v>99</v>
      </c>
      <c r="J740" s="6">
        <v>99</v>
      </c>
      <c r="K740" s="1">
        <f t="shared" si="66"/>
        <v>0</v>
      </c>
      <c r="L740" s="3">
        <v>0</v>
      </c>
      <c r="M740" s="1">
        <v>4.3</v>
      </c>
      <c r="N740" s="11">
        <v>5036</v>
      </c>
      <c r="O740" s="7">
        <f>IF(ISNUMBER(Table3[[#This Row],[rating]]), Table3[[#This Row],[rating]], "")</f>
        <v>4.3</v>
      </c>
      <c r="P740" s="7">
        <f>Table3[[#This Row],[average rating]] + (Table3[[#This Row],[rating_count]] / 1000)</f>
        <v>9.3359999999999985</v>
      </c>
      <c r="Q740" s="7">
        <f>IFERROR(ROUND(VALUE(Table3[[#This Row],[rating]]), 0), "")</f>
        <v>4</v>
      </c>
      <c r="R740" t="s">
        <v>7150</v>
      </c>
      <c r="S740" t="s">
        <v>7151</v>
      </c>
      <c r="T740" t="s">
        <v>7152</v>
      </c>
      <c r="U740" t="s">
        <v>7153</v>
      </c>
      <c r="V740" t="s">
        <v>7154</v>
      </c>
      <c r="W740" t="s">
        <v>7155</v>
      </c>
      <c r="X740" t="s">
        <v>7156</v>
      </c>
      <c r="Y740" t="s">
        <v>7157</v>
      </c>
      <c r="Z740" s="6">
        <f t="shared" si="67"/>
        <v>498564</v>
      </c>
      <c r="AA740" s="6">
        <f>IFERROR(VALUE(Table3[[#This Row],[potential revenue]]), 0)</f>
        <v>498564</v>
      </c>
      <c r="AB740" t="str">
        <f t="shared" si="68"/>
        <v>No</v>
      </c>
      <c r="AC740">
        <f t="shared" si="69"/>
        <v>270</v>
      </c>
      <c r="AD740" t="str">
        <f t="shared" si="70"/>
        <v>&gt;₹500</v>
      </c>
      <c r="AE740" t="str">
        <f t="shared" si="71"/>
        <v>0–10%</v>
      </c>
    </row>
    <row r="741" spans="1:31" x14ac:dyDescent="0.35">
      <c r="A741" t="s">
        <v>7877</v>
      </c>
      <c r="B741" t="s">
        <v>336</v>
      </c>
      <c r="C741" t="str">
        <f>PROPER(Table3[[#This Row],[product_name2]])</f>
        <v>Samsung Original Type C To C Cable - 3.28 Feet (1 Meter), White</v>
      </c>
      <c r="D741" t="s">
        <v>337</v>
      </c>
      <c r="E741" t="s">
        <v>7062</v>
      </c>
      <c r="F741" t="str">
        <f>LEFT(Table3[[#This Row],[category]], FIND("|", Table3[[#This Row],[category]]) - 1)</f>
        <v>Computers&amp;Accessories</v>
      </c>
      <c r="G741" t="str">
        <f>MID(Table3[[#This Row],[category]], FIND("|", Table3[[#This Row],[category]]) + 1, FIND("|", Table3[[#This Row],[category]], FIND("|", Table3[[#This Row],[category]]) + 1) - FIND("|", Table3[[#This Row],[category]]) - 1)</f>
        <v>Accessories&amp;Peripherals</v>
      </c>
      <c r="H741" t="str">
        <f>RIGHT(Table3[[#This Row],[category]], LEN(Table3[[#This Row],[category]]) - FIND("|", Table3[[#This Row],[category]], FIND("|", Table3[[#This Row],[category]]) + 1))</f>
        <v>Audio&amp;VideoAccessories|PCSpeakers</v>
      </c>
      <c r="I741" s="6">
        <v>649</v>
      </c>
      <c r="J741" s="6">
        <v>1300</v>
      </c>
      <c r="K741" s="1">
        <f t="shared" si="66"/>
        <v>50.076923076923073</v>
      </c>
      <c r="L741" s="3">
        <v>0.5</v>
      </c>
      <c r="M741" s="1">
        <v>4.0999999999999996</v>
      </c>
      <c r="N741" s="11">
        <v>5195</v>
      </c>
      <c r="O741" s="7">
        <f>IF(ISNUMBER(Table3[[#This Row],[rating]]), Table3[[#This Row],[rating]], "")</f>
        <v>4.0999999999999996</v>
      </c>
      <c r="P741" s="7">
        <f>Table3[[#This Row],[average rating]] + (Table3[[#This Row],[rating_count]] / 1000)</f>
        <v>9.2949999999999999</v>
      </c>
      <c r="Q741" s="7">
        <f>IFERROR(ROUND(VALUE(Table3[[#This Row],[rating]]), 0), "")</f>
        <v>4</v>
      </c>
      <c r="R741" t="s">
        <v>7879</v>
      </c>
      <c r="S741" t="s">
        <v>7880</v>
      </c>
      <c r="T741" t="s">
        <v>7881</v>
      </c>
      <c r="U741" t="s">
        <v>7882</v>
      </c>
      <c r="V741" t="s">
        <v>7883</v>
      </c>
      <c r="W741" t="s">
        <v>7884</v>
      </c>
      <c r="X741" t="s">
        <v>7885</v>
      </c>
      <c r="Y741" t="s">
        <v>7886</v>
      </c>
      <c r="Z741" s="6">
        <f t="shared" si="67"/>
        <v>6753500</v>
      </c>
      <c r="AA741" s="6">
        <f>IFERROR(VALUE(Table3[[#This Row],[potential revenue]]), 0)</f>
        <v>6753500</v>
      </c>
      <c r="AB741" t="str">
        <f t="shared" si="68"/>
        <v>No</v>
      </c>
      <c r="AC741">
        <f t="shared" si="69"/>
        <v>269</v>
      </c>
      <c r="AD741" t="str">
        <f t="shared" si="70"/>
        <v>&lt;₹200</v>
      </c>
      <c r="AE741" t="str">
        <f t="shared" si="71"/>
        <v>51–60%</v>
      </c>
    </row>
    <row r="742" spans="1:31" x14ac:dyDescent="0.35">
      <c r="A742" t="s">
        <v>9869</v>
      </c>
      <c r="B742" t="s">
        <v>9144</v>
      </c>
      <c r="C742" t="str">
        <f>PROPER(Table3[[#This Row],[product_name2]])</f>
        <v>Bulfyss Usb Rechargeable Lint Remover Fabric Shaver Pet Hair Remover, Effectively And Quickly Remove Fuzz For Clothes, Sweater, Couch, Sofa, Blanket, Curtain, Wool, Cashmere (Grey, 1 Year Warranty)</v>
      </c>
      <c r="D742" t="s">
        <v>9145</v>
      </c>
      <c r="E742" t="s">
        <v>8764</v>
      </c>
      <c r="F742" t="str">
        <f>LEFT(Table3[[#This Row],[category]], FIND("|", Table3[[#This Row],[category]]) - 1)</f>
        <v>Home&amp;Kitchen</v>
      </c>
      <c r="G742" t="str">
        <f>MID(Table3[[#This Row],[category]], FIND("|", Table3[[#This Row],[category]]) + 1, FIND("|", Table3[[#This Row],[category]], FIND("|", Table3[[#This Row],[category]]) + 1) - FIND("|", Table3[[#This Row],[category]]) - 1)</f>
        <v>Heating,Cooling&amp;AirQuality</v>
      </c>
      <c r="H742" t="str">
        <f>RIGHT(Table3[[#This Row],[category]], LEN(Table3[[#This Row],[category]]) - FIND("|", Table3[[#This Row],[category]], FIND("|", Table3[[#This Row],[category]]) + 1))</f>
        <v>WaterHeaters&amp;Geysers|InstantWaterHeaters</v>
      </c>
      <c r="I742" s="6">
        <v>2088</v>
      </c>
      <c r="J742" s="6">
        <v>5550</v>
      </c>
      <c r="K742" s="1">
        <f t="shared" si="66"/>
        <v>62.378378378378372</v>
      </c>
      <c r="L742" s="3">
        <v>0.62</v>
      </c>
      <c r="M742" s="1">
        <v>4</v>
      </c>
      <c r="N742" s="11">
        <v>5292</v>
      </c>
      <c r="O742" s="7">
        <f>IF(ISNUMBER(Table3[[#This Row],[rating]]), Table3[[#This Row],[rating]], "")</f>
        <v>4</v>
      </c>
      <c r="P742" s="7">
        <f>Table3[[#This Row],[average rating]] + (Table3[[#This Row],[rating_count]] / 1000)</f>
        <v>9.2919999999999998</v>
      </c>
      <c r="Q742" s="7">
        <f>IFERROR(ROUND(VALUE(Table3[[#This Row],[rating]]), 0), "")</f>
        <v>4</v>
      </c>
      <c r="R742" t="s">
        <v>9871</v>
      </c>
      <c r="S742" t="s">
        <v>9872</v>
      </c>
      <c r="T742" t="s">
        <v>9873</v>
      </c>
      <c r="U742" t="s">
        <v>9874</v>
      </c>
      <c r="V742" t="s">
        <v>9875</v>
      </c>
      <c r="W742" t="s">
        <v>9876</v>
      </c>
      <c r="X742" t="s">
        <v>9877</v>
      </c>
      <c r="Y742" t="s">
        <v>9878</v>
      </c>
      <c r="Z742" s="6">
        <f t="shared" si="67"/>
        <v>29370600</v>
      </c>
      <c r="AA742" s="6">
        <f>IFERROR(VALUE(Table3[[#This Row],[potential revenue]]), 0)</f>
        <v>29370600</v>
      </c>
      <c r="AB742" t="str">
        <f t="shared" si="68"/>
        <v>Yes</v>
      </c>
      <c r="AC742">
        <f t="shared" si="69"/>
        <v>270</v>
      </c>
      <c r="AD742" t="str">
        <f t="shared" si="70"/>
        <v>&gt;₹500</v>
      </c>
      <c r="AE742" t="str">
        <f t="shared" si="71"/>
        <v>61–70%</v>
      </c>
    </row>
    <row r="743" spans="1:31" x14ac:dyDescent="0.35">
      <c r="A743" t="s">
        <v>3306</v>
      </c>
      <c r="B743" t="s">
        <v>6015</v>
      </c>
      <c r="C743" t="str">
        <f>PROPER(Table3[[#This Row],[product_name2]])</f>
        <v>Jbl Go 2, Wireless Portable Bluetooth Speaker With Mic, Jbl Signature Sound, Vibrant Color Options With Ipx7 Waterproof &amp; Aux (Blue)</v>
      </c>
      <c r="D743" t="s">
        <v>6016</v>
      </c>
      <c r="E743" t="s">
        <v>2964</v>
      </c>
      <c r="F743" t="str">
        <f>LEFT(Table3[[#This Row],[category]], FIND("|", Table3[[#This Row],[category]]) - 1)</f>
        <v>Electronics</v>
      </c>
      <c r="G743" t="str">
        <f>MID(Table3[[#This Row],[category]], FIND("|", Table3[[#This Row],[category]]) + 1, FIND("|", Table3[[#This Row],[category]], FIND("|", Table3[[#This Row],[category]]) + 1) - FIND("|", Table3[[#This Row],[category]]) - 1)</f>
        <v>WearableTechnology</v>
      </c>
      <c r="H743" t="str">
        <f>RIGHT(Table3[[#This Row],[category]], LEN(Table3[[#This Row],[category]]) - FIND("|", Table3[[#This Row],[category]], FIND("|", Table3[[#This Row],[category]]) + 1))</f>
        <v>SmartWatches</v>
      </c>
      <c r="I743" s="6">
        <v>2998</v>
      </c>
      <c r="J743" s="6">
        <v>5999</v>
      </c>
      <c r="K743" s="1">
        <f t="shared" si="66"/>
        <v>50.025004167361232</v>
      </c>
      <c r="L743" s="3">
        <v>0.5</v>
      </c>
      <c r="M743" s="1">
        <v>4.0999999999999996</v>
      </c>
      <c r="N743" s="11">
        <v>5179</v>
      </c>
      <c r="O743" s="7">
        <f>IF(ISNUMBER(Table3[[#This Row],[rating]]), Table3[[#This Row],[rating]], "")</f>
        <v>4.0999999999999996</v>
      </c>
      <c r="P743" s="7">
        <f>Table3[[#This Row],[average rating]] + (Table3[[#This Row],[rating_count]] / 1000)</f>
        <v>9.2789999999999999</v>
      </c>
      <c r="Q743" s="7">
        <f>IFERROR(ROUND(VALUE(Table3[[#This Row],[rating]]), 0), "")</f>
        <v>4</v>
      </c>
      <c r="R743" t="s">
        <v>3308</v>
      </c>
      <c r="S743" t="s">
        <v>3309</v>
      </c>
      <c r="T743" t="s">
        <v>3310</v>
      </c>
      <c r="U743" t="s">
        <v>3311</v>
      </c>
      <c r="V743" t="s">
        <v>3312</v>
      </c>
      <c r="W743" t="s">
        <v>3313</v>
      </c>
      <c r="X743" t="s">
        <v>3314</v>
      </c>
      <c r="Y743" t="s">
        <v>3315</v>
      </c>
      <c r="Z743" s="6">
        <f t="shared" si="67"/>
        <v>31068821</v>
      </c>
      <c r="AA743" s="6">
        <f>IFERROR(VALUE(Table3[[#This Row],[potential revenue]]), 0)</f>
        <v>31068821</v>
      </c>
      <c r="AB743" t="str">
        <f t="shared" si="68"/>
        <v>Yes</v>
      </c>
      <c r="AC743">
        <f t="shared" si="69"/>
        <v>271</v>
      </c>
      <c r="AD743" t="str">
        <f t="shared" si="70"/>
        <v>&gt;₹500</v>
      </c>
      <c r="AE743" t="str">
        <f t="shared" si="71"/>
        <v>51–60%</v>
      </c>
    </row>
    <row r="744" spans="1:31" x14ac:dyDescent="0.35">
      <c r="A744" t="s">
        <v>3306</v>
      </c>
      <c r="B744" t="s">
        <v>6557</v>
      </c>
      <c r="C744" t="str">
        <f>PROPER(Table3[[#This Row],[product_name2]])</f>
        <v>Digitek¬Æ (Drl-14C) Professional (31Cm) Dual Temperature Led Ring Light With Tripod Stand &amp; Mini Tripod For Youtube, Photo-Shoot, Video Shoot, Live Stream, Makeup, Vlogging &amp; More</v>
      </c>
      <c r="D744" t="s">
        <v>6558</v>
      </c>
      <c r="E744" t="s">
        <v>2964</v>
      </c>
      <c r="F744" t="str">
        <f>LEFT(Table3[[#This Row],[category]], FIND("|", Table3[[#This Row],[category]]) - 1)</f>
        <v>Electronics</v>
      </c>
      <c r="G744" t="str">
        <f>MID(Table3[[#This Row],[category]], FIND("|", Table3[[#This Row],[category]]) + 1, FIND("|", Table3[[#This Row],[category]], FIND("|", Table3[[#This Row],[category]]) + 1) - FIND("|", Table3[[#This Row],[category]]) - 1)</f>
        <v>WearableTechnology</v>
      </c>
      <c r="H744" t="str">
        <f>RIGHT(Table3[[#This Row],[category]], LEN(Table3[[#This Row],[category]]) - FIND("|", Table3[[#This Row],[category]], FIND("|", Table3[[#This Row],[category]]) + 1))</f>
        <v>SmartWatches</v>
      </c>
      <c r="I744" s="6">
        <v>2998</v>
      </c>
      <c r="J744" s="6">
        <v>5999</v>
      </c>
      <c r="K744" s="1">
        <f t="shared" si="66"/>
        <v>50.025004167361232</v>
      </c>
      <c r="L744" s="3">
        <v>0.5</v>
      </c>
      <c r="M744" s="1">
        <v>4.0999999999999996</v>
      </c>
      <c r="N744" s="11">
        <v>5179</v>
      </c>
      <c r="O744" s="7">
        <f>IF(ISNUMBER(Table3[[#This Row],[rating]]), Table3[[#This Row],[rating]], "")</f>
        <v>4.0999999999999996</v>
      </c>
      <c r="P744" s="7">
        <f>Table3[[#This Row],[average rating]] + (Table3[[#This Row],[rating_count]] / 1000)</f>
        <v>9.2789999999999999</v>
      </c>
      <c r="Q744" s="7">
        <f>IFERROR(ROUND(VALUE(Table3[[#This Row],[rating]]), 0), "")</f>
        <v>4</v>
      </c>
      <c r="R744" t="s">
        <v>3308</v>
      </c>
      <c r="S744" t="s">
        <v>5137</v>
      </c>
      <c r="T744" t="s">
        <v>5138</v>
      </c>
      <c r="U744" t="s">
        <v>5139</v>
      </c>
      <c r="V744" t="s">
        <v>5140</v>
      </c>
      <c r="W744" t="s">
        <v>5141</v>
      </c>
      <c r="X744" t="s">
        <v>5142</v>
      </c>
      <c r="Y744" t="s">
        <v>5143</v>
      </c>
      <c r="Z744" s="6">
        <f t="shared" si="67"/>
        <v>31068821</v>
      </c>
      <c r="AA744" s="6">
        <f>IFERROR(VALUE(Table3[[#This Row],[potential revenue]]), 0)</f>
        <v>31068821</v>
      </c>
      <c r="AB744" t="str">
        <f t="shared" si="68"/>
        <v>Yes</v>
      </c>
      <c r="AC744">
        <f t="shared" si="69"/>
        <v>270</v>
      </c>
      <c r="AD744" t="str">
        <f t="shared" si="70"/>
        <v>&gt;₹500</v>
      </c>
      <c r="AE744" t="str">
        <f t="shared" si="71"/>
        <v>51–60%</v>
      </c>
    </row>
    <row r="745" spans="1:31" x14ac:dyDescent="0.35">
      <c r="A745" t="s">
        <v>11517</v>
      </c>
      <c r="B745" t="s">
        <v>9337</v>
      </c>
      <c r="C745" t="str">
        <f>PROPER(Table3[[#This Row],[product_name2]])</f>
        <v>Orient Electric Apex-Fx 1200Mm Ultra High Speed 400 Rpm Ceiling Fan (Brown)</v>
      </c>
      <c r="D745" t="s">
        <v>9338</v>
      </c>
      <c r="E745" t="s">
        <v>8753</v>
      </c>
      <c r="F745" t="str">
        <f>LEFT(Table3[[#This Row],[category]], FIND("|", Table3[[#This Row],[category]]) - 1)</f>
        <v>Home&amp;Kitchen</v>
      </c>
      <c r="G745" t="str">
        <f>MID(Table3[[#This Row],[category]], FIND("|", Table3[[#This Row],[category]]) + 1, FIND("|", Table3[[#This Row],[category]], FIND("|", Table3[[#This Row],[category]]) + 1) - FIND("|", Table3[[#This Row],[category]]) - 1)</f>
        <v>Kitchen&amp;HomeAppliances</v>
      </c>
      <c r="H745" t="str">
        <f>RIGHT(Table3[[#This Row],[category]], LEN(Table3[[#This Row],[category]]) - FIND("|", Table3[[#This Row],[category]], FIND("|", Table3[[#This Row],[category]]) + 1))</f>
        <v>SmallKitchenAppliances|MixerGrinders</v>
      </c>
      <c r="I745" s="6">
        <v>2449</v>
      </c>
      <c r="J745" s="6">
        <v>3390</v>
      </c>
      <c r="K745" s="1">
        <f t="shared" si="66"/>
        <v>27.758112094395283</v>
      </c>
      <c r="L745" s="3">
        <v>0.28000000000000003</v>
      </c>
      <c r="M745" s="1">
        <v>4</v>
      </c>
      <c r="N745" s="11">
        <v>5206</v>
      </c>
      <c r="O745" s="7">
        <f>IF(ISNUMBER(Table3[[#This Row],[rating]]), Table3[[#This Row],[rating]], "")</f>
        <v>4</v>
      </c>
      <c r="P745" s="7">
        <f>Table3[[#This Row],[average rating]] + (Table3[[#This Row],[rating_count]] / 1000)</f>
        <v>9.2059999999999995</v>
      </c>
      <c r="Q745" s="7">
        <f>IFERROR(ROUND(VALUE(Table3[[#This Row],[rating]]), 0), "")</f>
        <v>4</v>
      </c>
      <c r="R745" t="s">
        <v>11519</v>
      </c>
      <c r="S745" t="s">
        <v>11520</v>
      </c>
      <c r="T745" t="s">
        <v>11521</v>
      </c>
      <c r="U745" t="s">
        <v>11522</v>
      </c>
      <c r="V745" t="s">
        <v>11523</v>
      </c>
      <c r="W745" t="s">
        <v>11524</v>
      </c>
      <c r="X745" t="s">
        <v>11525</v>
      </c>
      <c r="Y745" t="s">
        <v>11526</v>
      </c>
      <c r="Z745" s="6">
        <f t="shared" si="67"/>
        <v>17648340</v>
      </c>
      <c r="AA745" s="6">
        <f>IFERROR(VALUE(Table3[[#This Row],[potential revenue]]), 0)</f>
        <v>17648340</v>
      </c>
      <c r="AB745" t="str">
        <f t="shared" si="68"/>
        <v>Yes</v>
      </c>
      <c r="AC745">
        <f t="shared" si="69"/>
        <v>269</v>
      </c>
      <c r="AD745" t="str">
        <f t="shared" si="70"/>
        <v>&gt;₹500</v>
      </c>
      <c r="AE745" t="str">
        <f t="shared" si="71"/>
        <v>21–30%</v>
      </c>
    </row>
    <row r="746" spans="1:31" x14ac:dyDescent="0.35">
      <c r="A746" t="s">
        <v>4817</v>
      </c>
      <c r="B746" t="s">
        <v>695</v>
      </c>
      <c r="C746" t="str">
        <f>PROPER(Table3[[#This Row],[product_name2]])</f>
        <v>Pinnaclz Original Combo Of 2 Micro Usb Fast Charging Cable, Usb Charging Cable For Data Transfer Perfect For Android Smart Phones White 1.2 Meter Made In India (Pack Of 2)</v>
      </c>
      <c r="D746" t="s">
        <v>696</v>
      </c>
      <c r="E746" t="s">
        <v>3291</v>
      </c>
      <c r="F746" t="str">
        <f>LEFT(Table3[[#This Row],[category]], FIND("|", Table3[[#This Row],[category]]) - 1)</f>
        <v>Electronics</v>
      </c>
      <c r="G746" t="str">
        <f>MID(Table3[[#This Row],[category]], FIND("|", Table3[[#This Row],[category]]) + 1, FIND("|", Table3[[#This Row],[category]], FIND("|", Table3[[#This Row],[category]]) + 1) - FIND("|", Table3[[#This Row],[category]]) - 1)</f>
        <v>Mobiles&amp;Accessories</v>
      </c>
      <c r="H746" t="str">
        <f>RIGHT(Table3[[#This Row],[category]], LEN(Table3[[#This Row],[category]]) - FIND("|", Table3[[#This Row],[category]], FIND("|", Table3[[#This Row],[category]]) + 1))</f>
        <v>MobileAccessories|Cables&amp;Adapters|OTGAdapters</v>
      </c>
      <c r="I746" s="6">
        <v>139</v>
      </c>
      <c r="J746" s="6">
        <v>499</v>
      </c>
      <c r="K746" s="1">
        <f t="shared" si="66"/>
        <v>72.144288577154313</v>
      </c>
      <c r="L746" s="3">
        <v>0.72</v>
      </c>
      <c r="M746" s="1">
        <v>4.2</v>
      </c>
      <c r="N746" s="11">
        <v>4971</v>
      </c>
      <c r="O746" s="7">
        <f>IF(ISNUMBER(Table3[[#This Row],[rating]]), Table3[[#This Row],[rating]], "")</f>
        <v>4.2</v>
      </c>
      <c r="P746" s="7">
        <f>Table3[[#This Row],[average rating]] + (Table3[[#This Row],[rating_count]] / 1000)</f>
        <v>9.1709999999999994</v>
      </c>
      <c r="Q746" s="7">
        <f>IFERROR(ROUND(VALUE(Table3[[#This Row],[rating]]), 0), "")</f>
        <v>4</v>
      </c>
      <c r="R746" t="s">
        <v>4819</v>
      </c>
      <c r="S746" t="s">
        <v>4820</v>
      </c>
      <c r="T746" t="s">
        <v>4821</v>
      </c>
      <c r="U746" t="s">
        <v>4822</v>
      </c>
      <c r="V746" t="s">
        <v>4823</v>
      </c>
      <c r="W746" t="s">
        <v>4824</v>
      </c>
      <c r="X746" t="s">
        <v>4825</v>
      </c>
      <c r="Y746" t="s">
        <v>4826</v>
      </c>
      <c r="Z746" s="6">
        <f t="shared" si="67"/>
        <v>2480529</v>
      </c>
      <c r="AA746" s="6">
        <f>IFERROR(VALUE(Table3[[#This Row],[potential revenue]]), 0)</f>
        <v>2480529</v>
      </c>
      <c r="AB746" t="str">
        <f t="shared" si="68"/>
        <v>No</v>
      </c>
      <c r="AC746">
        <f t="shared" si="69"/>
        <v>268</v>
      </c>
      <c r="AD746" t="str">
        <f t="shared" si="70"/>
        <v>&gt;₹500</v>
      </c>
      <c r="AE746" t="str">
        <f t="shared" si="71"/>
        <v>71–80%</v>
      </c>
    </row>
    <row r="747" spans="1:31" x14ac:dyDescent="0.35">
      <c r="A747" t="s">
        <v>12625</v>
      </c>
      <c r="B747" t="s">
        <v>5611</v>
      </c>
      <c r="C747" t="str">
        <f>PROPER(Table3[[#This Row],[product_name2]])</f>
        <v>Zebronics Zeb-Thunder Bluetooth Wireless Over Ear Headphone Fm, Msd, 9 Hrs Playback With Mic (Black)</v>
      </c>
      <c r="D747" t="s">
        <v>5612</v>
      </c>
      <c r="E747" t="s">
        <v>12174</v>
      </c>
      <c r="F747" t="str">
        <f>LEFT(Table3[[#This Row],[category]], FIND("|", Table3[[#This Row],[category]]) - 1)</f>
        <v>Home&amp;Kitchen</v>
      </c>
      <c r="G747" t="str">
        <f>MID(Table3[[#This Row],[category]], FIND("|", Table3[[#This Row],[category]]) + 1, FIND("|", Table3[[#This Row],[category]], FIND("|", Table3[[#This Row],[category]]) + 1) - FIND("|", Table3[[#This Row],[category]]) - 1)</f>
        <v>Kitchen&amp;HomeAppliances</v>
      </c>
      <c r="H747" t="str">
        <f>RIGHT(Table3[[#This Row],[category]], LEN(Table3[[#This Row],[category]]) - FIND("|", Table3[[#This Row],[category]], FIND("|", Table3[[#This Row],[category]]) + 1))</f>
        <v>Coffee,Tea&amp;Espresso|CoffeeMakerAccessories|MeasuringSpoons</v>
      </c>
      <c r="I747" s="6">
        <v>184</v>
      </c>
      <c r="J747" s="6">
        <v>450</v>
      </c>
      <c r="K747" s="1">
        <f t="shared" si="66"/>
        <v>59.111111111111114</v>
      </c>
      <c r="L747" s="3">
        <v>0.59</v>
      </c>
      <c r="M747" s="1">
        <v>4.2</v>
      </c>
      <c r="N747" s="11">
        <v>4971</v>
      </c>
      <c r="O747" s="7">
        <f>IF(ISNUMBER(Table3[[#This Row],[rating]]), Table3[[#This Row],[rating]], "")</f>
        <v>4.2</v>
      </c>
      <c r="P747" s="7">
        <f>Table3[[#This Row],[average rating]] + (Table3[[#This Row],[rating_count]] / 1000)</f>
        <v>9.1709999999999994</v>
      </c>
      <c r="Q747" s="7">
        <f>IFERROR(ROUND(VALUE(Table3[[#This Row],[rating]]), 0), "")</f>
        <v>4</v>
      </c>
      <c r="R747" t="s">
        <v>12627</v>
      </c>
      <c r="S747" t="s">
        <v>12628</v>
      </c>
      <c r="T747" t="s">
        <v>12629</v>
      </c>
      <c r="U747" t="s">
        <v>12630</v>
      </c>
      <c r="V747" t="s">
        <v>12631</v>
      </c>
      <c r="W747" t="s">
        <v>12632</v>
      </c>
      <c r="X747" t="s">
        <v>12633</v>
      </c>
      <c r="Y747" t="s">
        <v>12634</v>
      </c>
      <c r="Z747" s="6">
        <f t="shared" si="67"/>
        <v>2236950</v>
      </c>
      <c r="AA747" s="6">
        <f>IFERROR(VALUE(Table3[[#This Row],[potential revenue]]), 0)</f>
        <v>2236950</v>
      </c>
      <c r="AB747" t="str">
        <f t="shared" si="68"/>
        <v>Yes</v>
      </c>
      <c r="AC747">
        <f t="shared" si="69"/>
        <v>267</v>
      </c>
      <c r="AD747" t="str">
        <f t="shared" si="70"/>
        <v>&lt;₹200</v>
      </c>
      <c r="AE747" t="str">
        <f t="shared" si="71"/>
        <v>51–60%</v>
      </c>
    </row>
    <row r="748" spans="1:31" x14ac:dyDescent="0.35">
      <c r="A748" t="s">
        <v>3895</v>
      </c>
      <c r="B748" t="s">
        <v>4572</v>
      </c>
      <c r="C748" t="str">
        <f>PROPER(Table3[[#This Row],[product_name2]])</f>
        <v>Tokdis Mx-1 Pro Bluetooth Calling Smartwatch - 1.69‚Äù Lcd Display, Multiple Watch Faces, Sleep Monitor, Heart &amp; Spo2 Monitoring, Multiple Sports Modes, Water Resistant</v>
      </c>
      <c r="D748" t="s">
        <v>4573</v>
      </c>
      <c r="E748" t="s">
        <v>3123</v>
      </c>
      <c r="F748" t="str">
        <f>LEFT(Table3[[#This Row],[category]], FIND("|", Table3[[#This Row],[category]]) - 1)</f>
        <v>Electronics</v>
      </c>
      <c r="G748" t="str">
        <f>MID(Table3[[#This Row],[category]], FIND("|", Table3[[#This Row],[category]]) + 1, FIND("|", Table3[[#This Row],[category]], FIND("|", Table3[[#This Row],[category]]) + 1) - FIND("|", Table3[[#This Row],[category]]) - 1)</f>
        <v>Mobiles&amp;Accessories</v>
      </c>
      <c r="H748" t="str">
        <f>RIGHT(Table3[[#This Row],[category]], LEN(Table3[[#This Row],[category]]) - FIND("|", Table3[[#This Row],[category]], FIND("|", Table3[[#This Row],[category]]) + 1))</f>
        <v>MobileAccessories|Chargers|AutomobileChargers</v>
      </c>
      <c r="I748" s="6">
        <v>337</v>
      </c>
      <c r="J748" s="6">
        <v>699</v>
      </c>
      <c r="K748" s="1">
        <f t="shared" si="66"/>
        <v>51.788268955650928</v>
      </c>
      <c r="L748" s="3">
        <v>0.52</v>
      </c>
      <c r="M748" s="1">
        <v>4.2</v>
      </c>
      <c r="N748" s="11">
        <v>4969</v>
      </c>
      <c r="O748" s="7">
        <f>IF(ISNUMBER(Table3[[#This Row],[rating]]), Table3[[#This Row],[rating]], "")</f>
        <v>4.2</v>
      </c>
      <c r="P748" s="7">
        <f>Table3[[#This Row],[average rating]] + (Table3[[#This Row],[rating_count]] / 1000)</f>
        <v>9.1690000000000005</v>
      </c>
      <c r="Q748" s="7">
        <f>IFERROR(ROUND(VALUE(Table3[[#This Row],[rating]]), 0), "")</f>
        <v>4</v>
      </c>
      <c r="R748" t="s">
        <v>3897</v>
      </c>
      <c r="S748" t="s">
        <v>3898</v>
      </c>
      <c r="T748" t="s">
        <v>3899</v>
      </c>
      <c r="U748" t="s">
        <v>3900</v>
      </c>
      <c r="V748" t="s">
        <v>3901</v>
      </c>
      <c r="W748" t="s">
        <v>3902</v>
      </c>
      <c r="X748" t="s">
        <v>3903</v>
      </c>
      <c r="Y748" t="s">
        <v>3904</v>
      </c>
      <c r="Z748" s="6">
        <f t="shared" si="67"/>
        <v>3473331</v>
      </c>
      <c r="AA748" s="6">
        <f>IFERROR(VALUE(Table3[[#This Row],[potential revenue]]), 0)</f>
        <v>3473331</v>
      </c>
      <c r="AB748" t="str">
        <f t="shared" si="68"/>
        <v>Yes</v>
      </c>
      <c r="AC748">
        <f t="shared" si="69"/>
        <v>267</v>
      </c>
      <c r="AD748" t="str">
        <f t="shared" si="70"/>
        <v>&lt;₹200</v>
      </c>
      <c r="AE748" t="str">
        <f t="shared" si="71"/>
        <v>51–60%</v>
      </c>
    </row>
    <row r="749" spans="1:31" x14ac:dyDescent="0.35">
      <c r="A749" t="s">
        <v>11898</v>
      </c>
      <c r="B749" t="s">
        <v>9379</v>
      </c>
      <c r="C749" t="str">
        <f>PROPER(Table3[[#This Row],[product_name2]])</f>
        <v>Pigeon By Stovekraft Quartz Electric Kettle (14299) 1.7 Litre With Stainless Steel Body, Used For Boiling Water, Making Tea And Coffee, Instant Noodles, Soup Etc. 1500 Watt (Silver)</v>
      </c>
      <c r="D749" t="s">
        <v>9380</v>
      </c>
      <c r="E749" t="s">
        <v>8817</v>
      </c>
      <c r="F749" t="str">
        <f>LEFT(Table3[[#This Row],[category]], FIND("|", Table3[[#This Row],[category]]) - 1)</f>
        <v>Home&amp;Kitchen</v>
      </c>
      <c r="G749" t="str">
        <f>MID(Table3[[#This Row],[category]], FIND("|", Table3[[#This Row],[category]]) + 1, FIND("|", Table3[[#This Row],[category]], FIND("|", Table3[[#This Row],[category]]) + 1) - FIND("|", Table3[[#This Row],[category]]) - 1)</f>
        <v>Heating,Cooling&amp;AirQuality</v>
      </c>
      <c r="H749" t="str">
        <f>RIGHT(Table3[[#This Row],[category]], LEN(Table3[[#This Row],[category]]) - FIND("|", Table3[[#This Row],[category]], FIND("|", Table3[[#This Row],[category]]) + 1))</f>
        <v>WaterHeaters&amp;Geysers|StorageWaterHeaters</v>
      </c>
      <c r="I749" s="6">
        <v>7799</v>
      </c>
      <c r="J749" s="6">
        <v>12500</v>
      </c>
      <c r="K749" s="1">
        <f t="shared" si="66"/>
        <v>37.608000000000004</v>
      </c>
      <c r="L749" s="3">
        <v>0.38</v>
      </c>
      <c r="M749" s="1">
        <v>4</v>
      </c>
      <c r="N749" s="11">
        <v>5160</v>
      </c>
      <c r="O749" s="7">
        <f>IF(ISNUMBER(Table3[[#This Row],[rating]]), Table3[[#This Row],[rating]], "")</f>
        <v>4</v>
      </c>
      <c r="P749" s="7">
        <f>Table3[[#This Row],[average rating]] + (Table3[[#This Row],[rating_count]] / 1000)</f>
        <v>9.16</v>
      </c>
      <c r="Q749" s="7">
        <f>IFERROR(ROUND(VALUE(Table3[[#This Row],[rating]]), 0), "")</f>
        <v>4</v>
      </c>
      <c r="R749" t="s">
        <v>11900</v>
      </c>
      <c r="S749" t="s">
        <v>11901</v>
      </c>
      <c r="T749" t="s">
        <v>11902</v>
      </c>
      <c r="U749" t="s">
        <v>11903</v>
      </c>
      <c r="V749" t="s">
        <v>11904</v>
      </c>
      <c r="W749" t="s">
        <v>11905</v>
      </c>
      <c r="X749" t="s">
        <v>11906</v>
      </c>
      <c r="Y749" t="s">
        <v>11907</v>
      </c>
      <c r="Z749" s="6">
        <f t="shared" si="67"/>
        <v>64500000</v>
      </c>
      <c r="AA749" s="6">
        <f>IFERROR(VALUE(Table3[[#This Row],[potential revenue]]), 0)</f>
        <v>64500000</v>
      </c>
      <c r="AB749" t="str">
        <f t="shared" si="68"/>
        <v>Yes</v>
      </c>
      <c r="AC749">
        <f t="shared" si="69"/>
        <v>266</v>
      </c>
      <c r="AD749" t="str">
        <f t="shared" si="70"/>
        <v>₹200–₹500</v>
      </c>
      <c r="AE749" t="str">
        <f t="shared" si="71"/>
        <v>31–40%</v>
      </c>
    </row>
    <row r="750" spans="1:31" x14ac:dyDescent="0.35">
      <c r="A750" t="s">
        <v>11808</v>
      </c>
      <c r="B750" t="s">
        <v>7667</v>
      </c>
      <c r="C750" t="str">
        <f>PROPER(Table3[[#This Row],[product_name2]])</f>
        <v>Duracell Cr2016 3V Lithium Coin Battery, 5 Pcs, 2016 Coin Button Cell Battery, Dl2016</v>
      </c>
      <c r="D750" t="s">
        <v>7668</v>
      </c>
      <c r="E750" t="s">
        <v>8888</v>
      </c>
      <c r="F750" t="str">
        <f>LEFT(Table3[[#This Row],[category]], FIND("|", Table3[[#This Row],[category]]) - 1)</f>
        <v>Home&amp;Kitchen</v>
      </c>
      <c r="G750" t="str">
        <f>MID(Table3[[#This Row],[category]], FIND("|", Table3[[#This Row],[category]]) + 1, FIND("|", Table3[[#This Row],[category]], FIND("|", Table3[[#This Row],[category]]) + 1) - FIND("|", Table3[[#This Row],[category]]) - 1)</f>
        <v>Heating,Cooling&amp;AirQuality</v>
      </c>
      <c r="H750" t="str">
        <f>RIGHT(Table3[[#This Row],[category]], LEN(Table3[[#This Row],[category]]) - FIND("|", Table3[[#This Row],[category]], FIND("|", Table3[[#This Row],[category]]) + 1))</f>
        <v>WaterHeaters&amp;Geysers|ImmersionRods</v>
      </c>
      <c r="I750" s="6">
        <v>640</v>
      </c>
      <c r="J750" s="6">
        <v>1020</v>
      </c>
      <c r="K750" s="1">
        <f t="shared" si="66"/>
        <v>37.254901960784316</v>
      </c>
      <c r="L750" s="3">
        <v>0.37</v>
      </c>
      <c r="M750" s="1">
        <v>4.0999999999999996</v>
      </c>
      <c r="N750" s="11">
        <v>5059</v>
      </c>
      <c r="O750" s="7">
        <f>IF(ISNUMBER(Table3[[#This Row],[rating]]), Table3[[#This Row],[rating]], "")</f>
        <v>4.0999999999999996</v>
      </c>
      <c r="P750" s="7">
        <f>Table3[[#This Row],[average rating]] + (Table3[[#This Row],[rating_count]] / 1000)</f>
        <v>9.1589999999999989</v>
      </c>
      <c r="Q750" s="7">
        <f>IFERROR(ROUND(VALUE(Table3[[#This Row],[rating]]), 0), "")</f>
        <v>4</v>
      </c>
      <c r="R750" t="s">
        <v>11810</v>
      </c>
      <c r="S750" t="s">
        <v>11811</v>
      </c>
      <c r="T750" t="s">
        <v>11812</v>
      </c>
      <c r="U750" t="s">
        <v>11813</v>
      </c>
      <c r="V750" t="s">
        <v>11814</v>
      </c>
      <c r="W750" t="s">
        <v>11815</v>
      </c>
      <c r="X750" t="s">
        <v>11816</v>
      </c>
      <c r="Y750" t="s">
        <v>11817</v>
      </c>
      <c r="Z750" s="6">
        <f t="shared" si="67"/>
        <v>5160180</v>
      </c>
      <c r="AA750" s="6">
        <f>IFERROR(VALUE(Table3[[#This Row],[potential revenue]]), 0)</f>
        <v>5160180</v>
      </c>
      <c r="AB750" t="str">
        <f t="shared" si="68"/>
        <v>No</v>
      </c>
      <c r="AC750">
        <f t="shared" si="69"/>
        <v>266</v>
      </c>
      <c r="AD750" t="str">
        <f t="shared" si="70"/>
        <v>&gt;₹500</v>
      </c>
      <c r="AE750" t="str">
        <f t="shared" si="71"/>
        <v>31–40%</v>
      </c>
    </row>
    <row r="751" spans="1:31" x14ac:dyDescent="0.35">
      <c r="A751" t="s">
        <v>8496</v>
      </c>
      <c r="B751" t="s">
        <v>29</v>
      </c>
      <c r="C751" t="str">
        <f>PROPER(Table3[[#This Row],[product_name2]])</f>
        <v>Ambrane Unbreakable 60W / 3A Fast Charging 1.5M Braided Type C Cable For Smartphones, Tablets, Laptops &amp; Other Type C Devices, Pd Technology, 480Mbps Data Sync, Quick Charge 3.0 (Rct15A, Black)</v>
      </c>
      <c r="D751" t="s">
        <v>30</v>
      </c>
      <c r="E751" t="s">
        <v>4857</v>
      </c>
      <c r="F751" t="str">
        <f>LEFT(Table3[[#This Row],[category]], FIND("|", Table3[[#This Row],[category]]) - 1)</f>
        <v>Computers&amp;Accessories</v>
      </c>
      <c r="G751" t="str">
        <f>MID(Table3[[#This Row],[category]], FIND("|", Table3[[#This Row],[category]]) + 1, FIND("|", Table3[[#This Row],[category]], FIND("|", Table3[[#This Row],[category]]) + 1) - FIND("|", Table3[[#This Row],[category]]) - 1)</f>
        <v>ExternalDevices&amp;DataStorage</v>
      </c>
      <c r="H751" t="str">
        <f>RIGHT(Table3[[#This Row],[category]], LEN(Table3[[#This Row],[category]]) - FIND("|", Table3[[#This Row],[category]], FIND("|", Table3[[#This Row],[category]]) + 1))</f>
        <v>PenDrives</v>
      </c>
      <c r="I751" s="6">
        <v>449</v>
      </c>
      <c r="J751" s="6">
        <v>1300</v>
      </c>
      <c r="K751" s="1">
        <f t="shared" si="66"/>
        <v>65.461538461538453</v>
      </c>
      <c r="L751" s="3">
        <v>0.65</v>
      </c>
      <c r="M751" s="1">
        <v>4.2</v>
      </c>
      <c r="N751" s="11">
        <v>4959</v>
      </c>
      <c r="O751" s="7">
        <f>IF(ISNUMBER(Table3[[#This Row],[rating]]), Table3[[#This Row],[rating]], "")</f>
        <v>4.2</v>
      </c>
      <c r="P751" s="7">
        <f>Table3[[#This Row],[average rating]] + (Table3[[#This Row],[rating_count]] / 1000)</f>
        <v>9.1589999999999989</v>
      </c>
      <c r="Q751" s="7">
        <f>IFERROR(ROUND(VALUE(Table3[[#This Row],[rating]]), 0), "")</f>
        <v>4</v>
      </c>
      <c r="R751" t="s">
        <v>8498</v>
      </c>
      <c r="S751" t="s">
        <v>8499</v>
      </c>
      <c r="T751" t="s">
        <v>8500</v>
      </c>
      <c r="U751" t="s">
        <v>8501</v>
      </c>
      <c r="V751" t="s">
        <v>8502</v>
      </c>
      <c r="W751" t="s">
        <v>8503</v>
      </c>
      <c r="X751" t="s">
        <v>8504</v>
      </c>
      <c r="Y751" t="s">
        <v>8505</v>
      </c>
      <c r="Z751" s="6">
        <f t="shared" si="67"/>
        <v>6446700</v>
      </c>
      <c r="AA751" s="6">
        <f>IFERROR(VALUE(Table3[[#This Row],[potential revenue]]), 0)</f>
        <v>6446700</v>
      </c>
      <c r="AB751" t="str">
        <f t="shared" si="68"/>
        <v>No</v>
      </c>
      <c r="AC751">
        <f t="shared" si="69"/>
        <v>266</v>
      </c>
      <c r="AD751" t="str">
        <f t="shared" si="70"/>
        <v>&gt;₹500</v>
      </c>
      <c r="AE751" t="str">
        <f t="shared" si="71"/>
        <v>61–70%</v>
      </c>
    </row>
    <row r="752" spans="1:31" x14ac:dyDescent="0.35">
      <c r="A752" t="s">
        <v>6588</v>
      </c>
      <c r="B752" t="s">
        <v>1542</v>
      </c>
      <c r="C752" t="str">
        <f>PROPER(Table3[[#This Row],[product_name2]])</f>
        <v>Acer 139 Cm (55 Inches) I Series 4K Ultra Hd Android Smart Led Tv Ar55Ar2851Udfl (Black)</v>
      </c>
      <c r="D752" t="s">
        <v>1543</v>
      </c>
      <c r="E752" t="s">
        <v>4925</v>
      </c>
      <c r="F752" t="str">
        <f>LEFT(Table3[[#This Row],[category]], FIND("|", Table3[[#This Row],[category]]) - 1)</f>
        <v>Computers&amp;Accessories</v>
      </c>
      <c r="G752" t="str">
        <f>MID(Table3[[#This Row],[category]], FIND("|", Table3[[#This Row],[category]]) + 1, FIND("|", Table3[[#This Row],[category]], FIND("|", Table3[[#This Row],[category]]) + 1) - FIND("|", Table3[[#This Row],[category]]) - 1)</f>
        <v>Accessories&amp;Peripherals</v>
      </c>
      <c r="H752" t="str">
        <f>RIGHT(Table3[[#This Row],[category]], LEN(Table3[[#This Row],[category]]) - FIND("|", Table3[[#This Row],[category]], FIND("|", Table3[[#This Row],[category]]) + 1))</f>
        <v>LaptopAccessories|NotebookComputerStands</v>
      </c>
      <c r="I752" s="6">
        <v>599</v>
      </c>
      <c r="J752" s="6">
        <v>1999</v>
      </c>
      <c r="K752" s="1">
        <f t="shared" si="66"/>
        <v>70.035017508754379</v>
      </c>
      <c r="L752" s="3">
        <v>0.7</v>
      </c>
      <c r="M752" s="1">
        <v>4.4000000000000004</v>
      </c>
      <c r="N752" s="11">
        <v>4736</v>
      </c>
      <c r="O752" s="7">
        <f>IF(ISNUMBER(Table3[[#This Row],[rating]]), Table3[[#This Row],[rating]], "")</f>
        <v>4.4000000000000004</v>
      </c>
      <c r="P752" s="7">
        <f>Table3[[#This Row],[average rating]] + (Table3[[#This Row],[rating_count]] / 1000)</f>
        <v>9.1359999999999992</v>
      </c>
      <c r="Q752" s="7">
        <f>IFERROR(ROUND(VALUE(Table3[[#This Row],[rating]]), 0), "")</f>
        <v>4</v>
      </c>
      <c r="R752" t="s">
        <v>6590</v>
      </c>
      <c r="S752" t="s">
        <v>6591</v>
      </c>
      <c r="T752" t="s">
        <v>6592</v>
      </c>
      <c r="U752" t="s">
        <v>6593</v>
      </c>
      <c r="V752" t="s">
        <v>6594</v>
      </c>
      <c r="W752" t="s">
        <v>6595</v>
      </c>
      <c r="X752" t="s">
        <v>6596</v>
      </c>
      <c r="Y752" t="s">
        <v>6597</v>
      </c>
      <c r="Z752" s="6">
        <f t="shared" si="67"/>
        <v>9467264</v>
      </c>
      <c r="AA752" s="6">
        <f>IFERROR(VALUE(Table3[[#This Row],[potential revenue]]), 0)</f>
        <v>9467264</v>
      </c>
      <c r="AB752" t="str">
        <f t="shared" si="68"/>
        <v>Yes</v>
      </c>
      <c r="AC752">
        <f t="shared" si="69"/>
        <v>267</v>
      </c>
      <c r="AD752" t="str">
        <f t="shared" si="70"/>
        <v>₹200–₹500</v>
      </c>
      <c r="AE752" t="str">
        <f t="shared" si="71"/>
        <v>71–80%</v>
      </c>
    </row>
    <row r="753" spans="1:31" x14ac:dyDescent="0.35">
      <c r="A753" t="s">
        <v>8250</v>
      </c>
      <c r="B753" t="s">
        <v>8928</v>
      </c>
      <c r="C753" t="str">
        <f>PROPER(Table3[[#This Row],[product_name2]])</f>
        <v>Prettykrafts Laundry Basket For Clothes With Lid &amp; Handles, Toys Organiser, 75 Ltr Black &amp; Grey</v>
      </c>
      <c r="D753" t="s">
        <v>8929</v>
      </c>
      <c r="E753" t="s">
        <v>3512</v>
      </c>
      <c r="F753" t="str">
        <f>LEFT(Table3[[#This Row],[category]], FIND("|", Table3[[#This Row],[category]]) - 1)</f>
        <v>Electronics</v>
      </c>
      <c r="G753" t="str">
        <f>MID(Table3[[#This Row],[category]], FIND("|", Table3[[#This Row],[category]]) + 1, FIND("|", Table3[[#This Row],[category]], FIND("|", Table3[[#This Row],[category]]) + 1) - FIND("|", Table3[[#This Row],[category]]) - 1)</f>
        <v>Mobiles&amp;Accessories</v>
      </c>
      <c r="H753" t="str">
        <f>RIGHT(Table3[[#This Row],[category]], LEN(Table3[[#This Row],[category]]) - FIND("|", Table3[[#This Row],[category]], FIND("|", Table3[[#This Row],[category]]) + 1))</f>
        <v>MobileAccessories|Stands</v>
      </c>
      <c r="I753" s="6">
        <v>279</v>
      </c>
      <c r="J753" s="6">
        <v>1299</v>
      </c>
      <c r="K753" s="1">
        <f t="shared" si="66"/>
        <v>78.52193995381063</v>
      </c>
      <c r="L753" s="3">
        <v>0.79</v>
      </c>
      <c r="M753" s="1">
        <v>4</v>
      </c>
      <c r="N753" s="11">
        <v>5072</v>
      </c>
      <c r="O753" s="7">
        <f>IF(ISNUMBER(Table3[[#This Row],[rating]]), Table3[[#This Row],[rating]], "")</f>
        <v>4</v>
      </c>
      <c r="P753" s="7">
        <f>Table3[[#This Row],[average rating]] + (Table3[[#This Row],[rating_count]] / 1000)</f>
        <v>9.0719999999999992</v>
      </c>
      <c r="Q753" s="7">
        <f>IFERROR(ROUND(VALUE(Table3[[#This Row],[rating]]), 0), "")</f>
        <v>4</v>
      </c>
      <c r="R753" t="s">
        <v>8252</v>
      </c>
      <c r="S753" t="s">
        <v>8253</v>
      </c>
      <c r="T753" t="s">
        <v>8254</v>
      </c>
      <c r="U753" t="s">
        <v>8255</v>
      </c>
      <c r="V753" t="s">
        <v>8256</v>
      </c>
      <c r="W753" t="s">
        <v>8257</v>
      </c>
      <c r="X753" t="s">
        <v>8258</v>
      </c>
      <c r="Y753" t="s">
        <v>8259</v>
      </c>
      <c r="Z753" s="6">
        <f t="shared" si="67"/>
        <v>6588528</v>
      </c>
      <c r="AA753" s="6">
        <f>IFERROR(VALUE(Table3[[#This Row],[potential revenue]]), 0)</f>
        <v>6588528</v>
      </c>
      <c r="AB753" t="str">
        <f t="shared" si="68"/>
        <v>Yes</v>
      </c>
      <c r="AC753">
        <f t="shared" si="69"/>
        <v>268</v>
      </c>
      <c r="AD753" t="str">
        <f t="shared" si="70"/>
        <v>&gt;₹500</v>
      </c>
      <c r="AE753" t="str">
        <f t="shared" si="71"/>
        <v>71–80%</v>
      </c>
    </row>
    <row r="754" spans="1:31" x14ac:dyDescent="0.35">
      <c r="A754" t="s">
        <v>7158</v>
      </c>
      <c r="B754" t="s">
        <v>8794</v>
      </c>
      <c r="C754" t="str">
        <f>PROPER(Table3[[#This Row],[product_name2]])</f>
        <v>Bajaj Splendora 3 Litre 3Kw Iwh Instant Water Heater (Geyser), White</v>
      </c>
      <c r="D754" t="s">
        <v>8795</v>
      </c>
      <c r="E754" t="s">
        <v>4868</v>
      </c>
      <c r="F754" t="str">
        <f>LEFT(Table3[[#This Row],[category]], FIND("|", Table3[[#This Row],[category]]) - 1)</f>
        <v>Computers&amp;Accessories</v>
      </c>
      <c r="G754" t="str">
        <f>MID(Table3[[#This Row],[category]], FIND("|", Table3[[#This Row],[category]]) + 1, FIND("|", Table3[[#This Row],[category]], FIND("|", Table3[[#This Row],[category]]) + 1) - FIND("|", Table3[[#This Row],[category]]) - 1)</f>
        <v>Accessories&amp;Peripherals</v>
      </c>
      <c r="H754" t="str">
        <f>RIGHT(Table3[[#This Row],[category]], LEN(Table3[[#This Row],[category]]) - FIND("|", Table3[[#This Row],[category]], FIND("|", Table3[[#This Row],[category]]) + 1))</f>
        <v>Keyboards,Mice&amp;InputDevices|Mice</v>
      </c>
      <c r="I754" s="6">
        <v>149</v>
      </c>
      <c r="J754" s="6">
        <v>249</v>
      </c>
      <c r="K754" s="1">
        <f t="shared" si="66"/>
        <v>40.160642570281126</v>
      </c>
      <c r="L754" s="3">
        <v>0.4</v>
      </c>
      <c r="M754" s="1">
        <v>4</v>
      </c>
      <c r="N754" s="11">
        <v>5057</v>
      </c>
      <c r="O754" s="7">
        <f>IF(ISNUMBER(Table3[[#This Row],[rating]]), Table3[[#This Row],[rating]], "")</f>
        <v>4</v>
      </c>
      <c r="P754" s="7">
        <f>Table3[[#This Row],[average rating]] + (Table3[[#This Row],[rating_count]] / 1000)</f>
        <v>9.0570000000000004</v>
      </c>
      <c r="Q754" s="7">
        <f>IFERROR(ROUND(VALUE(Table3[[#This Row],[rating]]), 0), "")</f>
        <v>4</v>
      </c>
      <c r="R754" t="s">
        <v>7160</v>
      </c>
      <c r="S754" t="s">
        <v>7161</v>
      </c>
      <c r="T754" t="s">
        <v>7162</v>
      </c>
      <c r="U754" t="s">
        <v>7163</v>
      </c>
      <c r="V754" t="s">
        <v>7164</v>
      </c>
      <c r="W754" t="s">
        <v>7165</v>
      </c>
      <c r="X754" t="s">
        <v>7166</v>
      </c>
      <c r="Y754" t="s">
        <v>7167</v>
      </c>
      <c r="Z754" s="6">
        <f t="shared" si="67"/>
        <v>1259193</v>
      </c>
      <c r="AA754" s="6">
        <f>IFERROR(VALUE(Table3[[#This Row],[potential revenue]]), 0)</f>
        <v>1259193</v>
      </c>
      <c r="AB754" t="str">
        <f t="shared" si="68"/>
        <v>Yes</v>
      </c>
      <c r="AC754">
        <f t="shared" si="69"/>
        <v>268</v>
      </c>
      <c r="AD754" t="str">
        <f t="shared" si="70"/>
        <v>₹200–₹500</v>
      </c>
      <c r="AE754" t="str">
        <f t="shared" si="71"/>
        <v>41–50%</v>
      </c>
    </row>
    <row r="755" spans="1:31" x14ac:dyDescent="0.35">
      <c r="A755" t="s">
        <v>5808</v>
      </c>
      <c r="B755" t="s">
        <v>3142</v>
      </c>
      <c r="C755" t="str">
        <f>PROPER(Table3[[#This Row],[product_name2]])</f>
        <v>Sandisk Ultra¬Æ Microsdxc‚Ñ¢ Uhs-I Card, 128Gb, 140Mb/S R, 10 Y Warranty, For Smartphones</v>
      </c>
      <c r="D755" t="s">
        <v>3143</v>
      </c>
      <c r="E755" t="s">
        <v>2964</v>
      </c>
      <c r="F755" t="str">
        <f>LEFT(Table3[[#This Row],[category]], FIND("|", Table3[[#This Row],[category]]) - 1)</f>
        <v>Electronics</v>
      </c>
      <c r="G755" t="str">
        <f>MID(Table3[[#This Row],[category]], FIND("|", Table3[[#This Row],[category]]) + 1, FIND("|", Table3[[#This Row],[category]], FIND("|", Table3[[#This Row],[category]]) + 1) - FIND("|", Table3[[#This Row],[category]]) - 1)</f>
        <v>WearableTechnology</v>
      </c>
      <c r="H755" t="str">
        <f>RIGHT(Table3[[#This Row],[category]], LEN(Table3[[#This Row],[category]]) - FIND("|", Table3[[#This Row],[category]], FIND("|", Table3[[#This Row],[category]]) + 1))</f>
        <v>SmartWatches</v>
      </c>
      <c r="I755" s="6">
        <v>12000</v>
      </c>
      <c r="J755" s="6">
        <v>29999</v>
      </c>
      <c r="K755" s="1">
        <f t="shared" si="66"/>
        <v>59.998666622220739</v>
      </c>
      <c r="L755" s="3">
        <v>0.6</v>
      </c>
      <c r="M755" s="1">
        <v>4.3</v>
      </c>
      <c r="N755" s="11">
        <v>4744</v>
      </c>
      <c r="O755" s="7">
        <f>IF(ISNUMBER(Table3[[#This Row],[rating]]), Table3[[#This Row],[rating]], "")</f>
        <v>4.3</v>
      </c>
      <c r="P755" s="7">
        <f>Table3[[#This Row],[average rating]] + (Table3[[#This Row],[rating_count]] / 1000)</f>
        <v>9.0440000000000005</v>
      </c>
      <c r="Q755" s="7">
        <f>IFERROR(ROUND(VALUE(Table3[[#This Row],[rating]]), 0), "")</f>
        <v>4</v>
      </c>
      <c r="R755" t="s">
        <v>5810</v>
      </c>
      <c r="S755" t="s">
        <v>5811</v>
      </c>
      <c r="T755" t="s">
        <v>5812</v>
      </c>
      <c r="U755" t="s">
        <v>5813</v>
      </c>
      <c r="V755" t="s">
        <v>5814</v>
      </c>
      <c r="W755" t="s">
        <v>5815</v>
      </c>
      <c r="X755" t="s">
        <v>5816</v>
      </c>
      <c r="Y755" t="s">
        <v>5817</v>
      </c>
      <c r="Z755" s="6">
        <f t="shared" si="67"/>
        <v>142315256</v>
      </c>
      <c r="AA755" s="6">
        <f>IFERROR(VALUE(Table3[[#This Row],[potential revenue]]), 0)</f>
        <v>142315256</v>
      </c>
      <c r="AB755" t="str">
        <f t="shared" si="68"/>
        <v>No</v>
      </c>
      <c r="AC755">
        <f t="shared" si="69"/>
        <v>268</v>
      </c>
      <c r="AD755" t="str">
        <f t="shared" si="70"/>
        <v>&lt;₹200</v>
      </c>
      <c r="AE755" t="str">
        <f t="shared" si="71"/>
        <v>51–60%</v>
      </c>
    </row>
    <row r="756" spans="1:31" x14ac:dyDescent="0.35">
      <c r="A756" t="s">
        <v>8980</v>
      </c>
      <c r="B756" t="s">
        <v>442</v>
      </c>
      <c r="C756" t="str">
        <f>PROPER(Table3[[#This Row],[product_name2]])</f>
        <v>Wecool Nylon Braided Multifunction Fast Charging Cable For Android Smartphone, Ios And Type C Usb Devices, 3 In 1 Charging Cable, 3A, (3 Feet) (Black)</v>
      </c>
      <c r="D756" t="s">
        <v>443</v>
      </c>
      <c r="E756" t="s">
        <v>8982</v>
      </c>
      <c r="F756" t="str">
        <f>LEFT(Table3[[#This Row],[category]], FIND("|", Table3[[#This Row],[category]]) - 1)</f>
        <v>Home&amp;Kitchen</v>
      </c>
      <c r="G756" t="str">
        <f>MID(Table3[[#This Row],[category]], FIND("|", Table3[[#This Row],[category]]) + 1, FIND("|", Table3[[#This Row],[category]], FIND("|", Table3[[#This Row],[category]]) + 1) - FIND("|", Table3[[#This Row],[category]]) - 1)</f>
        <v>Kitchen&amp;HomeAppliances</v>
      </c>
      <c r="H756" t="str">
        <f>RIGHT(Table3[[#This Row],[category]], LEN(Table3[[#This Row],[category]]) - FIND("|", Table3[[#This Row],[category]], FIND("|", Table3[[#This Row],[category]]) + 1))</f>
        <v>SmallKitchenAppliances|JuicerMixerGrinders</v>
      </c>
      <c r="I756" s="6">
        <v>1969</v>
      </c>
      <c r="J756" s="6">
        <v>5000</v>
      </c>
      <c r="K756" s="1">
        <f t="shared" si="66"/>
        <v>60.62</v>
      </c>
      <c r="L756" s="3">
        <v>0.61</v>
      </c>
      <c r="M756" s="1">
        <v>4.0999999999999996</v>
      </c>
      <c r="N756" s="11">
        <v>4927</v>
      </c>
      <c r="O756" s="7">
        <f>IF(ISNUMBER(Table3[[#This Row],[rating]]), Table3[[#This Row],[rating]], "")</f>
        <v>4.0999999999999996</v>
      </c>
      <c r="P756" s="7">
        <f>Table3[[#This Row],[average rating]] + (Table3[[#This Row],[rating_count]] / 1000)</f>
        <v>9.0269999999999992</v>
      </c>
      <c r="Q756" s="7">
        <f>IFERROR(ROUND(VALUE(Table3[[#This Row],[rating]]), 0), "")</f>
        <v>4</v>
      </c>
      <c r="R756" t="s">
        <v>8983</v>
      </c>
      <c r="S756" t="s">
        <v>8984</v>
      </c>
      <c r="T756" t="s">
        <v>8985</v>
      </c>
      <c r="U756" t="s">
        <v>8986</v>
      </c>
      <c r="V756" t="s">
        <v>8987</v>
      </c>
      <c r="W756" t="s">
        <v>8988</v>
      </c>
      <c r="X756" t="s">
        <v>8989</v>
      </c>
      <c r="Y756" t="s">
        <v>8990</v>
      </c>
      <c r="Z756" s="6">
        <f t="shared" si="67"/>
        <v>24635000</v>
      </c>
      <c r="AA756" s="6">
        <f>IFERROR(VALUE(Table3[[#This Row],[potential revenue]]), 0)</f>
        <v>24635000</v>
      </c>
      <c r="AB756" t="str">
        <f t="shared" si="68"/>
        <v>Yes</v>
      </c>
      <c r="AC756">
        <f t="shared" si="69"/>
        <v>268</v>
      </c>
      <c r="AD756" t="str">
        <f t="shared" si="70"/>
        <v>&gt;₹500</v>
      </c>
      <c r="AE756" t="str">
        <f t="shared" si="71"/>
        <v>61–70%</v>
      </c>
    </row>
    <row r="757" spans="1:31" x14ac:dyDescent="0.35">
      <c r="A757" t="s">
        <v>8360</v>
      </c>
      <c r="B757" t="s">
        <v>3560</v>
      </c>
      <c r="C757" t="str">
        <f>PROPER(Table3[[#This Row],[product_name2]])</f>
        <v>Oneplus 10R 5G (Forest Green, 8Gb Ram, 128Gb Storage, 80W Supervooc)</v>
      </c>
      <c r="D757" t="s">
        <v>3561</v>
      </c>
      <c r="E757" t="s">
        <v>7620</v>
      </c>
      <c r="F757" t="str">
        <f>LEFT(Table3[[#This Row],[category]], FIND("|", Table3[[#This Row],[category]]) - 1)</f>
        <v>Computers&amp;Accessories</v>
      </c>
      <c r="G757" t="str">
        <f>MID(Table3[[#This Row],[category]], FIND("|", Table3[[#This Row],[category]]) + 1, FIND("|", Table3[[#This Row],[category]], FIND("|", Table3[[#This Row],[category]]) + 1) - FIND("|", Table3[[#This Row],[category]]) - 1)</f>
        <v>Accessories&amp;Peripherals</v>
      </c>
      <c r="H757" t="str">
        <f>RIGHT(Table3[[#This Row],[category]], LEN(Table3[[#This Row],[category]]) - FIND("|", Table3[[#This Row],[category]], FIND("|", Table3[[#This Row],[category]]) + 1))</f>
        <v>PCGamingPeripherals|GamingKeyboards</v>
      </c>
      <c r="I757" s="6">
        <v>1149</v>
      </c>
      <c r="J757" s="6">
        <v>1800</v>
      </c>
      <c r="K757" s="1">
        <f t="shared" si="66"/>
        <v>36.166666666666671</v>
      </c>
      <c r="L757" s="3">
        <v>0.36</v>
      </c>
      <c r="M757" s="1">
        <v>4.3</v>
      </c>
      <c r="N757" s="11">
        <v>4723</v>
      </c>
      <c r="O757" s="7">
        <f>IF(ISNUMBER(Table3[[#This Row],[rating]]), Table3[[#This Row],[rating]], "")</f>
        <v>4.3</v>
      </c>
      <c r="P757" s="7">
        <f>Table3[[#This Row],[average rating]] + (Table3[[#This Row],[rating_count]] / 1000)</f>
        <v>9.0229999999999997</v>
      </c>
      <c r="Q757" s="7">
        <f>IFERROR(ROUND(VALUE(Table3[[#This Row],[rating]]), 0), "")</f>
        <v>4</v>
      </c>
      <c r="R757" t="s">
        <v>8362</v>
      </c>
      <c r="S757" t="s">
        <v>8363</v>
      </c>
      <c r="T757" t="s">
        <v>8364</v>
      </c>
      <c r="U757" t="s">
        <v>8365</v>
      </c>
      <c r="V757" t="s">
        <v>8366</v>
      </c>
      <c r="W757" t="s">
        <v>8367</v>
      </c>
      <c r="X757" t="s">
        <v>8368</v>
      </c>
      <c r="Y757" t="s">
        <v>8369</v>
      </c>
      <c r="Z757" s="6">
        <f t="shared" si="67"/>
        <v>8501400</v>
      </c>
      <c r="AA757" s="6">
        <f>IFERROR(VALUE(Table3[[#This Row],[potential revenue]]), 0)</f>
        <v>8501400</v>
      </c>
      <c r="AB757" t="str">
        <f t="shared" si="68"/>
        <v>Yes</v>
      </c>
      <c r="AC757">
        <f t="shared" si="69"/>
        <v>268</v>
      </c>
      <c r="AD757" t="str">
        <f t="shared" si="70"/>
        <v>&gt;₹500</v>
      </c>
      <c r="AE757" t="str">
        <f t="shared" si="71"/>
        <v>31–40%</v>
      </c>
    </row>
    <row r="758" spans="1:31" x14ac:dyDescent="0.35">
      <c r="A758" t="s">
        <v>246</v>
      </c>
      <c r="B758" t="s">
        <v>2048</v>
      </c>
      <c r="C758" t="str">
        <f>PROPER(Table3[[#This Row],[product_name2]])</f>
        <v>Agaro Blaze Usba To Micro +Type C 2In1 Braided 1.2M Cable</v>
      </c>
      <c r="D758" t="s">
        <v>2049</v>
      </c>
      <c r="E758" t="s">
        <v>172</v>
      </c>
      <c r="F758" t="str">
        <f>LEFT(Table3[[#This Row],[category]], FIND("|", Table3[[#This Row],[category]]) - 1)</f>
        <v>Electronics</v>
      </c>
      <c r="G758" t="str">
        <f>MID(Table3[[#This Row],[category]], FIND("|", Table3[[#This Row],[category]]) + 1, FIND("|", Table3[[#This Row],[category]], FIND("|", Table3[[#This Row],[category]]) + 1) - FIND("|", Table3[[#This Row],[category]]) - 1)</f>
        <v>HomeTheater,TV&amp;Video</v>
      </c>
      <c r="H758" t="str">
        <f>RIGHT(Table3[[#This Row],[category]], LEN(Table3[[#This Row],[category]]) - FIND("|", Table3[[#This Row],[category]], FIND("|", Table3[[#This Row],[category]]) + 1))</f>
        <v>Televisions|SmartTelevisions</v>
      </c>
      <c r="I758" s="6">
        <v>11499</v>
      </c>
      <c r="J758" s="6">
        <v>19990</v>
      </c>
      <c r="K758" s="1">
        <f t="shared" si="66"/>
        <v>42.476238119059531</v>
      </c>
      <c r="L758" s="3">
        <v>0.42</v>
      </c>
      <c r="M758" s="1">
        <v>4.3</v>
      </c>
      <c r="N758" s="11">
        <v>4703</v>
      </c>
      <c r="O758" s="7">
        <f>IF(ISNUMBER(Table3[[#This Row],[rating]]), Table3[[#This Row],[rating]], "")</f>
        <v>4.3</v>
      </c>
      <c r="P758" s="7">
        <f>Table3[[#This Row],[average rating]] + (Table3[[#This Row],[rating_count]] / 1000)</f>
        <v>9.0030000000000001</v>
      </c>
      <c r="Q758" s="7">
        <f>IFERROR(ROUND(VALUE(Table3[[#This Row],[rating]]), 0), "")</f>
        <v>4</v>
      </c>
      <c r="R758" t="s">
        <v>248</v>
      </c>
      <c r="S758" t="s">
        <v>249</v>
      </c>
      <c r="T758" t="s">
        <v>250</v>
      </c>
      <c r="U758" t="s">
        <v>251</v>
      </c>
      <c r="V758" t="s">
        <v>252</v>
      </c>
      <c r="W758" t="s">
        <v>253</v>
      </c>
      <c r="X758" t="s">
        <v>254</v>
      </c>
      <c r="Y758" t="s">
        <v>255</v>
      </c>
      <c r="Z758" s="6">
        <f t="shared" si="67"/>
        <v>94012970</v>
      </c>
      <c r="AA758" s="6">
        <f>IFERROR(VALUE(Table3[[#This Row],[potential revenue]]), 0)</f>
        <v>94012970</v>
      </c>
      <c r="AB758" t="str">
        <f t="shared" si="68"/>
        <v>No</v>
      </c>
      <c r="AC758">
        <f t="shared" si="69"/>
        <v>268</v>
      </c>
      <c r="AD758" t="str">
        <f t="shared" si="70"/>
        <v>&gt;₹500</v>
      </c>
      <c r="AE758" t="str">
        <f t="shared" si="71"/>
        <v>41–50%</v>
      </c>
    </row>
    <row r="759" spans="1:31" x14ac:dyDescent="0.35">
      <c r="A759" t="s">
        <v>812</v>
      </c>
      <c r="B759" t="s">
        <v>2153</v>
      </c>
      <c r="C759" t="str">
        <f>PROPER(Table3[[#This Row],[product_name2]])</f>
        <v>Ambrane 60W / 3A Fast Charging Output Cable With Type-C To Usb For Mobile, Neckband, True Wireless Earphone Charging, 480Mbps Data Sync Speed, 1M Length (Act - Az10, White)</v>
      </c>
      <c r="D759" t="s">
        <v>2154</v>
      </c>
      <c r="E759" t="s">
        <v>172</v>
      </c>
      <c r="F759" t="str">
        <f>LEFT(Table3[[#This Row],[category]], FIND("|", Table3[[#This Row],[category]]) - 1)</f>
        <v>Electronics</v>
      </c>
      <c r="G759" t="str">
        <f>MID(Table3[[#This Row],[category]], FIND("|", Table3[[#This Row],[category]]) + 1, FIND("|", Table3[[#This Row],[category]], FIND("|", Table3[[#This Row],[category]]) + 1) - FIND("|", Table3[[#This Row],[category]]) - 1)</f>
        <v>HomeTheater,TV&amp;Video</v>
      </c>
      <c r="H759" t="str">
        <f>RIGHT(Table3[[#This Row],[category]], LEN(Table3[[#This Row],[category]]) - FIND("|", Table3[[#This Row],[category]], FIND("|", Table3[[#This Row],[category]]) + 1))</f>
        <v>Televisions|SmartTelevisions</v>
      </c>
      <c r="I759" s="6">
        <v>27999</v>
      </c>
      <c r="J759" s="6">
        <v>40990</v>
      </c>
      <c r="K759" s="1">
        <f t="shared" si="66"/>
        <v>31.693095877043181</v>
      </c>
      <c r="L759" s="3">
        <v>0.32</v>
      </c>
      <c r="M759" s="1">
        <v>4.3</v>
      </c>
      <c r="N759" s="11">
        <v>4703</v>
      </c>
      <c r="O759" s="7">
        <f>IF(ISNUMBER(Table3[[#This Row],[rating]]), Table3[[#This Row],[rating]], "")</f>
        <v>4.3</v>
      </c>
      <c r="P759" s="7">
        <f>Table3[[#This Row],[average rating]] + (Table3[[#This Row],[rating_count]] / 1000)</f>
        <v>9.0030000000000001</v>
      </c>
      <c r="Q759" s="7">
        <f>IFERROR(ROUND(VALUE(Table3[[#This Row],[rating]]), 0), "")</f>
        <v>4</v>
      </c>
      <c r="R759" t="s">
        <v>814</v>
      </c>
      <c r="S759" t="s">
        <v>249</v>
      </c>
      <c r="T759" t="s">
        <v>250</v>
      </c>
      <c r="U759" t="s">
        <v>251</v>
      </c>
      <c r="V759" t="s">
        <v>252</v>
      </c>
      <c r="W759" t="s">
        <v>253</v>
      </c>
      <c r="X759" t="s">
        <v>815</v>
      </c>
      <c r="Y759" t="s">
        <v>816</v>
      </c>
      <c r="Z759" s="6">
        <f t="shared" si="67"/>
        <v>192775970</v>
      </c>
      <c r="AA759" s="6">
        <f>IFERROR(VALUE(Table3[[#This Row],[potential revenue]]), 0)</f>
        <v>192775970</v>
      </c>
      <c r="AB759" t="str">
        <f t="shared" si="68"/>
        <v>No</v>
      </c>
      <c r="AC759">
        <f t="shared" si="69"/>
        <v>268</v>
      </c>
      <c r="AD759" t="str">
        <f t="shared" si="70"/>
        <v>&gt;₹500</v>
      </c>
      <c r="AE759" t="str">
        <f t="shared" si="71"/>
        <v>31–40%</v>
      </c>
    </row>
    <row r="760" spans="1:31" x14ac:dyDescent="0.35">
      <c r="A760" t="s">
        <v>1191</v>
      </c>
      <c r="B760" t="s">
        <v>2256</v>
      </c>
      <c r="C760" t="str">
        <f>PROPER(Table3[[#This Row],[product_name2]])</f>
        <v>Flix (Beetel) 3In1 (Type C|Micro|Iphone Lightening) Textured Pattern 3A Fast Charging Cable With Qc &amp; Pd Support For Type C,Micro Usb &amp; Lightning Iphone Cable,Made In India,1.5 Meter Long Cable(T101)</v>
      </c>
      <c r="D760" t="s">
        <v>2257</v>
      </c>
      <c r="E760" t="s">
        <v>172</v>
      </c>
      <c r="F760" t="str">
        <f>LEFT(Table3[[#This Row],[category]], FIND("|", Table3[[#This Row],[category]]) - 1)</f>
        <v>Electronics</v>
      </c>
      <c r="G760" t="str">
        <f>MID(Table3[[#This Row],[category]], FIND("|", Table3[[#This Row],[category]]) + 1, FIND("|", Table3[[#This Row],[category]], FIND("|", Table3[[#This Row],[category]]) + 1) - FIND("|", Table3[[#This Row],[category]]) - 1)</f>
        <v>HomeTheater,TV&amp;Video</v>
      </c>
      <c r="H760" t="str">
        <f>RIGHT(Table3[[#This Row],[category]], LEN(Table3[[#This Row],[category]]) - FIND("|", Table3[[#This Row],[category]], FIND("|", Table3[[#This Row],[category]]) + 1))</f>
        <v>Televisions|SmartTelevisions</v>
      </c>
      <c r="I760" s="6">
        <v>23999</v>
      </c>
      <c r="J760" s="6">
        <v>34990</v>
      </c>
      <c r="K760" s="1">
        <f t="shared" si="66"/>
        <v>31.411831951986279</v>
      </c>
      <c r="L760" s="3">
        <v>0.31</v>
      </c>
      <c r="M760" s="1">
        <v>4.3</v>
      </c>
      <c r="N760" s="11">
        <v>4703</v>
      </c>
      <c r="O760" s="7">
        <f>IF(ISNUMBER(Table3[[#This Row],[rating]]), Table3[[#This Row],[rating]], "")</f>
        <v>4.3</v>
      </c>
      <c r="P760" s="7">
        <f>Table3[[#This Row],[average rating]] + (Table3[[#This Row],[rating_count]] / 1000)</f>
        <v>9.0030000000000001</v>
      </c>
      <c r="Q760" s="7">
        <f>IFERROR(ROUND(VALUE(Table3[[#This Row],[rating]]), 0), "")</f>
        <v>4</v>
      </c>
      <c r="R760" t="s">
        <v>814</v>
      </c>
      <c r="S760" t="s">
        <v>249</v>
      </c>
      <c r="T760" t="s">
        <v>250</v>
      </c>
      <c r="U760" t="s">
        <v>251</v>
      </c>
      <c r="V760" t="s">
        <v>252</v>
      </c>
      <c r="W760" t="s">
        <v>253</v>
      </c>
      <c r="X760" t="s">
        <v>1193</v>
      </c>
      <c r="Y760" t="s">
        <v>1194</v>
      </c>
      <c r="Z760" s="6">
        <f t="shared" si="67"/>
        <v>164557970</v>
      </c>
      <c r="AA760" s="6">
        <f>IFERROR(VALUE(Table3[[#This Row],[potential revenue]]), 0)</f>
        <v>164557970</v>
      </c>
      <c r="AB760" t="str">
        <f t="shared" si="68"/>
        <v>No</v>
      </c>
      <c r="AC760">
        <f t="shared" si="69"/>
        <v>269</v>
      </c>
      <c r="AD760" t="str">
        <f t="shared" si="70"/>
        <v>&gt;₹500</v>
      </c>
      <c r="AE760" t="str">
        <f t="shared" si="71"/>
        <v>31–40%</v>
      </c>
    </row>
    <row r="761" spans="1:31" x14ac:dyDescent="0.35">
      <c r="A761" t="s">
        <v>1542</v>
      </c>
      <c r="B761" t="s">
        <v>2324</v>
      </c>
      <c r="C761" t="str">
        <f>PROPER(Table3[[#This Row],[product_name2]])</f>
        <v>7Seven Compatible Lg Tv Remote Suitable For Lg Non Magic Smart Tv Remote Control (Mouse &amp; Voice Non-Support) Mr20Ga Prime Video And Netflix Hotkeys</v>
      </c>
      <c r="D761" t="s">
        <v>2325</v>
      </c>
      <c r="E761" t="s">
        <v>172</v>
      </c>
      <c r="F761" t="str">
        <f>LEFT(Table3[[#This Row],[category]], FIND("|", Table3[[#This Row],[category]]) - 1)</f>
        <v>Electronics</v>
      </c>
      <c r="G761" t="str">
        <f>MID(Table3[[#This Row],[category]], FIND("|", Table3[[#This Row],[category]]) + 1, FIND("|", Table3[[#This Row],[category]], FIND("|", Table3[[#This Row],[category]]) + 1) - FIND("|", Table3[[#This Row],[category]]) - 1)</f>
        <v>HomeTheater,TV&amp;Video</v>
      </c>
      <c r="H761" t="str">
        <f>RIGHT(Table3[[#This Row],[category]], LEN(Table3[[#This Row],[category]]) - FIND("|", Table3[[#This Row],[category]], FIND("|", Table3[[#This Row],[category]]) + 1))</f>
        <v>Televisions|SmartTelevisions</v>
      </c>
      <c r="I761" s="6">
        <v>32999</v>
      </c>
      <c r="J761" s="6">
        <v>47990</v>
      </c>
      <c r="K761" s="1">
        <f t="shared" si="66"/>
        <v>31.237757866222132</v>
      </c>
      <c r="L761" s="3">
        <v>0.31</v>
      </c>
      <c r="M761" s="1">
        <v>4.3</v>
      </c>
      <c r="N761" s="11">
        <v>4703</v>
      </c>
      <c r="O761" s="7">
        <f>IF(ISNUMBER(Table3[[#This Row],[rating]]), Table3[[#This Row],[rating]], "")</f>
        <v>4.3</v>
      </c>
      <c r="P761" s="7">
        <f>Table3[[#This Row],[average rating]] + (Table3[[#This Row],[rating_count]] / 1000)</f>
        <v>9.0030000000000001</v>
      </c>
      <c r="Q761" s="7">
        <f>IFERROR(ROUND(VALUE(Table3[[#This Row],[rating]]), 0), "")</f>
        <v>4</v>
      </c>
      <c r="R761" t="s">
        <v>814</v>
      </c>
      <c r="S761" t="s">
        <v>249</v>
      </c>
      <c r="T761" t="s">
        <v>250</v>
      </c>
      <c r="U761" t="s">
        <v>251</v>
      </c>
      <c r="V761" t="s">
        <v>252</v>
      </c>
      <c r="W761" t="s">
        <v>253</v>
      </c>
      <c r="X761" t="s">
        <v>1544</v>
      </c>
      <c r="Y761" t="s">
        <v>1545</v>
      </c>
      <c r="Z761" s="6">
        <f t="shared" si="67"/>
        <v>225696970</v>
      </c>
      <c r="AA761" s="6">
        <f>IFERROR(VALUE(Table3[[#This Row],[potential revenue]]), 0)</f>
        <v>225696970</v>
      </c>
      <c r="AB761" t="str">
        <f t="shared" si="68"/>
        <v>No</v>
      </c>
      <c r="AC761">
        <f t="shared" si="69"/>
        <v>269</v>
      </c>
      <c r="AD761" t="str">
        <f t="shared" si="70"/>
        <v>&gt;₹500</v>
      </c>
      <c r="AE761" t="str">
        <f t="shared" si="71"/>
        <v>31–40%</v>
      </c>
    </row>
    <row r="762" spans="1:31" x14ac:dyDescent="0.35">
      <c r="A762" t="s">
        <v>2345</v>
      </c>
      <c r="B762" t="s">
        <v>2457</v>
      </c>
      <c r="C762" t="str">
        <f>PROPER(Table3[[#This Row],[product_name2]])</f>
        <v>Mi 100 Cm (40 Inches) Horizon Edition Full Hd Android Led Tv 4A | L40M6-Ei (Black)</v>
      </c>
      <c r="D762" t="s">
        <v>2458</v>
      </c>
      <c r="E762" t="s">
        <v>172</v>
      </c>
      <c r="F762" t="str">
        <f>LEFT(Table3[[#This Row],[category]], FIND("|", Table3[[#This Row],[category]]) - 1)</f>
        <v>Electronics</v>
      </c>
      <c r="G762" t="str">
        <f>MID(Table3[[#This Row],[category]], FIND("|", Table3[[#This Row],[category]]) + 1, FIND("|", Table3[[#This Row],[category]], FIND("|", Table3[[#This Row],[category]]) + 1) - FIND("|", Table3[[#This Row],[category]]) - 1)</f>
        <v>HomeTheater,TV&amp;Video</v>
      </c>
      <c r="H762" t="str">
        <f>RIGHT(Table3[[#This Row],[category]], LEN(Table3[[#This Row],[category]]) - FIND("|", Table3[[#This Row],[category]], FIND("|", Table3[[#This Row],[category]]) + 1))</f>
        <v>Televisions|SmartTelevisions</v>
      </c>
      <c r="I762" s="6">
        <v>18999</v>
      </c>
      <c r="J762" s="6">
        <v>24990</v>
      </c>
      <c r="K762" s="1">
        <f t="shared" si="66"/>
        <v>23.973589435774308</v>
      </c>
      <c r="L762" s="3">
        <v>0.24</v>
      </c>
      <c r="M762" s="1">
        <v>4.3</v>
      </c>
      <c r="N762" s="11">
        <v>4702</v>
      </c>
      <c r="O762" s="7">
        <f>IF(ISNUMBER(Table3[[#This Row],[rating]]), Table3[[#This Row],[rating]], "")</f>
        <v>4.3</v>
      </c>
      <c r="P762" s="7">
        <f>Table3[[#This Row],[average rating]] + (Table3[[#This Row],[rating_count]] / 1000)</f>
        <v>9.0019999999999989</v>
      </c>
      <c r="Q762" s="7">
        <f>IFERROR(ROUND(VALUE(Table3[[#This Row],[rating]]), 0), "")</f>
        <v>4</v>
      </c>
      <c r="R762" t="s">
        <v>2347</v>
      </c>
      <c r="S762" t="s">
        <v>249</v>
      </c>
      <c r="T762" t="s">
        <v>250</v>
      </c>
      <c r="U762" t="s">
        <v>251</v>
      </c>
      <c r="V762" t="s">
        <v>252</v>
      </c>
      <c r="W762" t="s">
        <v>253</v>
      </c>
      <c r="X762" t="s">
        <v>2348</v>
      </c>
      <c r="Y762" t="s">
        <v>2349</v>
      </c>
      <c r="Z762" s="6">
        <f t="shared" si="67"/>
        <v>117502980</v>
      </c>
      <c r="AA762" s="6">
        <f>IFERROR(VALUE(Table3[[#This Row],[potential revenue]]), 0)</f>
        <v>117502980</v>
      </c>
      <c r="AB762" t="str">
        <f t="shared" si="68"/>
        <v>No</v>
      </c>
      <c r="AC762">
        <f t="shared" si="69"/>
        <v>270</v>
      </c>
      <c r="AD762" t="str">
        <f t="shared" si="70"/>
        <v>&gt;₹500</v>
      </c>
      <c r="AE762" t="str">
        <f t="shared" si="71"/>
        <v>21–30%</v>
      </c>
    </row>
    <row r="763" spans="1:31" x14ac:dyDescent="0.35">
      <c r="A763" t="s">
        <v>7597</v>
      </c>
      <c r="B763" t="s">
        <v>1667</v>
      </c>
      <c r="C763" t="str">
        <f>PROPER(Table3[[#This Row],[product_name2]])</f>
        <v>Wayona Usb C 65W Fast Charging Cable Compatible For Tablets Samsung S22 S20 S10 S20Fe S21 S21 Ultra A70 A51 A71 A50S M31 M51 M31S M53 5G (1M, Black)</v>
      </c>
      <c r="D763" t="s">
        <v>1668</v>
      </c>
      <c r="E763" t="s">
        <v>6943</v>
      </c>
      <c r="F763" t="str">
        <f>LEFT(Table3[[#This Row],[category]], FIND("|", Table3[[#This Row],[category]]) - 1)</f>
        <v>Computers&amp;Accessories</v>
      </c>
      <c r="G763" t="str">
        <f>MID(Table3[[#This Row],[category]], FIND("|", Table3[[#This Row],[category]]) + 1, FIND("|", Table3[[#This Row],[category]], FIND("|", Table3[[#This Row],[category]]) + 1) - FIND("|", Table3[[#This Row],[category]]) - 1)</f>
        <v>Accessories&amp;Peripherals</v>
      </c>
      <c r="H763" t="str">
        <f>RIGHT(Table3[[#This Row],[category]], LEN(Table3[[#This Row],[category]]) - FIND("|", Table3[[#This Row],[category]], FIND("|", Table3[[#This Row],[category]]) + 1))</f>
        <v>LaptopAccessories|LaptopChargers&amp;PowerSupplies</v>
      </c>
      <c r="I763" s="6">
        <v>1249</v>
      </c>
      <c r="J763" s="6">
        <v>2796</v>
      </c>
      <c r="K763" s="1">
        <f t="shared" si="66"/>
        <v>55.329041487839767</v>
      </c>
      <c r="L763" s="3">
        <v>0.55000000000000004</v>
      </c>
      <c r="M763" s="1">
        <v>4.4000000000000004</v>
      </c>
      <c r="N763" s="11">
        <v>4598</v>
      </c>
      <c r="O763" s="7">
        <f>IF(ISNUMBER(Table3[[#This Row],[rating]]), Table3[[#This Row],[rating]], "")</f>
        <v>4.4000000000000004</v>
      </c>
      <c r="P763" s="7">
        <f>Table3[[#This Row],[average rating]] + (Table3[[#This Row],[rating_count]] / 1000)</f>
        <v>8.9980000000000011</v>
      </c>
      <c r="Q763" s="7">
        <f>IFERROR(ROUND(VALUE(Table3[[#This Row],[rating]]), 0), "")</f>
        <v>4</v>
      </c>
      <c r="R763" t="s">
        <v>7599</v>
      </c>
      <c r="S763" t="s">
        <v>7600</v>
      </c>
      <c r="T763" t="s">
        <v>7601</v>
      </c>
      <c r="U763" t="s">
        <v>7602</v>
      </c>
      <c r="V763" t="s">
        <v>7603</v>
      </c>
      <c r="W763" t="s">
        <v>7604</v>
      </c>
      <c r="X763" t="s">
        <v>7605</v>
      </c>
      <c r="Y763" t="s">
        <v>7606</v>
      </c>
      <c r="Z763" s="6">
        <f t="shared" si="67"/>
        <v>12856008</v>
      </c>
      <c r="AA763" s="6">
        <f>IFERROR(VALUE(Table3[[#This Row],[potential revenue]]), 0)</f>
        <v>12856008</v>
      </c>
      <c r="AB763" t="str">
        <f t="shared" si="68"/>
        <v>No</v>
      </c>
      <c r="AC763">
        <f t="shared" si="69"/>
        <v>271</v>
      </c>
      <c r="AD763" t="str">
        <f t="shared" si="70"/>
        <v>&gt;₹500</v>
      </c>
      <c r="AE763" t="str">
        <f t="shared" si="71"/>
        <v>51–60%</v>
      </c>
    </row>
    <row r="764" spans="1:31" x14ac:dyDescent="0.35">
      <c r="A764" t="s">
        <v>7291</v>
      </c>
      <c r="B764" t="s">
        <v>12866</v>
      </c>
      <c r="C764" t="str">
        <f>PROPER(Table3[[#This Row],[product_name2]])</f>
        <v>Eureka Forbes Euroclean Paper Vacuum Cleaner Dust Bags For Excel, Ace, 300, Jet Models - Set Of 10</v>
      </c>
      <c r="D764" t="s">
        <v>12867</v>
      </c>
      <c r="E764" t="s">
        <v>5301</v>
      </c>
      <c r="F764" t="str">
        <f>LEFT(Table3[[#This Row],[category]], FIND("|", Table3[[#This Row],[category]]) - 1)</f>
        <v>Computers&amp;Accessories</v>
      </c>
      <c r="G764" t="str">
        <f>MID(Table3[[#This Row],[category]], FIND("|", Table3[[#This Row],[category]]) + 1, FIND("|", Table3[[#This Row],[category]], FIND("|", Table3[[#This Row],[category]]) + 1) - FIND("|", Table3[[#This Row],[category]]) - 1)</f>
        <v>Accessories&amp;Peripherals</v>
      </c>
      <c r="H764" t="str">
        <f>RIGHT(Table3[[#This Row],[category]], LEN(Table3[[#This Row],[category]]) - FIND("|", Table3[[#This Row],[category]], FIND("|", Table3[[#This Row],[category]]) + 1))</f>
        <v>Keyboards,Mice&amp;InputDevices|Keyboard&amp;MiceAccessories|DustCovers</v>
      </c>
      <c r="I764" s="6">
        <v>115</v>
      </c>
      <c r="J764" s="6">
        <v>999</v>
      </c>
      <c r="K764" s="1">
        <f t="shared" si="66"/>
        <v>88.488488488488485</v>
      </c>
      <c r="L764" s="3">
        <v>0.88</v>
      </c>
      <c r="M764" s="1">
        <v>3.3</v>
      </c>
      <c r="N764" s="11">
        <v>5692</v>
      </c>
      <c r="O764" s="7">
        <f>IF(ISNUMBER(Table3[[#This Row],[rating]]), Table3[[#This Row],[rating]], "")</f>
        <v>3.3</v>
      </c>
      <c r="P764" s="7">
        <f>Table3[[#This Row],[average rating]] + (Table3[[#This Row],[rating_count]] / 1000)</f>
        <v>8.9920000000000009</v>
      </c>
      <c r="Q764" s="7">
        <f>IFERROR(ROUND(VALUE(Table3[[#This Row],[rating]]), 0), "")</f>
        <v>3</v>
      </c>
      <c r="R764" t="s">
        <v>7293</v>
      </c>
      <c r="S764" t="s">
        <v>7294</v>
      </c>
      <c r="T764" t="s">
        <v>7295</v>
      </c>
      <c r="U764" t="s">
        <v>7296</v>
      </c>
      <c r="V764" t="s">
        <v>7297</v>
      </c>
      <c r="W764" t="s">
        <v>7298</v>
      </c>
      <c r="X764" t="s">
        <v>7299</v>
      </c>
      <c r="Y764" t="s">
        <v>7300</v>
      </c>
      <c r="Z764" s="6">
        <f t="shared" si="67"/>
        <v>5686308</v>
      </c>
      <c r="AA764" s="6">
        <f>IFERROR(VALUE(Table3[[#This Row],[potential revenue]]), 0)</f>
        <v>5686308</v>
      </c>
      <c r="AB764" t="str">
        <f t="shared" si="68"/>
        <v>Yes</v>
      </c>
      <c r="AC764">
        <f t="shared" si="69"/>
        <v>272</v>
      </c>
      <c r="AD764" t="str">
        <f t="shared" si="70"/>
        <v>&gt;₹500</v>
      </c>
      <c r="AE764" t="str">
        <f t="shared" si="71"/>
        <v>81–90%</v>
      </c>
    </row>
    <row r="765" spans="1:31" x14ac:dyDescent="0.35">
      <c r="A765" t="s">
        <v>10253</v>
      </c>
      <c r="B765" t="s">
        <v>9194</v>
      </c>
      <c r="C765" t="str">
        <f>PROPER(Table3[[#This Row],[product_name2]])</f>
        <v>Wonderchef Nutri-Blend Mixer, Grinder &amp; Blender | Powerful 400W 22000 Rpm Motor | Stainless Steel Blades | 2 Unbreakable Jars | 2 Years Warranty | Online Recipe Book By Chef Sanjeev Kapoor | Black</v>
      </c>
      <c r="D765" t="s">
        <v>9195</v>
      </c>
      <c r="E765" t="s">
        <v>8753</v>
      </c>
      <c r="F765" t="str">
        <f>LEFT(Table3[[#This Row],[category]], FIND("|", Table3[[#This Row],[category]]) - 1)</f>
        <v>Home&amp;Kitchen</v>
      </c>
      <c r="G765" t="str">
        <f>MID(Table3[[#This Row],[category]], FIND("|", Table3[[#This Row],[category]]) + 1, FIND("|", Table3[[#This Row],[category]], FIND("|", Table3[[#This Row],[category]]) + 1) - FIND("|", Table3[[#This Row],[category]]) - 1)</f>
        <v>Kitchen&amp;HomeAppliances</v>
      </c>
      <c r="H765" t="str">
        <f>RIGHT(Table3[[#This Row],[category]], LEN(Table3[[#This Row],[category]]) - FIND("|", Table3[[#This Row],[category]], FIND("|", Table3[[#This Row],[category]]) + 1))</f>
        <v>SmallKitchenAppliances|MixerGrinders</v>
      </c>
      <c r="I765" s="6">
        <v>3249</v>
      </c>
      <c r="J765" s="6">
        <v>6375</v>
      </c>
      <c r="K765" s="1">
        <f t="shared" si="66"/>
        <v>49.035294117647062</v>
      </c>
      <c r="L765" s="3">
        <v>0.49</v>
      </c>
      <c r="M765" s="1">
        <v>4</v>
      </c>
      <c r="N765" s="11">
        <v>4978</v>
      </c>
      <c r="O765" s="7">
        <f>IF(ISNUMBER(Table3[[#This Row],[rating]]), Table3[[#This Row],[rating]], "")</f>
        <v>4</v>
      </c>
      <c r="P765" s="7">
        <f>Table3[[#This Row],[average rating]] + (Table3[[#This Row],[rating_count]] / 1000)</f>
        <v>8.9779999999999998</v>
      </c>
      <c r="Q765" s="7">
        <f>IFERROR(ROUND(VALUE(Table3[[#This Row],[rating]]), 0), "")</f>
        <v>4</v>
      </c>
      <c r="R765" t="s">
        <v>10255</v>
      </c>
      <c r="S765" t="s">
        <v>10256</v>
      </c>
      <c r="T765" t="s">
        <v>10257</v>
      </c>
      <c r="U765" t="s">
        <v>10258</v>
      </c>
      <c r="V765" t="s">
        <v>10259</v>
      </c>
      <c r="W765" t="s">
        <v>10260</v>
      </c>
      <c r="X765" t="s">
        <v>10261</v>
      </c>
      <c r="Y765" t="s">
        <v>10262</v>
      </c>
      <c r="Z765" s="6">
        <f t="shared" si="67"/>
        <v>31734750</v>
      </c>
      <c r="AA765" s="6">
        <f>IFERROR(VALUE(Table3[[#This Row],[potential revenue]]), 0)</f>
        <v>31734750</v>
      </c>
      <c r="AB765" t="str">
        <f t="shared" si="68"/>
        <v>Yes</v>
      </c>
      <c r="AC765">
        <f t="shared" si="69"/>
        <v>273</v>
      </c>
      <c r="AD765" t="str">
        <f t="shared" si="70"/>
        <v>&lt;₹200</v>
      </c>
      <c r="AE765" t="str">
        <f t="shared" si="71"/>
        <v>41–50%</v>
      </c>
    </row>
    <row r="766" spans="1:31" x14ac:dyDescent="0.35">
      <c r="A766" t="s">
        <v>4552</v>
      </c>
      <c r="B766" t="s">
        <v>2902</v>
      </c>
      <c r="C766" t="str">
        <f>PROPER(Table3[[#This Row],[product_name2]])</f>
        <v>Kodak 80 Cm (32 Inches) Hd Ready Certified Android Smart Led Tv 32Hdx7Xprobl (Black)</v>
      </c>
      <c r="D766" t="s">
        <v>2903</v>
      </c>
      <c r="E766" t="s">
        <v>3796</v>
      </c>
      <c r="F766" t="str">
        <f>LEFT(Table3[[#This Row],[category]], FIND("|", Table3[[#This Row],[category]]) - 1)</f>
        <v>Electronics</v>
      </c>
      <c r="G766" t="str">
        <f>MID(Table3[[#This Row],[category]], FIND("|", Table3[[#This Row],[category]]) + 1, FIND("|", Table3[[#This Row],[category]], FIND("|", Table3[[#This Row],[category]]) + 1) - FIND("|", Table3[[#This Row],[category]]) - 1)</f>
        <v>Mobiles&amp;Accessories</v>
      </c>
      <c r="H766" t="str">
        <f>RIGHT(Table3[[#This Row],[category]], LEN(Table3[[#This Row],[category]]) - FIND("|", Table3[[#This Row],[category]], FIND("|", Table3[[#This Row],[category]]) + 1))</f>
        <v>MobileAccessories|Maintenance,Upkeep&amp;Repairs|ScreenProtectors</v>
      </c>
      <c r="I766" s="6">
        <v>299</v>
      </c>
      <c r="J766" s="6">
        <v>599</v>
      </c>
      <c r="K766" s="1">
        <f t="shared" si="66"/>
        <v>50.083472454090149</v>
      </c>
      <c r="L766" s="3">
        <v>0.5</v>
      </c>
      <c r="M766" s="1">
        <v>4.3</v>
      </c>
      <c r="N766" s="11">
        <v>4674</v>
      </c>
      <c r="O766" s="7">
        <f>IF(ISNUMBER(Table3[[#This Row],[rating]]), Table3[[#This Row],[rating]], "")</f>
        <v>4.3</v>
      </c>
      <c r="P766" s="7">
        <f>Table3[[#This Row],[average rating]] + (Table3[[#This Row],[rating_count]] / 1000)</f>
        <v>8.9740000000000002</v>
      </c>
      <c r="Q766" s="7">
        <f>IFERROR(ROUND(VALUE(Table3[[#This Row],[rating]]), 0), "")</f>
        <v>4</v>
      </c>
      <c r="R766" t="s">
        <v>4554</v>
      </c>
      <c r="S766" t="s">
        <v>4555</v>
      </c>
      <c r="T766" t="s">
        <v>4556</v>
      </c>
      <c r="U766" t="s">
        <v>4557</v>
      </c>
      <c r="V766" t="s">
        <v>4558</v>
      </c>
      <c r="W766" t="s">
        <v>4559</v>
      </c>
      <c r="X766" t="s">
        <v>4560</v>
      </c>
      <c r="Y766" t="s">
        <v>4561</v>
      </c>
      <c r="Z766" s="6">
        <f t="shared" si="67"/>
        <v>2799726</v>
      </c>
      <c r="AA766" s="6">
        <f>IFERROR(VALUE(Table3[[#This Row],[potential revenue]]), 0)</f>
        <v>2799726</v>
      </c>
      <c r="AB766" t="str">
        <f t="shared" si="68"/>
        <v>No</v>
      </c>
      <c r="AC766">
        <f t="shared" si="69"/>
        <v>273</v>
      </c>
      <c r="AD766" t="str">
        <f t="shared" si="70"/>
        <v>&gt;₹500</v>
      </c>
      <c r="AE766" t="str">
        <f t="shared" si="71"/>
        <v>51–60%</v>
      </c>
    </row>
    <row r="767" spans="1:31" x14ac:dyDescent="0.35">
      <c r="A767" t="s">
        <v>8709</v>
      </c>
      <c r="B767" t="s">
        <v>7123</v>
      </c>
      <c r="C767" t="str">
        <f>PROPER(Table3[[#This Row],[product_name2]])</f>
        <v>Pentonic Multicolor Ball Point Pen, Pack Of 10</v>
      </c>
      <c r="D767" t="s">
        <v>7124</v>
      </c>
      <c r="E767" t="s">
        <v>8617</v>
      </c>
      <c r="F767" t="str">
        <f>LEFT(Table3[[#This Row],[category]], FIND("|", Table3[[#This Row],[category]]) - 1)</f>
        <v>Home&amp;Kitchen</v>
      </c>
      <c r="G767" t="str">
        <f>MID(Table3[[#This Row],[category]], FIND("|", Table3[[#This Row],[category]]) + 1, FIND("|", Table3[[#This Row],[category]], FIND("|", Table3[[#This Row],[category]]) + 1) - FIND("|", Table3[[#This Row],[category]]) - 1)</f>
        <v>Kitchen&amp;HomeAppliances</v>
      </c>
      <c r="H767" t="str">
        <f>RIGHT(Table3[[#This Row],[category]], LEN(Table3[[#This Row],[category]]) - FIND("|", Table3[[#This Row],[category]], FIND("|", Table3[[#This Row],[category]]) + 1))</f>
        <v>Vacuum,Cleaning&amp;Ironing|Irons,Steamers&amp;Accessories|LintShavers</v>
      </c>
      <c r="I767" s="6">
        <v>499</v>
      </c>
      <c r="J767" s="6">
        <v>999</v>
      </c>
      <c r="K767" s="1">
        <f t="shared" si="66"/>
        <v>50.050050050050054</v>
      </c>
      <c r="L767" s="3">
        <v>0.5</v>
      </c>
      <c r="M767" s="1">
        <v>4.0999999999999996</v>
      </c>
      <c r="N767" s="11">
        <v>4859</v>
      </c>
      <c r="O767" s="7">
        <f>IF(ISNUMBER(Table3[[#This Row],[rating]]), Table3[[#This Row],[rating]], "")</f>
        <v>4.0999999999999996</v>
      </c>
      <c r="P767" s="7">
        <f>Table3[[#This Row],[average rating]] + (Table3[[#This Row],[rating_count]] / 1000)</f>
        <v>8.9589999999999996</v>
      </c>
      <c r="Q767" s="7">
        <f>IFERROR(ROUND(VALUE(Table3[[#This Row],[rating]]), 0), "")</f>
        <v>4</v>
      </c>
      <c r="R767" t="s">
        <v>8711</v>
      </c>
      <c r="S767" t="s">
        <v>8712</v>
      </c>
      <c r="T767" t="s">
        <v>8713</v>
      </c>
      <c r="U767" t="s">
        <v>8714</v>
      </c>
      <c r="V767" t="s">
        <v>8715</v>
      </c>
      <c r="W767" t="s">
        <v>8716</v>
      </c>
      <c r="X767" t="s">
        <v>8717</v>
      </c>
      <c r="Y767" t="s">
        <v>8718</v>
      </c>
      <c r="Z767" s="6">
        <f t="shared" si="67"/>
        <v>4854141</v>
      </c>
      <c r="AA767" s="6">
        <f>IFERROR(VALUE(Table3[[#This Row],[potential revenue]]), 0)</f>
        <v>4854141</v>
      </c>
      <c r="AB767" t="str">
        <f t="shared" si="68"/>
        <v>Yes</v>
      </c>
      <c r="AC767">
        <f t="shared" si="69"/>
        <v>273</v>
      </c>
      <c r="AD767" t="str">
        <f t="shared" si="70"/>
        <v>₹200–₹500</v>
      </c>
      <c r="AE767" t="str">
        <f t="shared" si="71"/>
        <v>51–60%</v>
      </c>
    </row>
    <row r="768" spans="1:31" x14ac:dyDescent="0.35">
      <c r="A768" t="s">
        <v>11092</v>
      </c>
      <c r="B768" t="s">
        <v>3610</v>
      </c>
      <c r="C768" t="str">
        <f>PROPER(Table3[[#This Row],[product_name2]])</f>
        <v>Ambrane 20000Mah Power Bank With 20W Fast Charging, Triple Output, Power Delivery, Type C Input, Made In India, Multi-Layer Protection, Li-Polymer + Type C Cable (Stylo-20K, Black)</v>
      </c>
      <c r="D768" t="s">
        <v>3611</v>
      </c>
      <c r="E768" t="s">
        <v>9678</v>
      </c>
      <c r="F768" t="str">
        <f>LEFT(Table3[[#This Row],[category]], FIND("|", Table3[[#This Row],[category]]) - 1)</f>
        <v>Home&amp;Kitchen</v>
      </c>
      <c r="G768" t="str">
        <f>MID(Table3[[#This Row],[category]], FIND("|", Table3[[#This Row],[category]]) + 1, FIND("|", Table3[[#This Row],[category]], FIND("|", Table3[[#This Row],[category]]) + 1) - FIND("|", Table3[[#This Row],[category]]) - 1)</f>
        <v>Kitchen&amp;HomeAppliances</v>
      </c>
      <c r="H768" t="str">
        <f>RIGHT(Table3[[#This Row],[category]], LEN(Table3[[#This Row],[category]]) - FIND("|", Table3[[#This Row],[category]], FIND("|", Table3[[#This Row],[category]]) + 1))</f>
        <v>WaterPurifiers&amp;Accessories|WaterPurifierAccessories</v>
      </c>
      <c r="I768" s="6">
        <v>980</v>
      </c>
      <c r="J768" s="6">
        <v>980</v>
      </c>
      <c r="K768" s="1">
        <f t="shared" si="66"/>
        <v>0</v>
      </c>
      <c r="L768" s="3">
        <v>0</v>
      </c>
      <c r="M768" s="1">
        <v>4.2</v>
      </c>
      <c r="N768" s="11">
        <v>4740</v>
      </c>
      <c r="O768" s="7">
        <f>IF(ISNUMBER(Table3[[#This Row],[rating]]), Table3[[#This Row],[rating]], "")</f>
        <v>4.2</v>
      </c>
      <c r="P768" s="7">
        <f>Table3[[#This Row],[average rating]] + (Table3[[#This Row],[rating_count]] / 1000)</f>
        <v>8.9400000000000013</v>
      </c>
      <c r="Q768" s="7">
        <f>IFERROR(ROUND(VALUE(Table3[[#This Row],[rating]]), 0), "")</f>
        <v>4</v>
      </c>
      <c r="R768" t="s">
        <v>11094</v>
      </c>
      <c r="S768" t="s">
        <v>11095</v>
      </c>
      <c r="T768" t="s">
        <v>11096</v>
      </c>
      <c r="U768" t="s">
        <v>11097</v>
      </c>
      <c r="V768" t="s">
        <v>11098</v>
      </c>
      <c r="W768" t="s">
        <v>11099</v>
      </c>
      <c r="X768" t="s">
        <v>11100</v>
      </c>
      <c r="Y768" t="s">
        <v>11101</v>
      </c>
      <c r="Z768" s="6">
        <f t="shared" si="67"/>
        <v>4645200</v>
      </c>
      <c r="AA768" s="6">
        <f>IFERROR(VALUE(Table3[[#This Row],[potential revenue]]), 0)</f>
        <v>4645200</v>
      </c>
      <c r="AB768" t="str">
        <f t="shared" si="68"/>
        <v>Yes</v>
      </c>
      <c r="AC768">
        <f t="shared" si="69"/>
        <v>274</v>
      </c>
      <c r="AD768" t="str">
        <f t="shared" si="70"/>
        <v>₹200–₹500</v>
      </c>
      <c r="AE768" t="str">
        <f t="shared" si="71"/>
        <v>0–10%</v>
      </c>
    </row>
    <row r="769" spans="1:31" x14ac:dyDescent="0.35">
      <c r="A769" t="s">
        <v>7279</v>
      </c>
      <c r="B769" t="s">
        <v>670</v>
      </c>
      <c r="C769" t="str">
        <f>PROPER(Table3[[#This Row],[product_name2]])</f>
        <v>Oraimo 65W Type C To C Fast Charging Cable Usb C To Usb C Cable High Speed Syncing, Nylon Braided 1M Length With Led Indicator Compatible For Laptop, Macbook, Samsung Galaxy S22 S20 S10 S20Fe S21 S21 Ultra A70 A51 A71 A50S M31 M51 M31S M53 5G</v>
      </c>
      <c r="D769" t="s">
        <v>671</v>
      </c>
      <c r="E769" t="s">
        <v>5654</v>
      </c>
      <c r="F769" t="str">
        <f>LEFT(Table3[[#This Row],[category]], FIND("|", Table3[[#This Row],[category]]) - 1)</f>
        <v>OfficeProducts</v>
      </c>
      <c r="G769" t="str">
        <f>MID(Table3[[#This Row],[category]], FIND("|", Table3[[#This Row],[category]]) + 1, FIND("|", Table3[[#This Row],[category]], FIND("|", Table3[[#This Row],[category]]) + 1) - FIND("|", Table3[[#This Row],[category]]) - 1)</f>
        <v>OfficePaperProducts</v>
      </c>
      <c r="H769" t="str">
        <f>RIGHT(Table3[[#This Row],[category]], LEN(Table3[[#This Row],[category]]) - FIND("|", Table3[[#This Row],[category]], FIND("|", Table3[[#This Row],[category]]) + 1))</f>
        <v>Paper|Stationery|Notebooks,WritingPads&amp;Diaries|WireboundNotebooks</v>
      </c>
      <c r="I769" s="6">
        <v>157</v>
      </c>
      <c r="J769" s="6">
        <v>160</v>
      </c>
      <c r="K769" s="1">
        <f t="shared" si="66"/>
        <v>1.875</v>
      </c>
      <c r="L769" s="3">
        <v>0.02</v>
      </c>
      <c r="M769" s="1">
        <v>4.5</v>
      </c>
      <c r="N769" s="11">
        <v>4428</v>
      </c>
      <c r="O769" s="7">
        <f>IF(ISNUMBER(Table3[[#This Row],[rating]]), Table3[[#This Row],[rating]], "")</f>
        <v>4.5</v>
      </c>
      <c r="P769" s="7">
        <f>Table3[[#This Row],[average rating]] + (Table3[[#This Row],[rating_count]] / 1000)</f>
        <v>8.9280000000000008</v>
      </c>
      <c r="Q769" s="7">
        <f>IFERROR(ROUND(VALUE(Table3[[#This Row],[rating]]), 0), "")</f>
        <v>5</v>
      </c>
      <c r="R769" t="s">
        <v>7281</v>
      </c>
      <c r="S769" t="s">
        <v>7282</v>
      </c>
      <c r="T769" t="s">
        <v>7283</v>
      </c>
      <c r="U769" t="s">
        <v>7284</v>
      </c>
      <c r="V769" t="s">
        <v>7285</v>
      </c>
      <c r="W769" t="s">
        <v>7286</v>
      </c>
      <c r="X769" t="s">
        <v>7287</v>
      </c>
      <c r="Y769" t="s">
        <v>7288</v>
      </c>
      <c r="Z769" s="6">
        <f t="shared" si="67"/>
        <v>708480</v>
      </c>
      <c r="AA769" s="6">
        <f>IFERROR(VALUE(Table3[[#This Row],[potential revenue]]), 0)</f>
        <v>708480</v>
      </c>
      <c r="AB769" t="str">
        <f t="shared" si="68"/>
        <v>No</v>
      </c>
      <c r="AC769">
        <f t="shared" si="69"/>
        <v>274</v>
      </c>
      <c r="AD769" t="str">
        <f t="shared" si="70"/>
        <v>&gt;₹500</v>
      </c>
      <c r="AE769" t="str">
        <f t="shared" si="71"/>
        <v>0–10%</v>
      </c>
    </row>
    <row r="770" spans="1:31" x14ac:dyDescent="0.35">
      <c r="A770" t="s">
        <v>8450</v>
      </c>
      <c r="B770" t="s">
        <v>7071</v>
      </c>
      <c r="C770" t="str">
        <f>PROPER(Table3[[#This Row],[product_name2]])</f>
        <v>Hp Wired Mouse 100 With 1600 Dpi Optical Sensor, Usb Plug-And -Play,Ambidextrous Design, Built-In Scrolling And 3 Handy Buttons. 3-Years Warranty (6Vy96Aa)</v>
      </c>
      <c r="D770" t="s">
        <v>7072</v>
      </c>
      <c r="E770" t="s">
        <v>8452</v>
      </c>
      <c r="F770" t="str">
        <f>LEFT(Table3[[#This Row],[category]], FIND("|", Table3[[#This Row],[category]]) - 1)</f>
        <v>OfficeProducts</v>
      </c>
      <c r="G770" t="str">
        <f>MID(Table3[[#This Row],[category]], FIND("|", Table3[[#This Row],[category]]) + 1, FIND("|", Table3[[#This Row],[category]], FIND("|", Table3[[#This Row],[category]]) + 1) - FIND("|", Table3[[#This Row],[category]]) - 1)</f>
        <v>OfficePaperProducts</v>
      </c>
      <c r="H770" t="str">
        <f>RIGHT(Table3[[#This Row],[category]], LEN(Table3[[#This Row],[category]]) - FIND("|", Table3[[#This Row],[category]], FIND("|", Table3[[#This Row],[category]]) + 1))</f>
        <v>Paper|Stationery|Pens,Pencils&amp;WritingSupplies|Pens&amp;Refills|FountainPens</v>
      </c>
      <c r="I770" s="6">
        <v>225</v>
      </c>
      <c r="J770" s="6">
        <v>225</v>
      </c>
      <c r="K770" s="1">
        <f t="shared" ref="K770:K833" si="72">(J770-I770)/J770*100</f>
        <v>0</v>
      </c>
      <c r="L770" s="3">
        <v>0</v>
      </c>
      <c r="M770" s="1">
        <v>4.0999999999999996</v>
      </c>
      <c r="N770" s="11">
        <v>4798</v>
      </c>
      <c r="O770" s="7">
        <f>IF(ISNUMBER(Table3[[#This Row],[rating]]), Table3[[#This Row],[rating]], "")</f>
        <v>4.0999999999999996</v>
      </c>
      <c r="P770" s="7">
        <f>Table3[[#This Row],[average rating]] + (Table3[[#This Row],[rating_count]] / 1000)</f>
        <v>8.8979999999999997</v>
      </c>
      <c r="Q770" s="7">
        <f>IFERROR(ROUND(VALUE(Table3[[#This Row],[rating]]), 0), "")</f>
        <v>4</v>
      </c>
      <c r="R770" t="s">
        <v>8453</v>
      </c>
      <c r="S770" t="s">
        <v>8454</v>
      </c>
      <c r="T770" t="s">
        <v>8455</v>
      </c>
      <c r="U770" t="s">
        <v>8456</v>
      </c>
      <c r="V770" t="s">
        <v>8457</v>
      </c>
      <c r="W770" t="s">
        <v>8458</v>
      </c>
      <c r="X770" t="s">
        <v>8459</v>
      </c>
      <c r="Y770" t="s">
        <v>8460</v>
      </c>
      <c r="Z770" s="6">
        <f t="shared" ref="Z770:Z833" si="73">(J770*N770)</f>
        <v>1079550</v>
      </c>
      <c r="AA770" s="6">
        <f>IFERROR(VALUE(Table3[[#This Row],[potential revenue]]), 0)</f>
        <v>1079550</v>
      </c>
      <c r="AB770" t="str">
        <f t="shared" ref="AB770:AB833" si="74">IF(K769 &gt;= 50, "Yes", "No")</f>
        <v>No</v>
      </c>
      <c r="AC770">
        <f t="shared" ref="AC770:AC833" si="75">COUNTIF(E769:AB1268, "Yes")</f>
        <v>274</v>
      </c>
      <c r="AD770" t="str">
        <f t="shared" ref="AD770:AD833" si="76">IF(I769 &lt; 200, "&lt;₹200", IF(I769 &lt;= 500, "₹200–₹500", "&gt;₹500"))</f>
        <v>&lt;₹200</v>
      </c>
      <c r="AE770" t="str">
        <f t="shared" ref="AE770:AE833" si="77">IF(K770&lt;=10, "0–10%",
 IF(K770&lt;=20, "11–20%",
 IF(K770&lt;=30, "21–30%",
 IF(K770&lt;=40, "31–40%",
 IF(K770&lt;=50, "41–50%",
 IF(K770&lt;=60, "51–60%",
 IF(K770&lt;=70, "61–70%",
 IF(K770&lt;=80, "71–80%",
 IF(K770&lt;=90, "81–90%", "91–100%")))))))))</f>
        <v>0–10%</v>
      </c>
    </row>
    <row r="771" spans="1:31" x14ac:dyDescent="0.35">
      <c r="A771" t="s">
        <v>11455</v>
      </c>
      <c r="B771" t="s">
        <v>125</v>
      </c>
      <c r="C771" t="str">
        <f>PROPER(Table3[[#This Row],[product_name2]])</f>
        <v>Boat Rugged V3 Extra Tough Unbreakable Braided Micro Usb Cable 1.5 Meter (Black)</v>
      </c>
      <c r="D771" t="s">
        <v>126</v>
      </c>
      <c r="E771" t="s">
        <v>11457</v>
      </c>
      <c r="F771" t="str">
        <f>LEFT(Table3[[#This Row],[category]], FIND("|", Table3[[#This Row],[category]]) - 1)</f>
        <v>Home&amp;Kitchen</v>
      </c>
      <c r="G771" t="str">
        <f>MID(Table3[[#This Row],[category]], FIND("|", Table3[[#This Row],[category]]) + 1, FIND("|", Table3[[#This Row],[category]], FIND("|", Table3[[#This Row],[category]]) + 1) - FIND("|", Table3[[#This Row],[category]]) - 1)</f>
        <v>Kitchen&amp;HomeAppliances</v>
      </c>
      <c r="H771" t="str">
        <f>RIGHT(Table3[[#This Row],[category]], LEN(Table3[[#This Row],[category]]) - FIND("|", Table3[[#This Row],[category]], FIND("|", Table3[[#This Row],[category]]) + 1))</f>
        <v>SmallKitchenAppliances|SmallApplianceParts&amp;Accessories|StandMixerAccessories</v>
      </c>
      <c r="I771" s="6">
        <v>635</v>
      </c>
      <c r="J771" s="6">
        <v>635</v>
      </c>
      <c r="K771" s="1">
        <f t="shared" si="72"/>
        <v>0</v>
      </c>
      <c r="L771" s="3">
        <v>0</v>
      </c>
      <c r="M771" s="1">
        <v>4.3</v>
      </c>
      <c r="N771" s="11">
        <v>4570</v>
      </c>
      <c r="O771" s="7">
        <f>IF(ISNUMBER(Table3[[#This Row],[rating]]), Table3[[#This Row],[rating]], "")</f>
        <v>4.3</v>
      </c>
      <c r="P771" s="7">
        <f>Table3[[#This Row],[average rating]] + (Table3[[#This Row],[rating_count]] / 1000)</f>
        <v>8.870000000000001</v>
      </c>
      <c r="Q771" s="7">
        <f>IFERROR(ROUND(VALUE(Table3[[#This Row],[rating]]), 0), "")</f>
        <v>4</v>
      </c>
      <c r="R771" t="s">
        <v>11458</v>
      </c>
      <c r="S771" t="s">
        <v>11459</v>
      </c>
      <c r="T771" t="s">
        <v>11460</v>
      </c>
      <c r="U771" t="s">
        <v>11461</v>
      </c>
      <c r="V771" t="s">
        <v>11462</v>
      </c>
      <c r="W771" t="s">
        <v>11463</v>
      </c>
      <c r="X771" t="s">
        <v>11464</v>
      </c>
      <c r="Y771" t="s">
        <v>11465</v>
      </c>
      <c r="Z771" s="6">
        <f t="shared" si="73"/>
        <v>2901950</v>
      </c>
      <c r="AA771" s="6">
        <f>IFERROR(VALUE(Table3[[#This Row],[potential revenue]]), 0)</f>
        <v>2901950</v>
      </c>
      <c r="AB771" t="str">
        <f t="shared" si="74"/>
        <v>No</v>
      </c>
      <c r="AC771">
        <f t="shared" si="75"/>
        <v>275</v>
      </c>
      <c r="AD771" t="str">
        <f t="shared" si="76"/>
        <v>₹200–₹500</v>
      </c>
      <c r="AE771" t="str">
        <f t="shared" si="77"/>
        <v>0–10%</v>
      </c>
    </row>
    <row r="772" spans="1:31" x14ac:dyDescent="0.35">
      <c r="A772" t="s">
        <v>151</v>
      </c>
      <c r="B772" t="s">
        <v>5676</v>
      </c>
      <c r="C772" t="str">
        <f>PROPER(Table3[[#This Row],[product_name2]])</f>
        <v>Duracell Rechargeable Aa 1300Mah Batteries, 4Pcs</v>
      </c>
      <c r="D772" t="s">
        <v>5677</v>
      </c>
      <c r="E772" t="s">
        <v>20</v>
      </c>
      <c r="F772" t="str">
        <f>LEFT(Table3[[#This Row],[category]], FIND("|", Table3[[#This Row],[category]]) - 1)</f>
        <v>Computers&amp;Accessories</v>
      </c>
      <c r="G772" t="str">
        <f>MID(Table3[[#This Row],[category]], FIND("|", Table3[[#This Row],[category]]) + 1, FIND("|", Table3[[#This Row],[category]], FIND("|", Table3[[#This Row],[category]]) + 1) - FIND("|", Table3[[#This Row],[category]]) - 1)</f>
        <v>Accessories&amp;Peripherals</v>
      </c>
      <c r="H772" t="str">
        <f>RIGHT(Table3[[#This Row],[category]], LEN(Table3[[#This Row],[category]]) - FIND("|", Table3[[#This Row],[category]], FIND("|", Table3[[#This Row],[category]]) + 1))</f>
        <v>Cables&amp;Accessories|Cables|USBCables</v>
      </c>
      <c r="I772" s="6">
        <v>159</v>
      </c>
      <c r="J772" s="6">
        <v>399</v>
      </c>
      <c r="K772" s="1">
        <f t="shared" si="72"/>
        <v>60.150375939849624</v>
      </c>
      <c r="L772" s="3">
        <v>0.6</v>
      </c>
      <c r="M772" s="1">
        <v>4.0999999999999996</v>
      </c>
      <c r="N772" s="11">
        <v>4768</v>
      </c>
      <c r="O772" s="7">
        <f>IF(ISNUMBER(Table3[[#This Row],[rating]]), Table3[[#This Row],[rating]], "")</f>
        <v>4.0999999999999996</v>
      </c>
      <c r="P772" s="7">
        <f>Table3[[#This Row],[average rating]] + (Table3[[#This Row],[rating_count]] / 1000)</f>
        <v>8.8679999999999986</v>
      </c>
      <c r="Q772" s="7">
        <f>IFERROR(ROUND(VALUE(Table3[[#This Row],[rating]]), 0), "")</f>
        <v>4</v>
      </c>
      <c r="R772" t="s">
        <v>61</v>
      </c>
      <c r="S772" t="s">
        <v>153</v>
      </c>
      <c r="T772" t="s">
        <v>154</v>
      </c>
      <c r="U772" t="s">
        <v>155</v>
      </c>
      <c r="V772" t="s">
        <v>156</v>
      </c>
      <c r="W772" t="s">
        <v>157</v>
      </c>
      <c r="X772" t="s">
        <v>158</v>
      </c>
      <c r="Y772" t="s">
        <v>159</v>
      </c>
      <c r="Z772" s="6">
        <f t="shared" si="73"/>
        <v>1902432</v>
      </c>
      <c r="AA772" s="6">
        <f>IFERROR(VALUE(Table3[[#This Row],[potential revenue]]), 0)</f>
        <v>1902432</v>
      </c>
      <c r="AB772" t="str">
        <f t="shared" si="74"/>
        <v>No</v>
      </c>
      <c r="AC772">
        <f t="shared" si="75"/>
        <v>276</v>
      </c>
      <c r="AD772" t="str">
        <f t="shared" si="76"/>
        <v>&gt;₹500</v>
      </c>
      <c r="AE772" t="str">
        <f t="shared" si="77"/>
        <v>61–70%</v>
      </c>
    </row>
    <row r="773" spans="1:31" x14ac:dyDescent="0.35">
      <c r="A773" t="s">
        <v>151</v>
      </c>
      <c r="B773" t="s">
        <v>6210</v>
      </c>
      <c r="C773" t="str">
        <f>PROPER(Table3[[#This Row],[product_name2]])</f>
        <v>Portronics Mport 31C 4-In-1 Usb Hub (Type C To 4 Usb-A Ports) With Fast Data Transfer</v>
      </c>
      <c r="D773" t="s">
        <v>6211</v>
      </c>
      <c r="E773" t="s">
        <v>20</v>
      </c>
      <c r="F773" t="str">
        <f>LEFT(Table3[[#This Row],[category]], FIND("|", Table3[[#This Row],[category]]) - 1)</f>
        <v>Computers&amp;Accessories</v>
      </c>
      <c r="G773" t="str">
        <f>MID(Table3[[#This Row],[category]], FIND("|", Table3[[#This Row],[category]]) + 1, FIND("|", Table3[[#This Row],[category]], FIND("|", Table3[[#This Row],[category]]) + 1) - FIND("|", Table3[[#This Row],[category]]) - 1)</f>
        <v>Accessories&amp;Peripherals</v>
      </c>
      <c r="H773" t="str">
        <f>RIGHT(Table3[[#This Row],[category]], LEN(Table3[[#This Row],[category]]) - FIND("|", Table3[[#This Row],[category]], FIND("|", Table3[[#This Row],[category]]) + 1))</f>
        <v>Cables&amp;Accessories|Cables|USBCables</v>
      </c>
      <c r="I773" s="6">
        <v>159</v>
      </c>
      <c r="J773" s="6">
        <v>399</v>
      </c>
      <c r="K773" s="1">
        <f t="shared" si="72"/>
        <v>60.150375939849624</v>
      </c>
      <c r="L773" s="3">
        <v>0.6</v>
      </c>
      <c r="M773" s="1">
        <v>4.0999999999999996</v>
      </c>
      <c r="N773" s="11">
        <v>4768</v>
      </c>
      <c r="O773" s="7">
        <f>IF(ISNUMBER(Table3[[#This Row],[rating]]), Table3[[#This Row],[rating]], "")</f>
        <v>4.0999999999999996</v>
      </c>
      <c r="P773" s="7">
        <f>Table3[[#This Row],[average rating]] + (Table3[[#This Row],[rating_count]] / 1000)</f>
        <v>8.8679999999999986</v>
      </c>
      <c r="Q773" s="7">
        <f>IFERROR(ROUND(VALUE(Table3[[#This Row],[rating]]), 0), "")</f>
        <v>4</v>
      </c>
      <c r="R773" t="s">
        <v>61</v>
      </c>
      <c r="S773" t="s">
        <v>153</v>
      </c>
      <c r="T773" t="s">
        <v>154</v>
      </c>
      <c r="U773" t="s">
        <v>155</v>
      </c>
      <c r="V773" t="s">
        <v>156</v>
      </c>
      <c r="W773" t="s">
        <v>157</v>
      </c>
      <c r="X773" t="s">
        <v>3864</v>
      </c>
      <c r="Y773" t="s">
        <v>3865</v>
      </c>
      <c r="Z773" s="6">
        <f t="shared" si="73"/>
        <v>1902432</v>
      </c>
      <c r="AA773" s="6">
        <f>IFERROR(VALUE(Table3[[#This Row],[potential revenue]]), 0)</f>
        <v>1902432</v>
      </c>
      <c r="AB773" t="str">
        <f t="shared" si="74"/>
        <v>Yes</v>
      </c>
      <c r="AC773">
        <f t="shared" si="75"/>
        <v>276</v>
      </c>
      <c r="AD773" t="str">
        <f t="shared" si="76"/>
        <v>&lt;₹200</v>
      </c>
      <c r="AE773" t="str">
        <f t="shared" si="77"/>
        <v>61–70%</v>
      </c>
    </row>
    <row r="774" spans="1:31" x14ac:dyDescent="0.35">
      <c r="A774" t="s">
        <v>151</v>
      </c>
      <c r="B774" t="s">
        <v>6659</v>
      </c>
      <c r="C774" t="str">
        <f>PROPER(Table3[[#This Row],[product_name2]])</f>
        <v>Hp Z3700 Wireless Optical Mouse With Usb Receiver And 2.4Ghz Wireless Connection/ 1200Dpi / 16 Months Long Battery Life /Ambidextrous And Slim Design (Modern Gold)</v>
      </c>
      <c r="D774" t="s">
        <v>6660</v>
      </c>
      <c r="E774" t="s">
        <v>20</v>
      </c>
      <c r="F774" t="str">
        <f>LEFT(Table3[[#This Row],[category]], FIND("|", Table3[[#This Row],[category]]) - 1)</f>
        <v>Computers&amp;Accessories</v>
      </c>
      <c r="G774" t="str">
        <f>MID(Table3[[#This Row],[category]], FIND("|", Table3[[#This Row],[category]]) + 1, FIND("|", Table3[[#This Row],[category]], FIND("|", Table3[[#This Row],[category]]) + 1) - FIND("|", Table3[[#This Row],[category]]) - 1)</f>
        <v>Accessories&amp;Peripherals</v>
      </c>
      <c r="H774" t="str">
        <f>RIGHT(Table3[[#This Row],[category]], LEN(Table3[[#This Row],[category]]) - FIND("|", Table3[[#This Row],[category]], FIND("|", Table3[[#This Row],[category]]) + 1))</f>
        <v>Cables&amp;Accessories|Cables|USBCables</v>
      </c>
      <c r="I774" s="6">
        <v>159</v>
      </c>
      <c r="J774" s="6">
        <v>399</v>
      </c>
      <c r="K774" s="1">
        <f t="shared" si="72"/>
        <v>60.150375939849624</v>
      </c>
      <c r="L774" s="3">
        <v>0.6</v>
      </c>
      <c r="M774" s="1">
        <v>4.0999999999999996</v>
      </c>
      <c r="N774" s="11">
        <v>4768</v>
      </c>
      <c r="O774" s="7">
        <f>IF(ISNUMBER(Table3[[#This Row],[rating]]), Table3[[#This Row],[rating]], "")</f>
        <v>4.0999999999999996</v>
      </c>
      <c r="P774" s="7">
        <f>Table3[[#This Row],[average rating]] + (Table3[[#This Row],[rating_count]] / 1000)</f>
        <v>8.8679999999999986</v>
      </c>
      <c r="Q774" s="7">
        <f>IFERROR(ROUND(VALUE(Table3[[#This Row],[rating]]), 0), "")</f>
        <v>4</v>
      </c>
      <c r="R774" t="s">
        <v>61</v>
      </c>
      <c r="S774" t="s">
        <v>153</v>
      </c>
      <c r="T774" t="s">
        <v>154</v>
      </c>
      <c r="U774" t="s">
        <v>155</v>
      </c>
      <c r="V774" t="s">
        <v>156</v>
      </c>
      <c r="W774" t="s">
        <v>157</v>
      </c>
      <c r="X774" t="s">
        <v>158</v>
      </c>
      <c r="Y774" t="s">
        <v>5709</v>
      </c>
      <c r="Z774" s="6">
        <f t="shared" si="73"/>
        <v>1902432</v>
      </c>
      <c r="AA774" s="6">
        <f>IFERROR(VALUE(Table3[[#This Row],[potential revenue]]), 0)</f>
        <v>1902432</v>
      </c>
      <c r="AB774" t="str">
        <f t="shared" si="74"/>
        <v>Yes</v>
      </c>
      <c r="AC774">
        <f t="shared" si="75"/>
        <v>276</v>
      </c>
      <c r="AD774" t="str">
        <f t="shared" si="76"/>
        <v>&lt;₹200</v>
      </c>
      <c r="AE774" t="str">
        <f t="shared" si="77"/>
        <v>61–70%</v>
      </c>
    </row>
    <row r="775" spans="1:31" x14ac:dyDescent="0.35">
      <c r="A775" t="s">
        <v>11466</v>
      </c>
      <c r="B775" t="s">
        <v>9326</v>
      </c>
      <c r="C775" t="str">
        <f>PROPER(Table3[[#This Row],[product_name2]])</f>
        <v>Vr 18 Pcs - 3 Different Size Plastic Food Snack Bag Pouch Clip Sealer Large, Medium, Small Plastic Snack Seal Sealing Bag Clips Vacuum Sealer (Set Of 18, Multi-Color) (Multicolor)</v>
      </c>
      <c r="D775" t="s">
        <v>9327</v>
      </c>
      <c r="E775" t="s">
        <v>8742</v>
      </c>
      <c r="F775" t="str">
        <f>LEFT(Table3[[#This Row],[category]], FIND("|", Table3[[#This Row],[category]]) - 1)</f>
        <v>Home&amp;Kitchen</v>
      </c>
      <c r="G775" t="str">
        <f>MID(Table3[[#This Row],[category]], FIND("|", Table3[[#This Row],[category]]) + 1, FIND("|", Table3[[#This Row],[category]], FIND("|", Table3[[#This Row],[category]]) + 1) - FIND("|", Table3[[#This Row],[category]]) - 1)</f>
        <v>Kitchen&amp;HomeAppliances</v>
      </c>
      <c r="H775" t="str">
        <f>RIGHT(Table3[[#This Row],[category]], LEN(Table3[[#This Row],[category]]) - FIND("|", Table3[[#This Row],[category]], FIND("|", Table3[[#This Row],[category]]) + 1))</f>
        <v>Vacuum,Cleaning&amp;Ironing|Irons,Steamers&amp;Accessories|Irons|DryIrons</v>
      </c>
      <c r="I775" s="6">
        <v>717</v>
      </c>
      <c r="J775" s="6">
        <v>1390</v>
      </c>
      <c r="K775" s="1">
        <f t="shared" si="72"/>
        <v>48.417266187050359</v>
      </c>
      <c r="L775" s="3">
        <v>0.48</v>
      </c>
      <c r="M775" s="1">
        <v>4</v>
      </c>
      <c r="N775" s="11">
        <v>4867</v>
      </c>
      <c r="O775" s="7">
        <f>IF(ISNUMBER(Table3[[#This Row],[rating]]), Table3[[#This Row],[rating]], "")</f>
        <v>4</v>
      </c>
      <c r="P775" s="7">
        <f>Table3[[#This Row],[average rating]] + (Table3[[#This Row],[rating_count]] / 1000)</f>
        <v>8.8670000000000009</v>
      </c>
      <c r="Q775" s="7">
        <f>IFERROR(ROUND(VALUE(Table3[[#This Row],[rating]]), 0), "")</f>
        <v>4</v>
      </c>
      <c r="R775" t="s">
        <v>11468</v>
      </c>
      <c r="S775" t="s">
        <v>11469</v>
      </c>
      <c r="T775" t="s">
        <v>11470</v>
      </c>
      <c r="U775" t="s">
        <v>11471</v>
      </c>
      <c r="V775" t="s">
        <v>11472</v>
      </c>
      <c r="W775" t="s">
        <v>11473</v>
      </c>
      <c r="X775" t="s">
        <v>11474</v>
      </c>
      <c r="Y775" t="s">
        <v>11475</v>
      </c>
      <c r="Z775" s="6">
        <f t="shared" si="73"/>
        <v>6765130</v>
      </c>
      <c r="AA775" s="6">
        <f>IFERROR(VALUE(Table3[[#This Row],[potential revenue]]), 0)</f>
        <v>6765130</v>
      </c>
      <c r="AB775" t="str">
        <f t="shared" si="74"/>
        <v>Yes</v>
      </c>
      <c r="AC775">
        <f t="shared" si="75"/>
        <v>275</v>
      </c>
      <c r="AD775" t="str">
        <f t="shared" si="76"/>
        <v>&lt;₹200</v>
      </c>
      <c r="AE775" t="str">
        <f t="shared" si="77"/>
        <v>41–50%</v>
      </c>
    </row>
    <row r="776" spans="1:31" x14ac:dyDescent="0.35">
      <c r="A776" t="s">
        <v>10354</v>
      </c>
      <c r="B776" t="s">
        <v>5350</v>
      </c>
      <c r="C776" t="str">
        <f>PROPER(Table3[[#This Row],[product_name2]])</f>
        <v>Eveready 1015 Carbon Zinc Aa Battery - 10 Pieces</v>
      </c>
      <c r="D776" t="s">
        <v>5351</v>
      </c>
      <c r="E776" t="s">
        <v>8753</v>
      </c>
      <c r="F776" t="str">
        <f>LEFT(Table3[[#This Row],[category]], FIND("|", Table3[[#This Row],[category]]) - 1)</f>
        <v>Home&amp;Kitchen</v>
      </c>
      <c r="G776" t="str">
        <f>MID(Table3[[#This Row],[category]], FIND("|", Table3[[#This Row],[category]]) + 1, FIND("|", Table3[[#This Row],[category]], FIND("|", Table3[[#This Row],[category]]) + 1) - FIND("|", Table3[[#This Row],[category]]) - 1)</f>
        <v>Kitchen&amp;HomeAppliances</v>
      </c>
      <c r="H776" t="str">
        <f>RIGHT(Table3[[#This Row],[category]], LEN(Table3[[#This Row],[category]]) - FIND("|", Table3[[#This Row],[category]], FIND("|", Table3[[#This Row],[category]]) + 1))</f>
        <v>SmallKitchenAppliances|MixerGrinders</v>
      </c>
      <c r="I776" s="6">
        <v>3249</v>
      </c>
      <c r="J776" s="6">
        <v>7795</v>
      </c>
      <c r="K776" s="1">
        <f t="shared" si="72"/>
        <v>58.319435535599737</v>
      </c>
      <c r="L776" s="3">
        <v>0.57999999999999996</v>
      </c>
      <c r="M776" s="1">
        <v>4.2</v>
      </c>
      <c r="N776" s="11">
        <v>4664</v>
      </c>
      <c r="O776" s="7">
        <f>IF(ISNUMBER(Table3[[#This Row],[rating]]), Table3[[#This Row],[rating]], "")</f>
        <v>4.2</v>
      </c>
      <c r="P776" s="7">
        <f>Table3[[#This Row],[average rating]] + (Table3[[#This Row],[rating_count]] / 1000)</f>
        <v>8.8640000000000008</v>
      </c>
      <c r="Q776" s="7">
        <f>IFERROR(ROUND(VALUE(Table3[[#This Row],[rating]]), 0), "")</f>
        <v>4</v>
      </c>
      <c r="R776" t="s">
        <v>10356</v>
      </c>
      <c r="S776" t="s">
        <v>10357</v>
      </c>
      <c r="T776" t="s">
        <v>10358</v>
      </c>
      <c r="U776" t="s">
        <v>10359</v>
      </c>
      <c r="V776" t="s">
        <v>10360</v>
      </c>
      <c r="W776" t="s">
        <v>10361</v>
      </c>
      <c r="X776" t="s">
        <v>10362</v>
      </c>
      <c r="Y776" t="s">
        <v>10363</v>
      </c>
      <c r="Z776" s="6">
        <f t="shared" si="73"/>
        <v>36355880</v>
      </c>
      <c r="AA776" s="6">
        <f>IFERROR(VALUE(Table3[[#This Row],[potential revenue]]), 0)</f>
        <v>36355880</v>
      </c>
      <c r="AB776" t="str">
        <f t="shared" si="74"/>
        <v>No</v>
      </c>
      <c r="AC776">
        <f t="shared" si="75"/>
        <v>274</v>
      </c>
      <c r="AD776" t="str">
        <f t="shared" si="76"/>
        <v>&gt;₹500</v>
      </c>
      <c r="AE776" t="str">
        <f t="shared" si="77"/>
        <v>51–60%</v>
      </c>
    </row>
    <row r="777" spans="1:31" x14ac:dyDescent="0.35">
      <c r="A777" t="s">
        <v>8014</v>
      </c>
      <c r="B777" t="s">
        <v>1687</v>
      </c>
      <c r="C777" t="str">
        <f>PROPER(Table3[[#This Row],[product_name2]])</f>
        <v>Vw 60 Cm (24 Inches) Premium Series Hd Ready Led Tv Vw24A (Black)</v>
      </c>
      <c r="D777" t="s">
        <v>1688</v>
      </c>
      <c r="E777" t="s">
        <v>8016</v>
      </c>
      <c r="F777" t="str">
        <f>LEFT(Table3[[#This Row],[category]], FIND("|", Table3[[#This Row],[category]]) - 1)</f>
        <v>OfficeProducts</v>
      </c>
      <c r="G777" t="str">
        <f>MID(Table3[[#This Row],[category]], FIND("|", Table3[[#This Row],[category]]) + 1, FIND("|", Table3[[#This Row],[category]], FIND("|", Table3[[#This Row],[category]]) + 1) - FIND("|", Table3[[#This Row],[category]]) - 1)</f>
        <v>OfficeElectronics</v>
      </c>
      <c r="H777" t="str">
        <f>RIGHT(Table3[[#This Row],[category]], LEN(Table3[[#This Row],[category]]) - FIND("|", Table3[[#This Row],[category]], FIND("|", Table3[[#This Row],[category]]) + 1))</f>
        <v>Calculators|Financial&amp;Business</v>
      </c>
      <c r="I777" s="6">
        <v>535</v>
      </c>
      <c r="J777" s="6">
        <v>535</v>
      </c>
      <c r="K777" s="1">
        <f t="shared" si="72"/>
        <v>0</v>
      </c>
      <c r="L777" s="3">
        <v>0</v>
      </c>
      <c r="M777" s="1">
        <v>4.4000000000000004</v>
      </c>
      <c r="N777" s="11">
        <v>4426</v>
      </c>
      <c r="O777" s="7">
        <f>IF(ISNUMBER(Table3[[#This Row],[rating]]), Table3[[#This Row],[rating]], "")</f>
        <v>4.4000000000000004</v>
      </c>
      <c r="P777" s="7">
        <f>Table3[[#This Row],[average rating]] + (Table3[[#This Row],[rating_count]] / 1000)</f>
        <v>8.8260000000000005</v>
      </c>
      <c r="Q777" s="7">
        <f>IFERROR(ROUND(VALUE(Table3[[#This Row],[rating]]), 0), "")</f>
        <v>4</v>
      </c>
      <c r="R777" t="s">
        <v>8017</v>
      </c>
      <c r="S777" t="s">
        <v>8018</v>
      </c>
      <c r="T777" t="s">
        <v>8019</v>
      </c>
      <c r="U777" t="s">
        <v>8020</v>
      </c>
      <c r="V777" t="s">
        <v>8021</v>
      </c>
      <c r="W777" t="s">
        <v>8022</v>
      </c>
      <c r="X777" t="s">
        <v>8023</v>
      </c>
      <c r="Y777" t="s">
        <v>8024</v>
      </c>
      <c r="Z777" s="6">
        <f t="shared" si="73"/>
        <v>2367910</v>
      </c>
      <c r="AA777" s="6">
        <f>IFERROR(VALUE(Table3[[#This Row],[potential revenue]]), 0)</f>
        <v>2367910</v>
      </c>
      <c r="AB777" t="str">
        <f t="shared" si="74"/>
        <v>Yes</v>
      </c>
      <c r="AC777">
        <f t="shared" si="75"/>
        <v>273</v>
      </c>
      <c r="AD777" t="str">
        <f t="shared" si="76"/>
        <v>&gt;₹500</v>
      </c>
      <c r="AE777" t="str">
        <f t="shared" si="77"/>
        <v>0–10%</v>
      </c>
    </row>
    <row r="778" spans="1:31" x14ac:dyDescent="0.35">
      <c r="A778" t="s">
        <v>11215</v>
      </c>
      <c r="B778" t="s">
        <v>7567</v>
      </c>
      <c r="C778" t="str">
        <f>PROPER(Table3[[#This Row],[product_name2]])</f>
        <v>Qubo Smart Cam 360 From Hero Group | Made In India | 2Mp 1080P Full Hd | Cctv Wi-Fi Camera | 360 Degree Coverage| Two Way Talk | Mobile App Connectivity | Night Vision | Cloud &amp; Sd Card Recording</v>
      </c>
      <c r="D778" t="s">
        <v>7568</v>
      </c>
      <c r="E778" t="s">
        <v>9105</v>
      </c>
      <c r="F778" t="str">
        <f>LEFT(Table3[[#This Row],[category]], FIND("|", Table3[[#This Row],[category]]) - 1)</f>
        <v>Home&amp;Kitchen</v>
      </c>
      <c r="G778" t="str">
        <f>MID(Table3[[#This Row],[category]], FIND("|", Table3[[#This Row],[category]]) + 1, FIND("|", Table3[[#This Row],[category]], FIND("|", Table3[[#This Row],[category]]) + 1) - FIND("|", Table3[[#This Row],[category]]) - 1)</f>
        <v>Kitchen&amp;HomeAppliances</v>
      </c>
      <c r="H778" t="str">
        <f>RIGHT(Table3[[#This Row],[category]], LEN(Table3[[#This Row],[category]]) - FIND("|", Table3[[#This Row],[category]], FIND("|", Table3[[#This Row],[category]]) + 1))</f>
        <v>SmallKitchenAppliances|SandwichMakers</v>
      </c>
      <c r="I778" s="6">
        <v>1699</v>
      </c>
      <c r="J778" s="6">
        <v>1975</v>
      </c>
      <c r="K778" s="1">
        <f t="shared" si="72"/>
        <v>13.974683544303797</v>
      </c>
      <c r="L778" s="3">
        <v>0.14000000000000001</v>
      </c>
      <c r="M778" s="1">
        <v>4.0999999999999996</v>
      </c>
      <c r="N778" s="11">
        <v>4716</v>
      </c>
      <c r="O778" s="7">
        <f>IF(ISNUMBER(Table3[[#This Row],[rating]]), Table3[[#This Row],[rating]], "")</f>
        <v>4.0999999999999996</v>
      </c>
      <c r="P778" s="7">
        <f>Table3[[#This Row],[average rating]] + (Table3[[#This Row],[rating_count]] / 1000)</f>
        <v>8.8159999999999989</v>
      </c>
      <c r="Q778" s="7">
        <f>IFERROR(ROUND(VALUE(Table3[[#This Row],[rating]]), 0), "")</f>
        <v>4</v>
      </c>
      <c r="R778" t="s">
        <v>11217</v>
      </c>
      <c r="S778" t="s">
        <v>11218</v>
      </c>
      <c r="T778" t="s">
        <v>11219</v>
      </c>
      <c r="U778" t="s">
        <v>11220</v>
      </c>
      <c r="V778" t="s">
        <v>11221</v>
      </c>
      <c r="W778" t="s">
        <v>11222</v>
      </c>
      <c r="X778" t="s">
        <v>11223</v>
      </c>
      <c r="Y778" t="s">
        <v>11224</v>
      </c>
      <c r="Z778" s="6">
        <f t="shared" si="73"/>
        <v>9314100</v>
      </c>
      <c r="AA778" s="6">
        <f>IFERROR(VALUE(Table3[[#This Row],[potential revenue]]), 0)</f>
        <v>9314100</v>
      </c>
      <c r="AB778" t="str">
        <f t="shared" si="74"/>
        <v>No</v>
      </c>
      <c r="AC778">
        <f t="shared" si="75"/>
        <v>273</v>
      </c>
      <c r="AD778" t="str">
        <f t="shared" si="76"/>
        <v>&gt;₹500</v>
      </c>
      <c r="AE778" t="str">
        <f t="shared" si="77"/>
        <v>11–20%</v>
      </c>
    </row>
    <row r="779" spans="1:31" x14ac:dyDescent="0.35">
      <c r="A779" t="s">
        <v>10598</v>
      </c>
      <c r="B779" t="s">
        <v>5404</v>
      </c>
      <c r="C779" t="str">
        <f>PROPER(Table3[[#This Row],[product_name2]])</f>
        <v>Boult Audio Fxcharge With Enc, 32H Playtime, 5Min=7H Type C Fast Charging, Zen Enc, 14.2 Mm Boomx Rich Bass, Ipx5, Bluetooth Wireless In Ear Earphones Neckband With Mic (Black)</v>
      </c>
      <c r="D779" t="s">
        <v>5405</v>
      </c>
      <c r="E779" t="s">
        <v>8742</v>
      </c>
      <c r="F779" t="str">
        <f>LEFT(Table3[[#This Row],[category]], FIND("|", Table3[[#This Row],[category]]) - 1)</f>
        <v>Home&amp;Kitchen</v>
      </c>
      <c r="G779" t="str">
        <f>MID(Table3[[#This Row],[category]], FIND("|", Table3[[#This Row],[category]]) + 1, FIND("|", Table3[[#This Row],[category]], FIND("|", Table3[[#This Row],[category]]) + 1) - FIND("|", Table3[[#This Row],[category]]) - 1)</f>
        <v>Kitchen&amp;HomeAppliances</v>
      </c>
      <c r="H779" t="str">
        <f>RIGHT(Table3[[#This Row],[category]], LEN(Table3[[#This Row],[category]]) - FIND("|", Table3[[#This Row],[category]], FIND("|", Table3[[#This Row],[category]]) + 1))</f>
        <v>Vacuum,Cleaning&amp;Ironing|Irons,Steamers&amp;Accessories|Irons|DryIrons</v>
      </c>
      <c r="I779" s="6">
        <v>1199</v>
      </c>
      <c r="J779" s="6">
        <v>1690</v>
      </c>
      <c r="K779" s="1">
        <f t="shared" si="72"/>
        <v>29.053254437869825</v>
      </c>
      <c r="L779" s="3">
        <v>0.28999999999999998</v>
      </c>
      <c r="M779" s="1">
        <v>4.2</v>
      </c>
      <c r="N779" s="11">
        <v>4580</v>
      </c>
      <c r="O779" s="7">
        <f>IF(ISNUMBER(Table3[[#This Row],[rating]]), Table3[[#This Row],[rating]], "")</f>
        <v>4.2</v>
      </c>
      <c r="P779" s="7">
        <f>Table3[[#This Row],[average rating]] + (Table3[[#This Row],[rating_count]] / 1000)</f>
        <v>8.7800000000000011</v>
      </c>
      <c r="Q779" s="7">
        <f>IFERROR(ROUND(VALUE(Table3[[#This Row],[rating]]), 0), "")</f>
        <v>4</v>
      </c>
      <c r="R779" t="s">
        <v>10600</v>
      </c>
      <c r="S779" t="s">
        <v>10601</v>
      </c>
      <c r="T779" t="s">
        <v>10602</v>
      </c>
      <c r="U779" t="s">
        <v>10603</v>
      </c>
      <c r="V779" t="s">
        <v>10604</v>
      </c>
      <c r="W779" t="s">
        <v>10605</v>
      </c>
      <c r="X779" t="s">
        <v>10606</v>
      </c>
      <c r="Y779" t="s">
        <v>10607</v>
      </c>
      <c r="Z779" s="6">
        <f t="shared" si="73"/>
        <v>7740200</v>
      </c>
      <c r="AA779" s="6">
        <f>IFERROR(VALUE(Table3[[#This Row],[potential revenue]]), 0)</f>
        <v>7740200</v>
      </c>
      <c r="AB779" t="str">
        <f t="shared" si="74"/>
        <v>No</v>
      </c>
      <c r="AC779">
        <f t="shared" si="75"/>
        <v>272</v>
      </c>
      <c r="AD779" t="str">
        <f t="shared" si="76"/>
        <v>&gt;₹500</v>
      </c>
      <c r="AE779" t="str">
        <f t="shared" si="77"/>
        <v>21–30%</v>
      </c>
    </row>
    <row r="780" spans="1:31" x14ac:dyDescent="0.35">
      <c r="A780" t="s">
        <v>5738</v>
      </c>
      <c r="B780" t="s">
        <v>4787</v>
      </c>
      <c r="C780" t="str">
        <f>PROPER(Table3[[#This Row],[product_name2]])</f>
        <v>Striff Wall Mount Phone Holder Wall Mount With Adhesive Strips, Charging Holder Compatible With Iphone, Smartphone And Mini Tablet (Pack Of 1) (White)</v>
      </c>
      <c r="D780" t="s">
        <v>4788</v>
      </c>
      <c r="E780" t="s">
        <v>5288</v>
      </c>
      <c r="F780" t="str">
        <f>LEFT(Table3[[#This Row],[category]], FIND("|", Table3[[#This Row],[category]]) - 1)</f>
        <v>Computers&amp;Accessories</v>
      </c>
      <c r="G780" t="str">
        <f>MID(Table3[[#This Row],[category]], FIND("|", Table3[[#This Row],[category]]) + 1, FIND("|", Table3[[#This Row],[category]], FIND("|", Table3[[#This Row],[category]]) + 1) - FIND("|", Table3[[#This Row],[category]]) - 1)</f>
        <v>Printers,Inks&amp;Accessories</v>
      </c>
      <c r="H780" t="str">
        <f>RIGHT(Table3[[#This Row],[category]], LEN(Table3[[#This Row],[category]]) - FIND("|", Table3[[#This Row],[category]], FIND("|", Table3[[#This Row],[category]]) + 1))</f>
        <v>Inks,Toners&amp;Cartridges|InkjetInkCartridges</v>
      </c>
      <c r="I780" s="6">
        <v>828</v>
      </c>
      <c r="J780" s="6">
        <v>861</v>
      </c>
      <c r="K780" s="1">
        <f t="shared" si="72"/>
        <v>3.8327526132404177</v>
      </c>
      <c r="L780" s="3">
        <v>0.04</v>
      </c>
      <c r="M780" s="1">
        <v>4.2</v>
      </c>
      <c r="N780" s="11">
        <v>4567</v>
      </c>
      <c r="O780" s="7">
        <f>IF(ISNUMBER(Table3[[#This Row],[rating]]), Table3[[#This Row],[rating]], "")</f>
        <v>4.2</v>
      </c>
      <c r="P780" s="7">
        <f>Table3[[#This Row],[average rating]] + (Table3[[#This Row],[rating_count]] / 1000)</f>
        <v>8.7669999999999995</v>
      </c>
      <c r="Q780" s="7">
        <f>IFERROR(ROUND(VALUE(Table3[[#This Row],[rating]]), 0), "")</f>
        <v>4</v>
      </c>
      <c r="R780" t="s">
        <v>5740</v>
      </c>
      <c r="S780" t="s">
        <v>5741</v>
      </c>
      <c r="T780" t="s">
        <v>5742</v>
      </c>
      <c r="U780" t="s">
        <v>5743</v>
      </c>
      <c r="V780" t="s">
        <v>5744</v>
      </c>
      <c r="W780" t="s">
        <v>5745</v>
      </c>
      <c r="X780" t="s">
        <v>5746</v>
      </c>
      <c r="Y780" t="s">
        <v>5747</v>
      </c>
      <c r="Z780" s="6">
        <f t="shared" si="73"/>
        <v>3932187</v>
      </c>
      <c r="AA780" s="6">
        <f>IFERROR(VALUE(Table3[[#This Row],[potential revenue]]), 0)</f>
        <v>3932187</v>
      </c>
      <c r="AB780" t="str">
        <f t="shared" si="74"/>
        <v>No</v>
      </c>
      <c r="AC780">
        <f t="shared" si="75"/>
        <v>273</v>
      </c>
      <c r="AD780" t="str">
        <f t="shared" si="76"/>
        <v>&gt;₹500</v>
      </c>
      <c r="AE780" t="str">
        <f t="shared" si="77"/>
        <v>0–10%</v>
      </c>
    </row>
    <row r="781" spans="1:31" x14ac:dyDescent="0.35">
      <c r="A781" t="s">
        <v>11405</v>
      </c>
      <c r="B781" t="s">
        <v>59</v>
      </c>
      <c r="C781" t="str">
        <f>PROPER(Table3[[#This Row],[product_name2]])</f>
        <v>Portronics Konnect L 1.2M Fast Charging 3A 8 Pin Usb Cable With Charge &amp; Sync Function For Iphone, Ipad (Grey)</v>
      </c>
      <c r="D781" t="s">
        <v>60</v>
      </c>
      <c r="E781" t="s">
        <v>8919</v>
      </c>
      <c r="F781" t="str">
        <f>LEFT(Table3[[#This Row],[category]], FIND("|", Table3[[#This Row],[category]]) - 1)</f>
        <v>Home&amp;Kitchen</v>
      </c>
      <c r="G781" t="str">
        <f>MID(Table3[[#This Row],[category]], FIND("|", Table3[[#This Row],[category]]) + 1, FIND("|", Table3[[#This Row],[category]], FIND("|", Table3[[#This Row],[category]]) + 1) - FIND("|", Table3[[#This Row],[category]]) - 1)</f>
        <v>Kitchen&amp;HomeAppliances</v>
      </c>
      <c r="H781" t="str">
        <f>RIGHT(Table3[[#This Row],[category]], LEN(Table3[[#This Row],[category]]) - FIND("|", Table3[[#This Row],[category]], FIND("|", Table3[[#This Row],[category]]) + 1))</f>
        <v>SmallKitchenAppliances|DeepFatFryers|AirFryers</v>
      </c>
      <c r="I781" s="6">
        <v>4995</v>
      </c>
      <c r="J781" s="6">
        <v>20049</v>
      </c>
      <c r="K781" s="1">
        <f t="shared" si="72"/>
        <v>75.086039203950321</v>
      </c>
      <c r="L781" s="3">
        <v>0.75</v>
      </c>
      <c r="M781" s="1">
        <v>4.8</v>
      </c>
      <c r="N781" s="11">
        <v>3964</v>
      </c>
      <c r="O781" s="7">
        <f>IF(ISNUMBER(Table3[[#This Row],[rating]]), Table3[[#This Row],[rating]], "")</f>
        <v>4.8</v>
      </c>
      <c r="P781" s="7">
        <f>Table3[[#This Row],[average rating]] + (Table3[[#This Row],[rating_count]] / 1000)</f>
        <v>8.7639999999999993</v>
      </c>
      <c r="Q781" s="7">
        <f>IFERROR(ROUND(VALUE(Table3[[#This Row],[rating]]), 0), "")</f>
        <v>5</v>
      </c>
      <c r="R781" t="s">
        <v>11407</v>
      </c>
      <c r="S781" t="s">
        <v>11408</v>
      </c>
      <c r="T781" t="s">
        <v>11409</v>
      </c>
      <c r="U781" t="s">
        <v>11410</v>
      </c>
      <c r="V781" t="s">
        <v>11411</v>
      </c>
      <c r="W781" t="s">
        <v>11412</v>
      </c>
      <c r="X781" t="s">
        <v>11413</v>
      </c>
      <c r="Y781" t="s">
        <v>11414</v>
      </c>
      <c r="Z781" s="6">
        <f t="shared" si="73"/>
        <v>79474236</v>
      </c>
      <c r="AA781" s="6">
        <f>IFERROR(VALUE(Table3[[#This Row],[potential revenue]]), 0)</f>
        <v>79474236</v>
      </c>
      <c r="AB781" t="str">
        <f t="shared" si="74"/>
        <v>No</v>
      </c>
      <c r="AC781">
        <f t="shared" si="75"/>
        <v>274</v>
      </c>
      <c r="AD781" t="str">
        <f t="shared" si="76"/>
        <v>&gt;₹500</v>
      </c>
      <c r="AE781" t="str">
        <f t="shared" si="77"/>
        <v>71–80%</v>
      </c>
    </row>
    <row r="782" spans="1:31" x14ac:dyDescent="0.35">
      <c r="A782" t="s">
        <v>7646</v>
      </c>
      <c r="B782" t="s">
        <v>5004</v>
      </c>
      <c r="C782" t="str">
        <f>PROPER(Table3[[#This Row],[product_name2]])</f>
        <v>Portronics Toad 23 Wireless Optical Mouse With 2.4Ghz, Usb Nano Dongle, Optical Orientation, Click Wheel, Adjustable Dpi(Black)</v>
      </c>
      <c r="D782" t="s">
        <v>5005</v>
      </c>
      <c r="E782" t="s">
        <v>7648</v>
      </c>
      <c r="F782" t="str">
        <f>LEFT(Table3[[#This Row],[category]], FIND("|", Table3[[#This Row],[category]]) - 1)</f>
        <v>Electronics</v>
      </c>
      <c r="G782" t="str">
        <f>MID(Table3[[#This Row],[category]], FIND("|", Table3[[#This Row],[category]]) + 1, FIND("|", Table3[[#This Row],[category]], FIND("|", Table3[[#This Row],[category]]) + 1) - FIND("|", Table3[[#This Row],[category]]) - 1)</f>
        <v>HomeAudio</v>
      </c>
      <c r="H782" t="str">
        <f>RIGHT(Table3[[#This Row],[category]], LEN(Table3[[#This Row],[category]]) - FIND("|", Table3[[#This Row],[category]], FIND("|", Table3[[#This Row],[category]]) + 1))</f>
        <v>Speakers|SoundbarSpeakers</v>
      </c>
      <c r="I782" s="6">
        <v>4999</v>
      </c>
      <c r="J782" s="6">
        <v>12499</v>
      </c>
      <c r="K782" s="1">
        <f t="shared" si="72"/>
        <v>60.004800384030723</v>
      </c>
      <c r="L782" s="3">
        <v>0.6</v>
      </c>
      <c r="M782" s="1">
        <v>4.2</v>
      </c>
      <c r="N782" s="11">
        <v>4541</v>
      </c>
      <c r="O782" s="7">
        <f>IF(ISNUMBER(Table3[[#This Row],[rating]]), Table3[[#This Row],[rating]], "")</f>
        <v>4.2</v>
      </c>
      <c r="P782" s="7">
        <f>Table3[[#This Row],[average rating]] + (Table3[[#This Row],[rating_count]] / 1000)</f>
        <v>8.7409999999999997</v>
      </c>
      <c r="Q782" s="7">
        <f>IFERROR(ROUND(VALUE(Table3[[#This Row],[rating]]), 0), "")</f>
        <v>4</v>
      </c>
      <c r="R782" t="s">
        <v>7649</v>
      </c>
      <c r="S782" t="s">
        <v>7650</v>
      </c>
      <c r="T782" t="s">
        <v>7651</v>
      </c>
      <c r="U782" t="s">
        <v>7652</v>
      </c>
      <c r="V782" t="s">
        <v>7653</v>
      </c>
      <c r="W782" t="s">
        <v>7654</v>
      </c>
      <c r="X782" t="s">
        <v>7655</v>
      </c>
      <c r="Y782" t="s">
        <v>7656</v>
      </c>
      <c r="Z782" s="6">
        <f t="shared" si="73"/>
        <v>56757959</v>
      </c>
      <c r="AA782" s="6">
        <f>IFERROR(VALUE(Table3[[#This Row],[potential revenue]]), 0)</f>
        <v>56757959</v>
      </c>
      <c r="AB782" t="str">
        <f t="shared" si="74"/>
        <v>Yes</v>
      </c>
      <c r="AC782">
        <f t="shared" si="75"/>
        <v>275</v>
      </c>
      <c r="AD782" t="str">
        <f t="shared" si="76"/>
        <v>&gt;₹500</v>
      </c>
      <c r="AE782" t="str">
        <f t="shared" si="77"/>
        <v>61–70%</v>
      </c>
    </row>
    <row r="783" spans="1:31" x14ac:dyDescent="0.35">
      <c r="A783" t="s">
        <v>4492</v>
      </c>
      <c r="B783" t="s">
        <v>8484</v>
      </c>
      <c r="C783" t="str">
        <f>PROPER(Table3[[#This Row],[product_name2]])</f>
        <v>Crucial P3 500Gb Pcie 3.0 3D Nand Nvme M.2 Ssd, Up To 3500Mb/S - Ct500P3Ssd8</v>
      </c>
      <c r="D783" t="s">
        <v>8485</v>
      </c>
      <c r="E783" t="s">
        <v>3994</v>
      </c>
      <c r="F783" t="str">
        <f>LEFT(Table3[[#This Row],[category]], FIND("|", Table3[[#This Row],[category]]) - 1)</f>
        <v>Electronics</v>
      </c>
      <c r="G783" t="str">
        <f>MID(Table3[[#This Row],[category]], FIND("|", Table3[[#This Row],[category]]) + 1, FIND("|", Table3[[#This Row],[category]], FIND("|", Table3[[#This Row],[category]]) + 1) - FIND("|", Table3[[#This Row],[category]]) - 1)</f>
        <v>Mobiles&amp;Accessories</v>
      </c>
      <c r="H783" t="str">
        <f>RIGHT(Table3[[#This Row],[category]], LEN(Table3[[#This Row],[category]]) - FIND("|", Table3[[#This Row],[category]], FIND("|", Table3[[#This Row],[category]]) + 1))</f>
        <v>MobileAccessories|Cases&amp;Covers|BasicCases</v>
      </c>
      <c r="I783" s="6">
        <v>199</v>
      </c>
      <c r="J783" s="6">
        <v>1899</v>
      </c>
      <c r="K783" s="1">
        <f t="shared" si="72"/>
        <v>89.520800421274359</v>
      </c>
      <c r="L783" s="3">
        <v>0.9</v>
      </c>
      <c r="M783" s="1">
        <v>4</v>
      </c>
      <c r="N783" s="11">
        <v>4740</v>
      </c>
      <c r="O783" s="7">
        <f>IF(ISNUMBER(Table3[[#This Row],[rating]]), Table3[[#This Row],[rating]], "")</f>
        <v>4</v>
      </c>
      <c r="P783" s="7">
        <f>Table3[[#This Row],[average rating]] + (Table3[[#This Row],[rating_count]] / 1000)</f>
        <v>8.74</v>
      </c>
      <c r="Q783" s="7">
        <f>IFERROR(ROUND(VALUE(Table3[[#This Row],[rating]]), 0), "")</f>
        <v>4</v>
      </c>
      <c r="R783" t="s">
        <v>4494</v>
      </c>
      <c r="S783" t="s">
        <v>4495</v>
      </c>
      <c r="T783" t="s">
        <v>4496</v>
      </c>
      <c r="U783" t="s">
        <v>4497</v>
      </c>
      <c r="V783" t="s">
        <v>4498</v>
      </c>
      <c r="W783" t="s">
        <v>4499</v>
      </c>
      <c r="X783" t="s">
        <v>4500</v>
      </c>
      <c r="Y783" t="s">
        <v>4501</v>
      </c>
      <c r="Z783" s="6">
        <f t="shared" si="73"/>
        <v>9001260</v>
      </c>
      <c r="AA783" s="6">
        <f>IFERROR(VALUE(Table3[[#This Row],[potential revenue]]), 0)</f>
        <v>9001260</v>
      </c>
      <c r="AB783" t="str">
        <f t="shared" si="74"/>
        <v>Yes</v>
      </c>
      <c r="AC783">
        <f t="shared" si="75"/>
        <v>275</v>
      </c>
      <c r="AD783" t="str">
        <f t="shared" si="76"/>
        <v>&gt;₹500</v>
      </c>
      <c r="AE783" t="str">
        <f t="shared" si="77"/>
        <v>81–90%</v>
      </c>
    </row>
    <row r="784" spans="1:31" x14ac:dyDescent="0.35">
      <c r="A784" t="s">
        <v>5727</v>
      </c>
      <c r="B784" t="s">
        <v>3132</v>
      </c>
      <c r="C784" t="str">
        <f>PROPER(Table3[[#This Row],[product_name2]])</f>
        <v>Boat Bassheads 100 In Ear Wired Earphones With Mic(Taffy Pink)</v>
      </c>
      <c r="D784" t="s">
        <v>3133</v>
      </c>
      <c r="E784" t="s">
        <v>5729</v>
      </c>
      <c r="F784" t="str">
        <f>LEFT(Table3[[#This Row],[category]], FIND("|", Table3[[#This Row],[category]]) - 1)</f>
        <v>Computers&amp;Accessories</v>
      </c>
      <c r="G784" t="str">
        <f>MID(Table3[[#This Row],[category]], FIND("|", Table3[[#This Row],[category]]) + 1, FIND("|", Table3[[#This Row],[category]], FIND("|", Table3[[#This Row],[category]]) + 1) - FIND("|", Table3[[#This Row],[category]]) - 1)</f>
        <v>Accessories&amp;Peripherals</v>
      </c>
      <c r="H784" t="str">
        <f>RIGHT(Table3[[#This Row],[category]], LEN(Table3[[#This Row],[category]]) - FIND("|", Table3[[#This Row],[category]], FIND("|", Table3[[#This Row],[category]]) + 1))</f>
        <v>Adapters|USBtoUSBAdapters</v>
      </c>
      <c r="I784" s="6">
        <v>294</v>
      </c>
      <c r="J784" s="6">
        <v>4999</v>
      </c>
      <c r="K784" s="1">
        <f t="shared" si="72"/>
        <v>94.118823764752946</v>
      </c>
      <c r="L784" s="3">
        <v>0.94</v>
      </c>
      <c r="M784" s="1">
        <v>4.3</v>
      </c>
      <c r="N784" s="11">
        <v>4426</v>
      </c>
      <c r="O784" s="7">
        <f>IF(ISNUMBER(Table3[[#This Row],[rating]]), Table3[[#This Row],[rating]], "")</f>
        <v>4.3</v>
      </c>
      <c r="P784" s="7">
        <f>Table3[[#This Row],[average rating]] + (Table3[[#This Row],[rating_count]] / 1000)</f>
        <v>8.7259999999999991</v>
      </c>
      <c r="Q784" s="7">
        <f>IFERROR(ROUND(VALUE(Table3[[#This Row],[rating]]), 0), "")</f>
        <v>4</v>
      </c>
      <c r="R784" t="s">
        <v>5730</v>
      </c>
      <c r="S784" t="s">
        <v>5731</v>
      </c>
      <c r="T784" t="s">
        <v>5732</v>
      </c>
      <c r="U784" t="s">
        <v>5733</v>
      </c>
      <c r="V784" t="s">
        <v>5734</v>
      </c>
      <c r="W784" t="s">
        <v>5735</v>
      </c>
      <c r="X784" t="s">
        <v>5736</v>
      </c>
      <c r="Y784" t="s">
        <v>5737</v>
      </c>
      <c r="Z784" s="6">
        <f t="shared" si="73"/>
        <v>22125574</v>
      </c>
      <c r="AA784" s="6">
        <f>IFERROR(VALUE(Table3[[#This Row],[potential revenue]]), 0)</f>
        <v>22125574</v>
      </c>
      <c r="AB784" t="str">
        <f t="shared" si="74"/>
        <v>Yes</v>
      </c>
      <c r="AC784">
        <f t="shared" si="75"/>
        <v>274</v>
      </c>
      <c r="AD784" t="str">
        <f t="shared" si="76"/>
        <v>&lt;₹200</v>
      </c>
      <c r="AE784" t="str">
        <f t="shared" si="77"/>
        <v>91–100%</v>
      </c>
    </row>
    <row r="785" spans="1:31" x14ac:dyDescent="0.35">
      <c r="A785" t="s">
        <v>7404</v>
      </c>
      <c r="B785" t="s">
        <v>690</v>
      </c>
      <c r="C785" t="str">
        <f>PROPER(Table3[[#This Row],[product_name2]])</f>
        <v>Redmi 108 Cm (43 Inches) 4K Ultra Hd Android Smart Led Tv X43 | L43R7-7Ain (Black)</v>
      </c>
      <c r="D785" t="s">
        <v>691</v>
      </c>
      <c r="E785" t="s">
        <v>5384</v>
      </c>
      <c r="F785" t="str">
        <f>LEFT(Table3[[#This Row],[category]], FIND("|", Table3[[#This Row],[category]]) - 1)</f>
        <v>Computers&amp;Accessories</v>
      </c>
      <c r="G785" t="str">
        <f>MID(Table3[[#This Row],[category]], FIND("|", Table3[[#This Row],[category]]) + 1, FIND("|", Table3[[#This Row],[category]], FIND("|", Table3[[#This Row],[category]]) + 1) - FIND("|", Table3[[#This Row],[category]]) - 1)</f>
        <v>Accessories&amp;Peripherals</v>
      </c>
      <c r="H785" t="str">
        <f>RIGHT(Table3[[#This Row],[category]], LEN(Table3[[#This Row],[category]]) - FIND("|", Table3[[#This Row],[category]], FIND("|", Table3[[#This Row],[category]]) + 1))</f>
        <v>Keyboards,Mice&amp;InputDevices|Keyboard&amp;MiceAccessories|MousePads</v>
      </c>
      <c r="I785" s="6">
        <v>425</v>
      </c>
      <c r="J785" s="6">
        <v>899</v>
      </c>
      <c r="K785" s="1">
        <f t="shared" si="72"/>
        <v>52.725250278086769</v>
      </c>
      <c r="L785" s="3">
        <v>0.53</v>
      </c>
      <c r="M785" s="1">
        <v>4.5</v>
      </c>
      <c r="N785" s="11">
        <v>4219</v>
      </c>
      <c r="O785" s="7">
        <f>IF(ISNUMBER(Table3[[#This Row],[rating]]), Table3[[#This Row],[rating]], "")</f>
        <v>4.5</v>
      </c>
      <c r="P785" s="7">
        <f>Table3[[#This Row],[average rating]] + (Table3[[#This Row],[rating_count]] / 1000)</f>
        <v>8.7190000000000012</v>
      </c>
      <c r="Q785" s="7">
        <f>IFERROR(ROUND(VALUE(Table3[[#This Row],[rating]]), 0), "")</f>
        <v>5</v>
      </c>
      <c r="R785" t="s">
        <v>7406</v>
      </c>
      <c r="S785" t="s">
        <v>7407</v>
      </c>
      <c r="T785" t="s">
        <v>7408</v>
      </c>
      <c r="U785" t="s">
        <v>7409</v>
      </c>
      <c r="V785" t="s">
        <v>7410</v>
      </c>
      <c r="W785" t="s">
        <v>7411</v>
      </c>
      <c r="X785" t="s">
        <v>7412</v>
      </c>
      <c r="Y785" t="s">
        <v>7413</v>
      </c>
      <c r="Z785" s="6">
        <f t="shared" si="73"/>
        <v>3792881</v>
      </c>
      <c r="AA785" s="6">
        <f>IFERROR(VALUE(Table3[[#This Row],[potential revenue]]), 0)</f>
        <v>3792881</v>
      </c>
      <c r="AB785" t="str">
        <f t="shared" si="74"/>
        <v>Yes</v>
      </c>
      <c r="AC785">
        <f t="shared" si="75"/>
        <v>274</v>
      </c>
      <c r="AD785" t="str">
        <f t="shared" si="76"/>
        <v>₹200–₹500</v>
      </c>
      <c r="AE785" t="str">
        <f t="shared" si="77"/>
        <v>51–60%</v>
      </c>
    </row>
    <row r="786" spans="1:31" x14ac:dyDescent="0.35">
      <c r="A786" t="s">
        <v>7260</v>
      </c>
      <c r="B786" t="s">
        <v>660</v>
      </c>
      <c r="C786" t="str">
        <f>PROPER(Table3[[#This Row],[product_name2]])</f>
        <v>Amazon Basics Usb Type-C To Usb-A 2.0 Male Fast Charging Cable For Laptop - 3 Feet (0.9 Meters), Black</v>
      </c>
      <c r="D786" t="s">
        <v>661</v>
      </c>
      <c r="E786" t="s">
        <v>4868</v>
      </c>
      <c r="F786" t="str">
        <f>LEFT(Table3[[#This Row],[category]], FIND("|", Table3[[#This Row],[category]]) - 1)</f>
        <v>Computers&amp;Accessories</v>
      </c>
      <c r="G786" t="str">
        <f>MID(Table3[[#This Row],[category]], FIND("|", Table3[[#This Row],[category]]) + 1, FIND("|", Table3[[#This Row],[category]], FIND("|", Table3[[#This Row],[category]]) + 1) - FIND("|", Table3[[#This Row],[category]]) - 1)</f>
        <v>Accessories&amp;Peripherals</v>
      </c>
      <c r="H786" t="str">
        <f>RIGHT(Table3[[#This Row],[category]], LEN(Table3[[#This Row],[category]]) - FIND("|", Table3[[#This Row],[category]], FIND("|", Table3[[#This Row],[category]]) + 1))</f>
        <v>Keyboards,Mice&amp;InputDevices|Mice</v>
      </c>
      <c r="I786" s="6">
        <v>1439</v>
      </c>
      <c r="J786" s="6">
        <v>2890</v>
      </c>
      <c r="K786" s="1">
        <f t="shared" si="72"/>
        <v>50.207612456747405</v>
      </c>
      <c r="L786" s="3">
        <v>0.5</v>
      </c>
      <c r="M786" s="1">
        <v>4.5</v>
      </c>
      <c r="N786" s="11">
        <v>4099</v>
      </c>
      <c r="O786" s="7">
        <f>IF(ISNUMBER(Table3[[#This Row],[rating]]), Table3[[#This Row],[rating]], "")</f>
        <v>4.5</v>
      </c>
      <c r="P786" s="7">
        <f>Table3[[#This Row],[average rating]] + (Table3[[#This Row],[rating_count]] / 1000)</f>
        <v>8.5990000000000002</v>
      </c>
      <c r="Q786" s="7">
        <f>IFERROR(ROUND(VALUE(Table3[[#This Row],[rating]]), 0), "")</f>
        <v>5</v>
      </c>
      <c r="R786" t="s">
        <v>7262</v>
      </c>
      <c r="S786" t="s">
        <v>7263</v>
      </c>
      <c r="T786" t="s">
        <v>7264</v>
      </c>
      <c r="U786" t="s">
        <v>7265</v>
      </c>
      <c r="V786" t="s">
        <v>7266</v>
      </c>
      <c r="W786" t="s">
        <v>7267</v>
      </c>
      <c r="X786" t="s">
        <v>7268</v>
      </c>
      <c r="Y786" t="s">
        <v>7269</v>
      </c>
      <c r="Z786" s="6">
        <f t="shared" si="73"/>
        <v>11846110</v>
      </c>
      <c r="AA786" s="6">
        <f>IFERROR(VALUE(Table3[[#This Row],[potential revenue]]), 0)</f>
        <v>11846110</v>
      </c>
      <c r="AB786" t="str">
        <f t="shared" si="74"/>
        <v>Yes</v>
      </c>
      <c r="AC786">
        <f t="shared" si="75"/>
        <v>274</v>
      </c>
      <c r="AD786" t="str">
        <f t="shared" si="76"/>
        <v>₹200–₹500</v>
      </c>
      <c r="AE786" t="str">
        <f t="shared" si="77"/>
        <v>51–60%</v>
      </c>
    </row>
    <row r="787" spans="1:31" x14ac:dyDescent="0.35">
      <c r="A787" t="s">
        <v>11706</v>
      </c>
      <c r="B787" t="s">
        <v>7641</v>
      </c>
      <c r="C787" t="str">
        <f>PROPER(Table3[[#This Row],[product_name2]])</f>
        <v>Noise Colorfit Ultra Smart Watch With 1.75" Hd Display, Aluminium Alloy Body, 60 Sports Modes, Spo2, Lightweight, Stock Market Info, Calls &amp; Sms Reply (Space Blue)</v>
      </c>
      <c r="D787" t="s">
        <v>7642</v>
      </c>
      <c r="E787" t="s">
        <v>11114</v>
      </c>
      <c r="F787" t="str">
        <f>LEFT(Table3[[#This Row],[category]], FIND("|", Table3[[#This Row],[category]]) - 1)</f>
        <v>Home&amp;Kitchen</v>
      </c>
      <c r="G787" t="str">
        <f>MID(Table3[[#This Row],[category]], FIND("|", Table3[[#This Row],[category]]) + 1, FIND("|", Table3[[#This Row],[category]], FIND("|", Table3[[#This Row],[category]]) + 1) - FIND("|", Table3[[#This Row],[category]]) - 1)</f>
        <v>Kitchen&amp;HomeAppliances</v>
      </c>
      <c r="H787" t="str">
        <f>RIGHT(Table3[[#This Row],[category]], LEN(Table3[[#This Row],[category]]) - FIND("|", Table3[[#This Row],[category]], FIND("|", Table3[[#This Row],[category]]) + 1))</f>
        <v>Coffee,Tea&amp;Espresso|MilkFrothers</v>
      </c>
      <c r="I787" s="6">
        <v>1099</v>
      </c>
      <c r="J787" s="6">
        <v>1499</v>
      </c>
      <c r="K787" s="1">
        <f t="shared" si="72"/>
        <v>26.684456304202804</v>
      </c>
      <c r="L787" s="3">
        <v>0.27</v>
      </c>
      <c r="M787" s="1">
        <v>4.0999999999999996</v>
      </c>
      <c r="N787" s="11">
        <v>4401</v>
      </c>
      <c r="O787" s="7">
        <f>IF(ISNUMBER(Table3[[#This Row],[rating]]), Table3[[#This Row],[rating]], "")</f>
        <v>4.0999999999999996</v>
      </c>
      <c r="P787" s="7">
        <f>Table3[[#This Row],[average rating]] + (Table3[[#This Row],[rating_count]] / 1000)</f>
        <v>8.5009999999999994</v>
      </c>
      <c r="Q787" s="7">
        <f>IFERROR(ROUND(VALUE(Table3[[#This Row],[rating]]), 0), "")</f>
        <v>4</v>
      </c>
      <c r="R787" t="s">
        <v>11708</v>
      </c>
      <c r="S787" t="s">
        <v>11709</v>
      </c>
      <c r="T787" t="s">
        <v>11710</v>
      </c>
      <c r="U787" t="s">
        <v>11711</v>
      </c>
      <c r="V787" t="s">
        <v>11712</v>
      </c>
      <c r="W787" t="s">
        <v>11713</v>
      </c>
      <c r="X787" t="s">
        <v>11714</v>
      </c>
      <c r="Y787" t="s">
        <v>11715</v>
      </c>
      <c r="Z787" s="6">
        <f t="shared" si="73"/>
        <v>6597099</v>
      </c>
      <c r="AA787" s="6">
        <f>IFERROR(VALUE(Table3[[#This Row],[potential revenue]]), 0)</f>
        <v>6597099</v>
      </c>
      <c r="AB787" t="str">
        <f t="shared" si="74"/>
        <v>Yes</v>
      </c>
      <c r="AC787">
        <f t="shared" si="75"/>
        <v>273</v>
      </c>
      <c r="AD787" t="str">
        <f t="shared" si="76"/>
        <v>&gt;₹500</v>
      </c>
      <c r="AE787" t="str">
        <f t="shared" si="77"/>
        <v>21–30%</v>
      </c>
    </row>
    <row r="788" spans="1:31" x14ac:dyDescent="0.35">
      <c r="A788" t="s">
        <v>2275</v>
      </c>
      <c r="B788" t="s">
        <v>4245</v>
      </c>
      <c r="C788" t="str">
        <f>PROPER(Table3[[#This Row],[product_name2]])</f>
        <v>Redmi Note 11T 5G (Aquamarine Blue, 6Gb Ram, 128Gb Rom)| Dimensity 810 5G | 33W Pro Fast Charging | Charger Included | Additional Exchange Offers| Get 2 Months Of Youtube Premium Free!</v>
      </c>
      <c r="D788" t="s">
        <v>4246</v>
      </c>
      <c r="E788" t="s">
        <v>1182</v>
      </c>
      <c r="F788" t="str">
        <f>LEFT(Table3[[#This Row],[category]], FIND("|", Table3[[#This Row],[category]]) - 1)</f>
        <v>Electronics</v>
      </c>
      <c r="G788" t="str">
        <f>MID(Table3[[#This Row],[category]], FIND("|", Table3[[#This Row],[category]]) + 1, FIND("|", Table3[[#This Row],[category]], FIND("|", Table3[[#This Row],[category]]) + 1) - FIND("|", Table3[[#This Row],[category]]) - 1)</f>
        <v>HomeTheater,TV&amp;Video</v>
      </c>
      <c r="H788" t="str">
        <f>RIGHT(Table3[[#This Row],[category]], LEN(Table3[[#This Row],[category]]) - FIND("|", Table3[[#This Row],[category]], FIND("|", Table3[[#This Row],[category]]) + 1))</f>
        <v>Accessories|Cables|RCACables</v>
      </c>
      <c r="I788" s="6">
        <v>439</v>
      </c>
      <c r="J788" s="6">
        <v>758</v>
      </c>
      <c r="K788" s="1">
        <f t="shared" si="72"/>
        <v>42.084432717678098</v>
      </c>
      <c r="L788" s="3">
        <v>0.42</v>
      </c>
      <c r="M788" s="1">
        <v>4.2</v>
      </c>
      <c r="N788" s="11">
        <v>4296</v>
      </c>
      <c r="O788" s="7">
        <f>IF(ISNUMBER(Table3[[#This Row],[rating]]), Table3[[#This Row],[rating]], "")</f>
        <v>4.2</v>
      </c>
      <c r="P788" s="7">
        <f>Table3[[#This Row],[average rating]] + (Table3[[#This Row],[rating_count]] / 1000)</f>
        <v>8.4960000000000004</v>
      </c>
      <c r="Q788" s="7">
        <f>IFERROR(ROUND(VALUE(Table3[[#This Row],[rating]]), 0), "")</f>
        <v>4</v>
      </c>
      <c r="R788" t="s">
        <v>2277</v>
      </c>
      <c r="S788" t="s">
        <v>2278</v>
      </c>
      <c r="T788" t="s">
        <v>2279</v>
      </c>
      <c r="U788" t="s">
        <v>2280</v>
      </c>
      <c r="V788" t="s">
        <v>2281</v>
      </c>
      <c r="W788" t="s">
        <v>2282</v>
      </c>
      <c r="X788" t="s">
        <v>2283</v>
      </c>
      <c r="Y788" t="s">
        <v>2284</v>
      </c>
      <c r="Z788" s="6">
        <f t="shared" si="73"/>
        <v>3256368</v>
      </c>
      <c r="AA788" s="6">
        <f>IFERROR(VALUE(Table3[[#This Row],[potential revenue]]), 0)</f>
        <v>3256368</v>
      </c>
      <c r="AB788" t="str">
        <f t="shared" si="74"/>
        <v>No</v>
      </c>
      <c r="AC788">
        <f t="shared" si="75"/>
        <v>273</v>
      </c>
      <c r="AD788" t="str">
        <f t="shared" si="76"/>
        <v>&gt;₹500</v>
      </c>
      <c r="AE788" t="str">
        <f t="shared" si="77"/>
        <v>41–50%</v>
      </c>
    </row>
    <row r="789" spans="1:31" x14ac:dyDescent="0.35">
      <c r="A789" t="s">
        <v>9889</v>
      </c>
      <c r="B789" t="s">
        <v>10395</v>
      </c>
      <c r="C789" t="str">
        <f>PROPER(Table3[[#This Row],[product_name2]])</f>
        <v>Kuber Industries Waterproof Canvas Laundry Bag/Hamper|Metalic Printed With Handles|Foldable Bin &amp; 45 Liter Capicity|Size 37 X 37 X 46, Pack Of 1 (Brown)</v>
      </c>
      <c r="D789" t="s">
        <v>10396</v>
      </c>
      <c r="E789" t="s">
        <v>8628</v>
      </c>
      <c r="F789" t="str">
        <f>LEFT(Table3[[#This Row],[category]], FIND("|", Table3[[#This Row],[category]]) - 1)</f>
        <v>Home&amp;Kitchen</v>
      </c>
      <c r="G789" t="str">
        <f>MID(Table3[[#This Row],[category]], FIND("|", Table3[[#This Row],[category]]) + 1, FIND("|", Table3[[#This Row],[category]], FIND("|", Table3[[#This Row],[category]]) + 1) - FIND("|", Table3[[#This Row],[category]]) - 1)</f>
        <v>Kitchen&amp;HomeAppliances</v>
      </c>
      <c r="H789" t="str">
        <f>RIGHT(Table3[[#This Row],[category]], LEN(Table3[[#This Row],[category]]) - FIND("|", Table3[[#This Row],[category]], FIND("|", Table3[[#This Row],[category]]) + 1))</f>
        <v>SmallKitchenAppliances|DigitalKitchenScales</v>
      </c>
      <c r="I789" s="6">
        <v>308</v>
      </c>
      <c r="J789" s="6">
        <v>499</v>
      </c>
      <c r="K789" s="1">
        <f t="shared" si="72"/>
        <v>38.276553106212425</v>
      </c>
      <c r="L789" s="3">
        <v>0.38</v>
      </c>
      <c r="M789" s="1">
        <v>3.9</v>
      </c>
      <c r="N789" s="11">
        <v>4584</v>
      </c>
      <c r="O789" s="7">
        <f>IF(ISNUMBER(Table3[[#This Row],[rating]]), Table3[[#This Row],[rating]], "")</f>
        <v>3.9</v>
      </c>
      <c r="P789" s="7">
        <f>Table3[[#This Row],[average rating]] + (Table3[[#This Row],[rating_count]] / 1000)</f>
        <v>8.484</v>
      </c>
      <c r="Q789" s="7">
        <f>IFERROR(ROUND(VALUE(Table3[[#This Row],[rating]]), 0), "")</f>
        <v>4</v>
      </c>
      <c r="R789" t="s">
        <v>9891</v>
      </c>
      <c r="S789" t="s">
        <v>9892</v>
      </c>
      <c r="T789" t="s">
        <v>9893</v>
      </c>
      <c r="U789" t="s">
        <v>9894</v>
      </c>
      <c r="V789" t="s">
        <v>9895</v>
      </c>
      <c r="W789" t="s">
        <v>9896</v>
      </c>
      <c r="X789" t="s">
        <v>9897</v>
      </c>
      <c r="Y789" t="s">
        <v>9898</v>
      </c>
      <c r="Z789" s="6">
        <f t="shared" si="73"/>
        <v>2287416</v>
      </c>
      <c r="AA789" s="6">
        <f>IFERROR(VALUE(Table3[[#This Row],[potential revenue]]), 0)</f>
        <v>2287416</v>
      </c>
      <c r="AB789" t="str">
        <f t="shared" si="74"/>
        <v>No</v>
      </c>
      <c r="AC789">
        <f t="shared" si="75"/>
        <v>273</v>
      </c>
      <c r="AD789" t="str">
        <f t="shared" si="76"/>
        <v>₹200–₹500</v>
      </c>
      <c r="AE789" t="str">
        <f t="shared" si="77"/>
        <v>31–40%</v>
      </c>
    </row>
    <row r="790" spans="1:31" x14ac:dyDescent="0.35">
      <c r="A790" t="s">
        <v>10324</v>
      </c>
      <c r="B790" t="s">
        <v>12273</v>
      </c>
      <c r="C790" t="str">
        <f>PROPER(Table3[[#This Row],[product_name2]])</f>
        <v>Vapja¬Æ Portable Mini Juicer Cup Blender Usb Rechargeable With 4 Blades For Shakes And Smoothies Fruits Vegetables Juice Maker Grinder Mixer Strong Cutting Bottle Sports Travel Outdoors Gym (Bottle)</v>
      </c>
      <c r="D790" t="s">
        <v>12274</v>
      </c>
      <c r="E790" t="s">
        <v>8941</v>
      </c>
      <c r="F790" t="str">
        <f>LEFT(Table3[[#This Row],[category]], FIND("|", Table3[[#This Row],[category]]) - 1)</f>
        <v>Home&amp;Kitchen</v>
      </c>
      <c r="G790" t="str">
        <f>MID(Table3[[#This Row],[category]], FIND("|", Table3[[#This Row],[category]]) + 1, FIND("|", Table3[[#This Row],[category]], FIND("|", Table3[[#This Row],[category]]) + 1) - FIND("|", Table3[[#This Row],[category]]) - 1)</f>
        <v>Kitchen&amp;HomeAppliances</v>
      </c>
      <c r="H790" t="str">
        <f>RIGHT(Table3[[#This Row],[category]], LEN(Table3[[#This Row],[category]]) - FIND("|", Table3[[#This Row],[category]], FIND("|", Table3[[#This Row],[category]]) + 1))</f>
        <v>Vacuum,Cleaning&amp;Ironing|Irons,Steamers&amp;Accessories|Irons|SteamIrons</v>
      </c>
      <c r="I790" s="6">
        <v>999</v>
      </c>
      <c r="J790" s="6">
        <v>1560</v>
      </c>
      <c r="K790" s="1">
        <f t="shared" si="72"/>
        <v>35.96153846153846</v>
      </c>
      <c r="L790" s="3">
        <v>0.36</v>
      </c>
      <c r="M790" s="1">
        <v>3.6</v>
      </c>
      <c r="N790" s="11">
        <v>4881</v>
      </c>
      <c r="O790" s="7">
        <f>IF(ISNUMBER(Table3[[#This Row],[rating]]), Table3[[#This Row],[rating]], "")</f>
        <v>3.6</v>
      </c>
      <c r="P790" s="7">
        <f>Table3[[#This Row],[average rating]] + (Table3[[#This Row],[rating_count]] / 1000)</f>
        <v>8.4809999999999999</v>
      </c>
      <c r="Q790" s="7">
        <f>IFERROR(ROUND(VALUE(Table3[[#This Row],[rating]]), 0), "")</f>
        <v>4</v>
      </c>
      <c r="R790" t="s">
        <v>10326</v>
      </c>
      <c r="S790" t="s">
        <v>10327</v>
      </c>
      <c r="T790" t="s">
        <v>10328</v>
      </c>
      <c r="U790" t="s">
        <v>10329</v>
      </c>
      <c r="V790" t="s">
        <v>10330</v>
      </c>
      <c r="W790" t="s">
        <v>10331</v>
      </c>
      <c r="X790" t="s">
        <v>10332</v>
      </c>
      <c r="Y790" t="s">
        <v>10333</v>
      </c>
      <c r="Z790" s="6">
        <f t="shared" si="73"/>
        <v>7614360</v>
      </c>
      <c r="AA790" s="6">
        <f>IFERROR(VALUE(Table3[[#This Row],[potential revenue]]), 0)</f>
        <v>7614360</v>
      </c>
      <c r="AB790" t="str">
        <f t="shared" si="74"/>
        <v>No</v>
      </c>
      <c r="AC790">
        <f t="shared" si="75"/>
        <v>273</v>
      </c>
      <c r="AD790" t="str">
        <f t="shared" si="76"/>
        <v>₹200–₹500</v>
      </c>
      <c r="AE790" t="str">
        <f t="shared" si="77"/>
        <v>31–40%</v>
      </c>
    </row>
    <row r="791" spans="1:31" x14ac:dyDescent="0.35">
      <c r="A791" t="s">
        <v>11041</v>
      </c>
      <c r="B791" t="s">
        <v>503</v>
      </c>
      <c r="C791" t="str">
        <f>PROPER(Table3[[#This Row],[product_name2]])</f>
        <v>Amazonbasics New Release Nylon Usb-A To Lightning Cable Cord, Fast Charging Mfi Certified Charger For Apple Iphone, Ipad (6-Ft, Rose Gold)</v>
      </c>
      <c r="D791" t="s">
        <v>504</v>
      </c>
      <c r="E791" t="s">
        <v>11043</v>
      </c>
      <c r="F791" t="str">
        <f>LEFT(Table3[[#This Row],[category]], FIND("|", Table3[[#This Row],[category]]) - 1)</f>
        <v>Home&amp;Kitchen</v>
      </c>
      <c r="G791" t="str">
        <f>MID(Table3[[#This Row],[category]], FIND("|", Table3[[#This Row],[category]]) + 1, FIND("|", Table3[[#This Row],[category]], FIND("|", Table3[[#This Row],[category]]) + 1) - FIND("|", Table3[[#This Row],[category]]) - 1)</f>
        <v>Heating,Cooling&amp;AirQuality</v>
      </c>
      <c r="H791" t="str">
        <f>RIGHT(Table3[[#This Row],[category]], LEN(Table3[[#This Row],[category]]) - FIND("|", Table3[[#This Row],[category]], FIND("|", Table3[[#This Row],[category]]) + 1))</f>
        <v>Fans|TableFans</v>
      </c>
      <c r="I791" s="6">
        <v>948</v>
      </c>
      <c r="J791" s="6">
        <v>1620</v>
      </c>
      <c r="K791" s="1">
        <f t="shared" si="72"/>
        <v>41.481481481481481</v>
      </c>
      <c r="L791" s="3">
        <v>0.41</v>
      </c>
      <c r="M791" s="1">
        <v>4.0999999999999996</v>
      </c>
      <c r="N791" s="11">
        <v>4370</v>
      </c>
      <c r="O791" s="7">
        <f>IF(ISNUMBER(Table3[[#This Row],[rating]]), Table3[[#This Row],[rating]], "")</f>
        <v>4.0999999999999996</v>
      </c>
      <c r="P791" s="7">
        <f>Table3[[#This Row],[average rating]] + (Table3[[#This Row],[rating_count]] / 1000)</f>
        <v>8.4699999999999989</v>
      </c>
      <c r="Q791" s="7">
        <f>IFERROR(ROUND(VALUE(Table3[[#This Row],[rating]]), 0), "")</f>
        <v>4</v>
      </c>
      <c r="R791" t="s">
        <v>11044</v>
      </c>
      <c r="S791" t="s">
        <v>11045</v>
      </c>
      <c r="T791" t="s">
        <v>11046</v>
      </c>
      <c r="U791" t="s">
        <v>11047</v>
      </c>
      <c r="V791" t="s">
        <v>11048</v>
      </c>
      <c r="W791" t="s">
        <v>11049</v>
      </c>
      <c r="X791" t="s">
        <v>11050</v>
      </c>
      <c r="Y791" t="s">
        <v>11051</v>
      </c>
      <c r="Z791" s="6">
        <f t="shared" si="73"/>
        <v>7079400</v>
      </c>
      <c r="AA791" s="6">
        <f>IFERROR(VALUE(Table3[[#This Row],[potential revenue]]), 0)</f>
        <v>7079400</v>
      </c>
      <c r="AB791" t="str">
        <f t="shared" si="74"/>
        <v>No</v>
      </c>
      <c r="AC791">
        <f t="shared" si="75"/>
        <v>273</v>
      </c>
      <c r="AD791" t="str">
        <f t="shared" si="76"/>
        <v>&gt;₹500</v>
      </c>
      <c r="AE791" t="str">
        <f t="shared" si="77"/>
        <v>41–50%</v>
      </c>
    </row>
    <row r="792" spans="1:31" x14ac:dyDescent="0.35">
      <c r="A792" t="s">
        <v>926</v>
      </c>
      <c r="B792" t="s">
        <v>2161</v>
      </c>
      <c r="C792" t="str">
        <f>PROPER(Table3[[#This Row],[product_name2]])</f>
        <v>Caprigo Heavy Duty Tv Wall Mount Bracket For 14 To 32 Inch Led/Hd/Smart Tv‚Äôs, Universal Fixed Tv Wall Mount Stand (M452)</v>
      </c>
      <c r="D792" t="s">
        <v>2162</v>
      </c>
      <c r="E792" t="s">
        <v>469</v>
      </c>
      <c r="F792" t="str">
        <f>LEFT(Table3[[#This Row],[category]], FIND("|", Table3[[#This Row],[category]]) - 1)</f>
        <v>Electronics</v>
      </c>
      <c r="G792" t="str">
        <f>MID(Table3[[#This Row],[category]], FIND("|", Table3[[#This Row],[category]]) + 1, FIND("|", Table3[[#This Row],[category]], FIND("|", Table3[[#This Row],[category]]) + 1) - FIND("|", Table3[[#This Row],[category]]) - 1)</f>
        <v>HomeTheater,TV&amp;Video</v>
      </c>
      <c r="H792" t="str">
        <f>RIGHT(Table3[[#This Row],[category]], LEN(Table3[[#This Row],[category]]) - FIND("|", Table3[[#This Row],[category]], FIND("|", Table3[[#This Row],[category]]) + 1))</f>
        <v>Accessories|RemoteControls</v>
      </c>
      <c r="I792" s="6">
        <v>349</v>
      </c>
      <c r="J792" s="6">
        <v>1499</v>
      </c>
      <c r="K792" s="1">
        <f t="shared" si="72"/>
        <v>76.717811874583049</v>
      </c>
      <c r="L792" s="3">
        <v>0.77</v>
      </c>
      <c r="M792" s="1">
        <v>4.3</v>
      </c>
      <c r="N792" s="11">
        <v>4145</v>
      </c>
      <c r="O792" s="7">
        <f>IF(ISNUMBER(Table3[[#This Row],[rating]]), Table3[[#This Row],[rating]], "")</f>
        <v>4.3</v>
      </c>
      <c r="P792" s="7">
        <f>Table3[[#This Row],[average rating]] + (Table3[[#This Row],[rating_count]] / 1000)</f>
        <v>8.4450000000000003</v>
      </c>
      <c r="Q792" s="7">
        <f>IFERROR(ROUND(VALUE(Table3[[#This Row],[rating]]), 0), "")</f>
        <v>4</v>
      </c>
      <c r="R792" t="s">
        <v>928</v>
      </c>
      <c r="S792" t="s">
        <v>929</v>
      </c>
      <c r="T792" t="s">
        <v>930</v>
      </c>
      <c r="U792" t="s">
        <v>931</v>
      </c>
      <c r="V792" t="s">
        <v>932</v>
      </c>
      <c r="W792" t="s">
        <v>933</v>
      </c>
      <c r="X792" t="s">
        <v>934</v>
      </c>
      <c r="Y792" t="s">
        <v>935</v>
      </c>
      <c r="Z792" s="6">
        <f t="shared" si="73"/>
        <v>6213355</v>
      </c>
      <c r="AA792" s="6">
        <f>IFERROR(VALUE(Table3[[#This Row],[potential revenue]]), 0)</f>
        <v>6213355</v>
      </c>
      <c r="AB792" t="str">
        <f t="shared" si="74"/>
        <v>No</v>
      </c>
      <c r="AC792">
        <f t="shared" si="75"/>
        <v>273</v>
      </c>
      <c r="AD792" t="str">
        <f t="shared" si="76"/>
        <v>&gt;₹500</v>
      </c>
      <c r="AE792" t="str">
        <f t="shared" si="77"/>
        <v>71–80%</v>
      </c>
    </row>
    <row r="793" spans="1:31" x14ac:dyDescent="0.35">
      <c r="A793" t="s">
        <v>9614</v>
      </c>
      <c r="B793" t="s">
        <v>3458</v>
      </c>
      <c r="C793" t="str">
        <f>PROPER(Table3[[#This Row],[product_name2]])</f>
        <v>Samsung Evo Plus 128Gb Microsdxc Uhs-I U3 130Mb/S Full Hd &amp; 4K Uhd Memory Card With Adapter (Mb-Mc128Ka), Blue</v>
      </c>
      <c r="D793" t="s">
        <v>3459</v>
      </c>
      <c r="E793" t="s">
        <v>9503</v>
      </c>
      <c r="F793" t="str">
        <f>LEFT(Table3[[#This Row],[category]], FIND("|", Table3[[#This Row],[category]]) - 1)</f>
        <v>Home&amp;Kitchen</v>
      </c>
      <c r="G793" t="str">
        <f>MID(Table3[[#This Row],[category]], FIND("|", Table3[[#This Row],[category]]) + 1, FIND("|", Table3[[#This Row],[category]], FIND("|", Table3[[#This Row],[category]]) + 1) - FIND("|", Table3[[#This Row],[category]]) - 1)</f>
        <v>Kitchen&amp;HomeAppliances</v>
      </c>
      <c r="H793" t="str">
        <f>RIGHT(Table3[[#This Row],[category]], LEN(Table3[[#This Row],[category]]) - FIND("|", Table3[[#This Row],[category]], FIND("|", Table3[[#This Row],[category]]) + 1))</f>
        <v>SmallKitchenAppliances|Pop-upToasters</v>
      </c>
      <c r="I793" s="6">
        <v>1099</v>
      </c>
      <c r="J793" s="6">
        <v>1795</v>
      </c>
      <c r="K793" s="1">
        <f t="shared" si="72"/>
        <v>38.774373259052922</v>
      </c>
      <c r="L793" s="3">
        <v>0.39</v>
      </c>
      <c r="M793" s="1">
        <v>4.2</v>
      </c>
      <c r="N793" s="11">
        <v>4244</v>
      </c>
      <c r="O793" s="7">
        <f>IF(ISNUMBER(Table3[[#This Row],[rating]]), Table3[[#This Row],[rating]], "")</f>
        <v>4.2</v>
      </c>
      <c r="P793" s="7">
        <f>Table3[[#This Row],[average rating]] + (Table3[[#This Row],[rating_count]] / 1000)</f>
        <v>8.4439999999999991</v>
      </c>
      <c r="Q793" s="7">
        <f>IFERROR(ROUND(VALUE(Table3[[#This Row],[rating]]), 0), "")</f>
        <v>4</v>
      </c>
      <c r="R793" t="s">
        <v>9616</v>
      </c>
      <c r="S793" t="s">
        <v>9617</v>
      </c>
      <c r="T793" t="s">
        <v>9618</v>
      </c>
      <c r="U793" t="s">
        <v>9619</v>
      </c>
      <c r="V793" t="s">
        <v>9620</v>
      </c>
      <c r="W793" t="s">
        <v>9621</v>
      </c>
      <c r="X793" t="s">
        <v>9622</v>
      </c>
      <c r="Y793" t="s">
        <v>9623</v>
      </c>
      <c r="Z793" s="6">
        <f t="shared" si="73"/>
        <v>7617980</v>
      </c>
      <c r="AA793" s="6">
        <f>IFERROR(VALUE(Table3[[#This Row],[potential revenue]]), 0)</f>
        <v>7617980</v>
      </c>
      <c r="AB793" t="str">
        <f t="shared" si="74"/>
        <v>Yes</v>
      </c>
      <c r="AC793">
        <f t="shared" si="75"/>
        <v>274</v>
      </c>
      <c r="AD793" t="str">
        <f t="shared" si="76"/>
        <v>₹200–₹500</v>
      </c>
      <c r="AE793" t="str">
        <f t="shared" si="77"/>
        <v>31–40%</v>
      </c>
    </row>
    <row r="794" spans="1:31" x14ac:dyDescent="0.35">
      <c r="A794" t="s">
        <v>7123</v>
      </c>
      <c r="B794" t="s">
        <v>6858</v>
      </c>
      <c r="C794" t="str">
        <f>PROPER(Table3[[#This Row],[product_name2]])</f>
        <v>Redgear Mp35 Speed-Type Gaming Mousepad (Black/Red)</v>
      </c>
      <c r="D794" t="s">
        <v>6859</v>
      </c>
      <c r="E794" t="s">
        <v>7125</v>
      </c>
      <c r="F794" t="str">
        <f>LEFT(Table3[[#This Row],[category]], FIND("|", Table3[[#This Row],[category]]) - 1)</f>
        <v>OfficeProducts</v>
      </c>
      <c r="G794" t="str">
        <f>MID(Table3[[#This Row],[category]], FIND("|", Table3[[#This Row],[category]]) + 1, FIND("|", Table3[[#This Row],[category]], FIND("|", Table3[[#This Row],[category]]) + 1) - FIND("|", Table3[[#This Row],[category]]) - 1)</f>
        <v>OfficePaperProducts</v>
      </c>
      <c r="H794" t="str">
        <f>RIGHT(Table3[[#This Row],[category]], LEN(Table3[[#This Row],[category]]) - FIND("|", Table3[[#This Row],[category]], FIND("|", Table3[[#This Row],[category]]) + 1))</f>
        <v>Paper|Stationery|Pens,Pencils&amp;WritingSupplies|Pens&amp;Refills|StickBallpointPens</v>
      </c>
      <c r="I794" s="6">
        <v>120</v>
      </c>
      <c r="J794" s="6">
        <v>120</v>
      </c>
      <c r="K794" s="1">
        <f t="shared" si="72"/>
        <v>0</v>
      </c>
      <c r="L794" s="3">
        <v>0</v>
      </c>
      <c r="M794" s="1">
        <v>4.0999999999999996</v>
      </c>
      <c r="N794" s="11">
        <v>4308</v>
      </c>
      <c r="O794" s="7">
        <f>IF(ISNUMBER(Table3[[#This Row],[rating]]), Table3[[#This Row],[rating]], "")</f>
        <v>4.0999999999999996</v>
      </c>
      <c r="P794" s="7">
        <f>Table3[[#This Row],[average rating]] + (Table3[[#This Row],[rating_count]] / 1000)</f>
        <v>8.4079999999999995</v>
      </c>
      <c r="Q794" s="7">
        <f>IFERROR(ROUND(VALUE(Table3[[#This Row],[rating]]), 0), "")</f>
        <v>4</v>
      </c>
      <c r="R794" t="s">
        <v>7126</v>
      </c>
      <c r="S794" t="s">
        <v>7127</v>
      </c>
      <c r="T794" t="s">
        <v>7128</v>
      </c>
      <c r="U794" t="s">
        <v>7129</v>
      </c>
      <c r="V794" t="s">
        <v>7130</v>
      </c>
      <c r="W794" t="s">
        <v>7131</v>
      </c>
      <c r="X794" t="s">
        <v>7132</v>
      </c>
      <c r="Y794" t="s">
        <v>7133</v>
      </c>
      <c r="Z794" s="6">
        <f t="shared" si="73"/>
        <v>516960</v>
      </c>
      <c r="AA794" s="6">
        <f>IFERROR(VALUE(Table3[[#This Row],[potential revenue]]), 0)</f>
        <v>516960</v>
      </c>
      <c r="AB794" t="str">
        <f t="shared" si="74"/>
        <v>No</v>
      </c>
      <c r="AC794">
        <f t="shared" si="75"/>
        <v>274</v>
      </c>
      <c r="AD794" t="str">
        <f t="shared" si="76"/>
        <v>&gt;₹500</v>
      </c>
      <c r="AE794" t="str">
        <f t="shared" si="77"/>
        <v>0–10%</v>
      </c>
    </row>
    <row r="795" spans="1:31" x14ac:dyDescent="0.35">
      <c r="A795" t="s">
        <v>3521</v>
      </c>
      <c r="B795" t="s">
        <v>8272</v>
      </c>
      <c r="C795" t="str">
        <f>PROPER(Table3[[#This Row],[product_name2]])</f>
        <v>Camel Oil Pastel With Reusable Plastic Box - 50 Shades</v>
      </c>
      <c r="D795" t="s">
        <v>8273</v>
      </c>
      <c r="E795" t="s">
        <v>3082</v>
      </c>
      <c r="F795" t="str">
        <f>LEFT(Table3[[#This Row],[category]], FIND("|", Table3[[#This Row],[category]]) - 1)</f>
        <v>Electronics</v>
      </c>
      <c r="G795" t="str">
        <f>MID(Table3[[#This Row],[category]], FIND("|", Table3[[#This Row],[category]]) + 1, FIND("|", Table3[[#This Row],[category]], FIND("|", Table3[[#This Row],[category]]) + 1) - FIND("|", Table3[[#This Row],[category]]) - 1)</f>
        <v>Headphones,Earbuds&amp;Accessories</v>
      </c>
      <c r="H795" t="str">
        <f>RIGHT(Table3[[#This Row],[category]], LEN(Table3[[#This Row],[category]]) - FIND("|", Table3[[#This Row],[category]], FIND("|", Table3[[#This Row],[category]]) + 1))</f>
        <v>Headphones|In-Ear</v>
      </c>
      <c r="I795" s="6">
        <v>4790</v>
      </c>
      <c r="J795" s="6">
        <v>15990</v>
      </c>
      <c r="K795" s="1">
        <f t="shared" si="72"/>
        <v>70.043777360850541</v>
      </c>
      <c r="L795" s="3">
        <v>0.7</v>
      </c>
      <c r="M795" s="1">
        <v>4</v>
      </c>
      <c r="N795" s="11">
        <v>4390</v>
      </c>
      <c r="O795" s="7">
        <f>IF(ISNUMBER(Table3[[#This Row],[rating]]), Table3[[#This Row],[rating]], "")</f>
        <v>4</v>
      </c>
      <c r="P795" s="7">
        <f>Table3[[#This Row],[average rating]] + (Table3[[#This Row],[rating_count]] / 1000)</f>
        <v>8.39</v>
      </c>
      <c r="Q795" s="7">
        <f>IFERROR(ROUND(VALUE(Table3[[#This Row],[rating]]), 0), "")</f>
        <v>4</v>
      </c>
      <c r="R795" t="s">
        <v>3523</v>
      </c>
      <c r="S795" t="s">
        <v>3524</v>
      </c>
      <c r="T795" t="s">
        <v>3525</v>
      </c>
      <c r="U795" t="s">
        <v>3526</v>
      </c>
      <c r="V795" t="s">
        <v>3527</v>
      </c>
      <c r="W795" t="s">
        <v>3528</v>
      </c>
      <c r="X795" t="s">
        <v>3529</v>
      </c>
      <c r="Y795" t="s">
        <v>3530</v>
      </c>
      <c r="Z795" s="6">
        <f t="shared" si="73"/>
        <v>70196100</v>
      </c>
      <c r="AA795" s="6">
        <f>IFERROR(VALUE(Table3[[#This Row],[potential revenue]]), 0)</f>
        <v>70196100</v>
      </c>
      <c r="AB795" t="str">
        <f t="shared" si="74"/>
        <v>No</v>
      </c>
      <c r="AC795">
        <f t="shared" si="75"/>
        <v>273</v>
      </c>
      <c r="AD795" t="str">
        <f t="shared" si="76"/>
        <v>&lt;₹200</v>
      </c>
      <c r="AE795" t="str">
        <f t="shared" si="77"/>
        <v>71–80%</v>
      </c>
    </row>
    <row r="796" spans="1:31" hidden="1" x14ac:dyDescent="0.35">
      <c r="A796" t="s">
        <v>5458</v>
      </c>
      <c r="B796" t="s">
        <v>6608</v>
      </c>
      <c r="C796" t="str">
        <f>PROPER(Table3[[#This Row],[product_name2]])</f>
        <v>Logitech C270 Digital Hd Webcam With Widescreen Hd Video Calling, Hd Light Correction, Noise-Reducing Mic, For Skype, Facetime, Hangouts, Webex, Pc/Mac/Laptop/Macbook/Tablet - (Black, Hd 720P/30Fps)</v>
      </c>
      <c r="D796" t="s">
        <v>6609</v>
      </c>
      <c r="E796" t="s">
        <v>5460</v>
      </c>
      <c r="F796" t="str">
        <f>LEFT(Table3[[#This Row],[category]], FIND("|", Table3[[#This Row],[category]]) - 1)</f>
        <v>Computers&amp;Accessories</v>
      </c>
      <c r="G796" t="e">
        <f>MID(Table3[[#This Row],[category]], FIND("|", Table3[[#This Row],[category]]) + 1, FIND("|", Table3[[#This Row],[category]], FIND("|", Table3[[#This Row],[category]]) + 1) - FIND("|", Table3[[#This Row],[category]]) - 1)</f>
        <v>#VALUE!</v>
      </c>
      <c r="H796" t="e">
        <f>RIGHT(Table3[[#This Row],[category]], LEN(Table3[[#This Row],[category]]) - FIND("|", Table3[[#This Row],[category]], FIND("|", Table3[[#This Row],[category]]) + 1))</f>
        <v>#VALUE!</v>
      </c>
      <c r="I796" s="5">
        <v>1199</v>
      </c>
      <c r="J796" s="5">
        <v>3490</v>
      </c>
      <c r="K796" s="1">
        <f t="shared" si="72"/>
        <v>65.644699140401144</v>
      </c>
      <c r="L796" s="3">
        <v>0.66</v>
      </c>
      <c r="M796" s="1">
        <v>4.0999999999999996</v>
      </c>
      <c r="N796" s="2">
        <v>11716</v>
      </c>
      <c r="O796" s="7">
        <f>IF(ISNUMBER(Table3[[#This Row],[rating]]), Table3[[#This Row],[rating]], "")</f>
        <v>4.0999999999999996</v>
      </c>
      <c r="P796" s="7">
        <f>Table3[[#This Row],[average rating]] + (Table3[[#This Row],[rating_count]] / 1000)</f>
        <v>15.815999999999999</v>
      </c>
      <c r="Q796" s="7">
        <f>IFERROR(ROUND(VALUE(Table3[[#This Row],[rating]]), 0), "")</f>
        <v>4</v>
      </c>
      <c r="R796" t="s">
        <v>5461</v>
      </c>
      <c r="S796" t="s">
        <v>5462</v>
      </c>
      <c r="T796" t="s">
        <v>5463</v>
      </c>
      <c r="U796" t="s">
        <v>5464</v>
      </c>
      <c r="V796" t="s">
        <v>5465</v>
      </c>
      <c r="W796" t="s">
        <v>5466</v>
      </c>
      <c r="X796" t="s">
        <v>5467</v>
      </c>
      <c r="Y796" t="s">
        <v>5468</v>
      </c>
      <c r="Z796" s="6">
        <f t="shared" si="73"/>
        <v>40888840</v>
      </c>
      <c r="AA796" s="6">
        <f>IFERROR(VALUE(Table3[[#This Row],[potential revenue]]), 0)</f>
        <v>40888840</v>
      </c>
      <c r="AB796" t="str">
        <f t="shared" si="74"/>
        <v>Yes</v>
      </c>
      <c r="AC796">
        <f t="shared" si="75"/>
        <v>274</v>
      </c>
      <c r="AD796" t="str">
        <f t="shared" si="76"/>
        <v>&gt;₹500</v>
      </c>
      <c r="AE796" t="str">
        <f t="shared" si="77"/>
        <v>61–70%</v>
      </c>
    </row>
    <row r="797" spans="1:31" x14ac:dyDescent="0.35">
      <c r="A797" t="s">
        <v>12132</v>
      </c>
      <c r="B797" t="s">
        <v>5558</v>
      </c>
      <c r="C797" t="str">
        <f>PROPER(Table3[[#This Row],[product_name2]])</f>
        <v>Panasonic Cr-2032/5Be Lithium Coin Battery - Pack Of 5</v>
      </c>
      <c r="D797" t="s">
        <v>5559</v>
      </c>
      <c r="E797" t="s">
        <v>8742</v>
      </c>
      <c r="F797" t="str">
        <f>LEFT(Table3[[#This Row],[category]], FIND("|", Table3[[#This Row],[category]]) - 1)</f>
        <v>Home&amp;Kitchen</v>
      </c>
      <c r="G797" t="str">
        <f>MID(Table3[[#This Row],[category]], FIND("|", Table3[[#This Row],[category]]) + 1, FIND("|", Table3[[#This Row],[category]], FIND("|", Table3[[#This Row],[category]]) + 1) - FIND("|", Table3[[#This Row],[category]]) - 1)</f>
        <v>Kitchen&amp;HomeAppliances</v>
      </c>
      <c r="H797" t="str">
        <f>RIGHT(Table3[[#This Row],[category]], LEN(Table3[[#This Row],[category]]) - FIND("|", Table3[[#This Row],[category]], FIND("|", Table3[[#This Row],[category]]) + 1))</f>
        <v>Vacuum,Cleaning&amp;Ironing|Irons,Steamers&amp;Accessories|Irons|DryIrons</v>
      </c>
      <c r="I797" s="6">
        <v>849</v>
      </c>
      <c r="J797" s="6">
        <v>1190</v>
      </c>
      <c r="K797" s="1">
        <f t="shared" si="72"/>
        <v>28.655462184873947</v>
      </c>
      <c r="L797" s="3">
        <v>0.28999999999999998</v>
      </c>
      <c r="M797" s="1">
        <v>4.2</v>
      </c>
      <c r="N797" s="11">
        <v>4184</v>
      </c>
      <c r="O797" s="7">
        <f>IF(ISNUMBER(Table3[[#This Row],[rating]]), Table3[[#This Row],[rating]], "")</f>
        <v>4.2</v>
      </c>
      <c r="P797" s="7">
        <f>Table3[[#This Row],[average rating]] + (Table3[[#This Row],[rating_count]] / 1000)</f>
        <v>8.3840000000000003</v>
      </c>
      <c r="Q797" s="7">
        <f>IFERROR(ROUND(VALUE(Table3[[#This Row],[rating]]), 0), "")</f>
        <v>4</v>
      </c>
      <c r="R797" t="s">
        <v>12134</v>
      </c>
      <c r="S797" t="s">
        <v>12135</v>
      </c>
      <c r="T797" t="s">
        <v>12136</v>
      </c>
      <c r="U797" t="s">
        <v>12137</v>
      </c>
      <c r="V797" t="s">
        <v>12138</v>
      </c>
      <c r="W797" t="s">
        <v>12139</v>
      </c>
      <c r="X797" t="s">
        <v>12140</v>
      </c>
      <c r="Y797" t="s">
        <v>12141</v>
      </c>
      <c r="Z797" s="6">
        <f t="shared" si="73"/>
        <v>4978960</v>
      </c>
      <c r="AA797" s="6">
        <f>IFERROR(VALUE(Table3[[#This Row],[potential revenue]]), 0)</f>
        <v>4978960</v>
      </c>
      <c r="AB797" t="str">
        <f t="shared" si="74"/>
        <v>Yes</v>
      </c>
      <c r="AC797">
        <f t="shared" si="75"/>
        <v>275</v>
      </c>
      <c r="AD797" t="str">
        <f t="shared" si="76"/>
        <v>&gt;₹500</v>
      </c>
      <c r="AE797" t="str">
        <f t="shared" si="77"/>
        <v>21–30%</v>
      </c>
    </row>
    <row r="798" spans="1:31" x14ac:dyDescent="0.35">
      <c r="A798" t="s">
        <v>7846</v>
      </c>
      <c r="B798" t="s">
        <v>5018</v>
      </c>
      <c r="C798" t="str">
        <f>PROPER(Table3[[#This Row],[product_name2]])</f>
        <v>Boult Audio Bassbuds X1 In-Ear Wired Earphones With 10Mm Extra Bass Driver And Hd Sound With Mic(Black)</v>
      </c>
      <c r="D798" t="s">
        <v>5019</v>
      </c>
      <c r="E798" t="s">
        <v>6028</v>
      </c>
      <c r="F798" t="str">
        <f>LEFT(Table3[[#This Row],[category]], FIND("|", Table3[[#This Row],[category]]) - 1)</f>
        <v>Computers&amp;Accessories</v>
      </c>
      <c r="G798" t="str">
        <f>MID(Table3[[#This Row],[category]], FIND("|", Table3[[#This Row],[category]]) + 1, FIND("|", Table3[[#This Row],[category]], FIND("|", Table3[[#This Row],[category]]) + 1) - FIND("|", Table3[[#This Row],[category]]) - 1)</f>
        <v>Accessories&amp;Peripherals</v>
      </c>
      <c r="H798" t="str">
        <f>RIGHT(Table3[[#This Row],[category]], LEN(Table3[[#This Row],[category]]) - FIND("|", Table3[[#This Row],[category]], FIND("|", Table3[[#This Row],[category]]) + 1))</f>
        <v>TabletAccessories|ScreenProtectors</v>
      </c>
      <c r="I798" s="6">
        <v>379</v>
      </c>
      <c r="J798" s="6">
        <v>1499</v>
      </c>
      <c r="K798" s="1">
        <f t="shared" si="72"/>
        <v>74.716477651767846</v>
      </c>
      <c r="L798" s="3">
        <v>0.75</v>
      </c>
      <c r="M798" s="1">
        <v>4.2</v>
      </c>
      <c r="N798" s="11">
        <v>4149</v>
      </c>
      <c r="O798" s="7">
        <f>IF(ISNUMBER(Table3[[#This Row],[rating]]), Table3[[#This Row],[rating]], "")</f>
        <v>4.2</v>
      </c>
      <c r="P798" s="7">
        <f>Table3[[#This Row],[average rating]] + (Table3[[#This Row],[rating_count]] / 1000)</f>
        <v>8.3490000000000002</v>
      </c>
      <c r="Q798" s="7">
        <f>IFERROR(ROUND(VALUE(Table3[[#This Row],[rating]]), 0), "")</f>
        <v>4</v>
      </c>
      <c r="R798" t="s">
        <v>7848</v>
      </c>
      <c r="S798" t="s">
        <v>7849</v>
      </c>
      <c r="T798" t="s">
        <v>7850</v>
      </c>
      <c r="U798" t="s">
        <v>7851</v>
      </c>
      <c r="V798" t="s">
        <v>7852</v>
      </c>
      <c r="W798" t="s">
        <v>7853</v>
      </c>
      <c r="X798" t="s">
        <v>7854</v>
      </c>
      <c r="Y798" t="s">
        <v>7855</v>
      </c>
      <c r="Z798" s="6">
        <f t="shared" si="73"/>
        <v>6219351</v>
      </c>
      <c r="AA798" s="6">
        <f>IFERROR(VALUE(Table3[[#This Row],[potential revenue]]), 0)</f>
        <v>6219351</v>
      </c>
      <c r="AB798" t="str">
        <f t="shared" si="74"/>
        <v>No</v>
      </c>
      <c r="AC798">
        <f t="shared" si="75"/>
        <v>275</v>
      </c>
      <c r="AD798" t="str">
        <f t="shared" si="76"/>
        <v>&gt;₹500</v>
      </c>
      <c r="AE798" t="str">
        <f t="shared" si="77"/>
        <v>71–80%</v>
      </c>
    </row>
    <row r="799" spans="1:31" x14ac:dyDescent="0.35">
      <c r="A799" t="s">
        <v>10130</v>
      </c>
      <c r="B799" t="s">
        <v>3653</v>
      </c>
      <c r="C799" t="str">
        <f>PROPER(Table3[[#This Row],[product_name2]])</f>
        <v>Samsung Galaxy M13 5G (Aqua Green, 6Gb, 128Gb Storage) | 5000Mah Battery | Upto 12Gb Ram With Ram Plus</v>
      </c>
      <c r="D799" t="s">
        <v>3479</v>
      </c>
      <c r="E799" t="s">
        <v>10132</v>
      </c>
      <c r="F799" t="str">
        <f>LEFT(Table3[[#This Row],[category]], FIND("|", Table3[[#This Row],[category]]) - 1)</f>
        <v>Home&amp;Kitchen</v>
      </c>
      <c r="G799" t="str">
        <f>MID(Table3[[#This Row],[category]], FIND("|", Table3[[#This Row],[category]]) + 1, FIND("|", Table3[[#This Row],[category]], FIND("|", Table3[[#This Row],[category]]) + 1) - FIND("|", Table3[[#This Row],[category]]) - 1)</f>
        <v>Heating,Cooling&amp;AirQuality</v>
      </c>
      <c r="H799" t="str">
        <f>RIGHT(Table3[[#This Row],[category]], LEN(Table3[[#This Row],[category]]) - FIND("|", Table3[[#This Row],[category]], FIND("|", Table3[[#This Row],[category]]) + 1))</f>
        <v>AirPurifiers|HEPAAirPurifiers</v>
      </c>
      <c r="I799" s="6">
        <v>9970</v>
      </c>
      <c r="J799" s="6">
        <v>12999</v>
      </c>
      <c r="K799" s="1">
        <f t="shared" si="72"/>
        <v>23.301792445572737</v>
      </c>
      <c r="L799" s="3">
        <v>0.23</v>
      </c>
      <c r="M799" s="1">
        <v>4.3</v>
      </c>
      <c r="N799" s="11">
        <v>4049</v>
      </c>
      <c r="O799" s="7">
        <f>IF(ISNUMBER(Table3[[#This Row],[rating]]), Table3[[#This Row],[rating]], "")</f>
        <v>4.3</v>
      </c>
      <c r="P799" s="7">
        <f>Table3[[#This Row],[average rating]] + (Table3[[#This Row],[rating_count]] / 1000)</f>
        <v>8.3490000000000002</v>
      </c>
      <c r="Q799" s="7">
        <f>IFERROR(ROUND(VALUE(Table3[[#This Row],[rating]]), 0), "")</f>
        <v>4</v>
      </c>
      <c r="R799" t="s">
        <v>10133</v>
      </c>
      <c r="S799" t="s">
        <v>10134</v>
      </c>
      <c r="T799" t="s">
        <v>10135</v>
      </c>
      <c r="U799" t="s">
        <v>10136</v>
      </c>
      <c r="V799" t="s">
        <v>10137</v>
      </c>
      <c r="W799" t="s">
        <v>10138</v>
      </c>
      <c r="X799" t="s">
        <v>10139</v>
      </c>
      <c r="Y799" t="s">
        <v>10140</v>
      </c>
      <c r="Z799" s="6">
        <f t="shared" si="73"/>
        <v>52632951</v>
      </c>
      <c r="AA799" s="6">
        <f>IFERROR(VALUE(Table3[[#This Row],[potential revenue]]), 0)</f>
        <v>52632951</v>
      </c>
      <c r="AB799" t="str">
        <f t="shared" si="74"/>
        <v>Yes</v>
      </c>
      <c r="AC799">
        <f t="shared" si="75"/>
        <v>274</v>
      </c>
      <c r="AD799" t="str">
        <f t="shared" si="76"/>
        <v>₹200–₹500</v>
      </c>
      <c r="AE799" t="str">
        <f t="shared" si="77"/>
        <v>21–30%</v>
      </c>
    </row>
    <row r="800" spans="1:31" x14ac:dyDescent="0.35">
      <c r="A800" t="s">
        <v>9655</v>
      </c>
      <c r="B800" t="s">
        <v>427</v>
      </c>
      <c r="C800" t="str">
        <f>PROPER(Table3[[#This Row],[product_name2]])</f>
        <v>Tp-Link Nano Ac600 Usb Wi-Fi Adapter(Archer T2U Nano)- 2.4G/5G Dual Band Wireless Network Adapter For Pc Desktop Laptop, Mini Travel Size, Supports Windows 11,10, 8.1, 8, 7, Xp/Mac Os 10.9-10.15</v>
      </c>
      <c r="D800" t="s">
        <v>428</v>
      </c>
      <c r="E800" t="s">
        <v>9657</v>
      </c>
      <c r="F800" t="str">
        <f>LEFT(Table3[[#This Row],[category]], FIND("|", Table3[[#This Row],[category]]) - 1)</f>
        <v>Home&amp;Kitchen</v>
      </c>
      <c r="G800" t="str">
        <f>MID(Table3[[#This Row],[category]], FIND("|", Table3[[#This Row],[category]]) + 1, FIND("|", Table3[[#This Row],[category]], FIND("|", Table3[[#This Row],[category]]) + 1) - FIND("|", Table3[[#This Row],[category]]) - 1)</f>
        <v>Kitchen&amp;HomeAppliances</v>
      </c>
      <c r="H800" t="str">
        <f>RIGHT(Table3[[#This Row],[category]], LEN(Table3[[#This Row],[category]]) - FIND("|", Table3[[#This Row],[category]], FIND("|", Table3[[#This Row],[category]]) + 1))</f>
        <v>Coffee,Tea&amp;Espresso|DripCoffeeMachines</v>
      </c>
      <c r="I800" s="6">
        <v>292</v>
      </c>
      <c r="J800" s="6">
        <v>499</v>
      </c>
      <c r="K800" s="1">
        <f t="shared" si="72"/>
        <v>41.482965931863731</v>
      </c>
      <c r="L800" s="3">
        <v>0.41</v>
      </c>
      <c r="M800" s="1">
        <v>4.0999999999999996</v>
      </c>
      <c r="N800" s="11">
        <v>4238</v>
      </c>
      <c r="O800" s="7">
        <f>IF(ISNUMBER(Table3[[#This Row],[rating]]), Table3[[#This Row],[rating]], "")</f>
        <v>4.0999999999999996</v>
      </c>
      <c r="P800" s="7">
        <f>Table3[[#This Row],[average rating]] + (Table3[[#This Row],[rating_count]] / 1000)</f>
        <v>8.338000000000001</v>
      </c>
      <c r="Q800" s="7">
        <f>IFERROR(ROUND(VALUE(Table3[[#This Row],[rating]]), 0), "")</f>
        <v>4</v>
      </c>
      <c r="R800" t="s">
        <v>9658</v>
      </c>
      <c r="S800" t="s">
        <v>9659</v>
      </c>
      <c r="T800" t="s">
        <v>9660</v>
      </c>
      <c r="U800" t="s">
        <v>9661</v>
      </c>
      <c r="V800" t="s">
        <v>9662</v>
      </c>
      <c r="W800" t="s">
        <v>9663</v>
      </c>
      <c r="X800" t="s">
        <v>9664</v>
      </c>
      <c r="Y800" t="s">
        <v>9665</v>
      </c>
      <c r="Z800" s="6">
        <f t="shared" si="73"/>
        <v>2114762</v>
      </c>
      <c r="AA800" s="6">
        <f>IFERROR(VALUE(Table3[[#This Row],[potential revenue]]), 0)</f>
        <v>2114762</v>
      </c>
      <c r="AB800" t="str">
        <f t="shared" si="74"/>
        <v>No</v>
      </c>
      <c r="AC800">
        <f t="shared" si="75"/>
        <v>275</v>
      </c>
      <c r="AD800" t="str">
        <f t="shared" si="76"/>
        <v>&gt;₹500</v>
      </c>
      <c r="AE800" t="str">
        <f t="shared" si="77"/>
        <v>41–50%</v>
      </c>
    </row>
    <row r="801" spans="1:31" x14ac:dyDescent="0.35">
      <c r="A801" t="s">
        <v>12293</v>
      </c>
      <c r="B801" t="s">
        <v>3815</v>
      </c>
      <c r="C801" t="str">
        <f>PROPER(Table3[[#This Row],[product_name2]])</f>
        <v>Nokia 105 Plus Single Sim, Keypad Mobile Phone With Wireless Fm Radio, Memory Card Slot And Mp3 Player | Charcoal</v>
      </c>
      <c r="D801" t="s">
        <v>3816</v>
      </c>
      <c r="E801" t="s">
        <v>8742</v>
      </c>
      <c r="F801" t="str">
        <f>LEFT(Table3[[#This Row],[category]], FIND("|", Table3[[#This Row],[category]]) - 1)</f>
        <v>Home&amp;Kitchen</v>
      </c>
      <c r="G801" t="str">
        <f>MID(Table3[[#This Row],[category]], FIND("|", Table3[[#This Row],[category]]) + 1, FIND("|", Table3[[#This Row],[category]], FIND("|", Table3[[#This Row],[category]]) + 1) - FIND("|", Table3[[#This Row],[category]]) - 1)</f>
        <v>Kitchen&amp;HomeAppliances</v>
      </c>
      <c r="H801" t="str">
        <f>RIGHT(Table3[[#This Row],[category]], LEN(Table3[[#This Row],[category]]) - FIND("|", Table3[[#This Row],[category]], FIND("|", Table3[[#This Row],[category]]) + 1))</f>
        <v>Vacuum,Cleaning&amp;Ironing|Irons,Steamers&amp;Accessories|Irons|DryIrons</v>
      </c>
      <c r="I801" s="6">
        <v>1110</v>
      </c>
      <c r="J801" s="6">
        <v>1599</v>
      </c>
      <c r="K801" s="1">
        <f t="shared" si="72"/>
        <v>30.581613508442778</v>
      </c>
      <c r="L801" s="3">
        <v>0.31</v>
      </c>
      <c r="M801" s="1">
        <v>4.3</v>
      </c>
      <c r="N801" s="11">
        <v>4022</v>
      </c>
      <c r="O801" s="7">
        <f>IF(ISNUMBER(Table3[[#This Row],[rating]]), Table3[[#This Row],[rating]], "")</f>
        <v>4.3</v>
      </c>
      <c r="P801" s="7">
        <f>Table3[[#This Row],[average rating]] + (Table3[[#This Row],[rating_count]] / 1000)</f>
        <v>8.3219999999999992</v>
      </c>
      <c r="Q801" s="7">
        <f>IFERROR(ROUND(VALUE(Table3[[#This Row],[rating]]), 0), "")</f>
        <v>4</v>
      </c>
      <c r="R801" t="s">
        <v>12295</v>
      </c>
      <c r="S801" t="s">
        <v>12296</v>
      </c>
      <c r="T801" t="s">
        <v>12297</v>
      </c>
      <c r="U801" t="s">
        <v>12298</v>
      </c>
      <c r="V801" t="s">
        <v>12299</v>
      </c>
      <c r="W801" t="s">
        <v>12300</v>
      </c>
      <c r="X801" t="s">
        <v>12301</v>
      </c>
      <c r="Y801" t="s">
        <v>12302</v>
      </c>
      <c r="Z801" s="6">
        <f t="shared" si="73"/>
        <v>6431178</v>
      </c>
      <c r="AA801" s="6">
        <f>IFERROR(VALUE(Table3[[#This Row],[potential revenue]]), 0)</f>
        <v>6431178</v>
      </c>
      <c r="AB801" t="str">
        <f t="shared" si="74"/>
        <v>No</v>
      </c>
      <c r="AC801">
        <f t="shared" si="75"/>
        <v>274</v>
      </c>
      <c r="AD801" t="str">
        <f t="shared" si="76"/>
        <v>₹200–₹500</v>
      </c>
      <c r="AE801" t="str">
        <f t="shared" si="77"/>
        <v>31–40%</v>
      </c>
    </row>
    <row r="802" spans="1:31" x14ac:dyDescent="0.35">
      <c r="A802" t="s">
        <v>6304</v>
      </c>
      <c r="B802" t="s">
        <v>584</v>
      </c>
      <c r="C802" t="str">
        <f>PROPER(Table3[[#This Row],[product_name2]])</f>
        <v>Samsung 108 Cm (43 Inches) Crystal 4K Neo Series Ultra Hd Smart Led Tv Ua43Aue65Akxxl (Black)</v>
      </c>
      <c r="D802" t="s">
        <v>585</v>
      </c>
      <c r="E802" t="s">
        <v>6306</v>
      </c>
      <c r="F802" t="str">
        <f>LEFT(Table3[[#This Row],[category]], FIND("|", Table3[[#This Row],[category]]) - 1)</f>
        <v>OfficeProducts</v>
      </c>
      <c r="G802" t="str">
        <f>MID(Table3[[#This Row],[category]], FIND("|", Table3[[#This Row],[category]]) + 1, FIND("|", Table3[[#This Row],[category]], FIND("|", Table3[[#This Row],[category]]) + 1) - FIND("|", Table3[[#This Row],[category]]) - 1)</f>
        <v>OfficePaperProducts</v>
      </c>
      <c r="H802" t="str">
        <f>RIGHT(Table3[[#This Row],[category]], LEN(Table3[[#This Row],[category]]) - FIND("|", Table3[[#This Row],[category]], FIND("|", Table3[[#This Row],[category]]) + 1))</f>
        <v>Paper|Stationery|Notebooks,WritingPads&amp;Diaries|CompositionNotebooks</v>
      </c>
      <c r="I802" s="6">
        <v>252</v>
      </c>
      <c r="J802" s="6">
        <v>315</v>
      </c>
      <c r="K802" s="1">
        <f t="shared" si="72"/>
        <v>20</v>
      </c>
      <c r="L802" s="3">
        <v>0.2</v>
      </c>
      <c r="M802" s="1">
        <v>4.5</v>
      </c>
      <c r="N802" s="11">
        <v>3785</v>
      </c>
      <c r="O802" s="7">
        <f>IF(ISNUMBER(Table3[[#This Row],[rating]]), Table3[[#This Row],[rating]], "")</f>
        <v>4.5</v>
      </c>
      <c r="P802" s="7">
        <f>Table3[[#This Row],[average rating]] + (Table3[[#This Row],[rating_count]] / 1000)</f>
        <v>8.2850000000000001</v>
      </c>
      <c r="Q802" s="7">
        <f>IFERROR(ROUND(VALUE(Table3[[#This Row],[rating]]), 0), "")</f>
        <v>5</v>
      </c>
      <c r="R802" t="s">
        <v>6307</v>
      </c>
      <c r="S802" t="s">
        <v>6308</v>
      </c>
      <c r="T802" t="s">
        <v>6309</v>
      </c>
      <c r="U802" t="s">
        <v>6310</v>
      </c>
      <c r="V802" t="s">
        <v>6311</v>
      </c>
      <c r="W802" t="s">
        <v>6312</v>
      </c>
      <c r="X802" t="s">
        <v>6313</v>
      </c>
      <c r="Y802" t="s">
        <v>6314</v>
      </c>
      <c r="Z802" s="6">
        <f t="shared" si="73"/>
        <v>1192275</v>
      </c>
      <c r="AA802" s="6">
        <f>IFERROR(VALUE(Table3[[#This Row],[potential revenue]]), 0)</f>
        <v>1192275</v>
      </c>
      <c r="AB802" t="str">
        <f t="shared" si="74"/>
        <v>No</v>
      </c>
      <c r="AC802">
        <f t="shared" si="75"/>
        <v>274</v>
      </c>
      <c r="AD802" t="str">
        <f t="shared" si="76"/>
        <v>&gt;₹500</v>
      </c>
      <c r="AE802" t="str">
        <f t="shared" si="77"/>
        <v>11–20%</v>
      </c>
    </row>
    <row r="803" spans="1:31" x14ac:dyDescent="0.35">
      <c r="A803" t="s">
        <v>1246</v>
      </c>
      <c r="B803" t="s">
        <v>115</v>
      </c>
      <c r="C803" t="str">
        <f>PROPER(Table3[[#This Row],[product_name2]])</f>
        <v>Portronics Konnect L Por-1081 Fast Charging 3A Type-C Cable 1.2Meter With Charge &amp; Sync Function For All Type-C Devices (Grey)</v>
      </c>
      <c r="D803" t="s">
        <v>116</v>
      </c>
      <c r="E803" t="s">
        <v>132</v>
      </c>
      <c r="F803" t="str">
        <f>LEFT(Table3[[#This Row],[category]], FIND("|", Table3[[#This Row],[category]]) - 1)</f>
        <v>Electronics</v>
      </c>
      <c r="G803" t="str">
        <f>MID(Table3[[#This Row],[category]], FIND("|", Table3[[#This Row],[category]]) + 1, FIND("|", Table3[[#This Row],[category]], FIND("|", Table3[[#This Row],[category]]) + 1) - FIND("|", Table3[[#This Row],[category]]) - 1)</f>
        <v>HomeTheater,TV&amp;Video</v>
      </c>
      <c r="H803" t="str">
        <f>RIGHT(Table3[[#This Row],[category]], LEN(Table3[[#This Row],[category]]) - FIND("|", Table3[[#This Row],[category]], FIND("|", Table3[[#This Row],[category]]) + 1))</f>
        <v>Accessories|Cables|HDMICables</v>
      </c>
      <c r="I803" s="6">
        <v>999</v>
      </c>
      <c r="J803" s="6">
        <v>2399</v>
      </c>
      <c r="K803" s="1">
        <f t="shared" si="72"/>
        <v>58.357649020425171</v>
      </c>
      <c r="L803" s="3">
        <v>0.57999999999999996</v>
      </c>
      <c r="M803" s="1">
        <v>4.5999999999999996</v>
      </c>
      <c r="N803" s="11">
        <v>3664</v>
      </c>
      <c r="O803" s="7">
        <f>IF(ISNUMBER(Table3[[#This Row],[rating]]), Table3[[#This Row],[rating]], "")</f>
        <v>4.5999999999999996</v>
      </c>
      <c r="P803" s="7">
        <f>Table3[[#This Row],[average rating]] + (Table3[[#This Row],[rating_count]] / 1000)</f>
        <v>8.2639999999999993</v>
      </c>
      <c r="Q803" s="7">
        <f>IFERROR(ROUND(VALUE(Table3[[#This Row],[rating]]), 0), "")</f>
        <v>5</v>
      </c>
      <c r="R803" t="s">
        <v>1248</v>
      </c>
      <c r="S803" t="s">
        <v>1249</v>
      </c>
      <c r="T803" t="s">
        <v>1250</v>
      </c>
      <c r="U803" t="s">
        <v>1251</v>
      </c>
      <c r="V803" t="s">
        <v>1252</v>
      </c>
      <c r="W803" t="s">
        <v>1253</v>
      </c>
      <c r="X803" t="s">
        <v>1254</v>
      </c>
      <c r="Y803" t="s">
        <v>1255</v>
      </c>
      <c r="Z803" s="6">
        <f t="shared" si="73"/>
        <v>8789936</v>
      </c>
      <c r="AA803" s="6">
        <f>IFERROR(VALUE(Table3[[#This Row],[potential revenue]]), 0)</f>
        <v>8789936</v>
      </c>
      <c r="AB803" t="str">
        <f t="shared" si="74"/>
        <v>No</v>
      </c>
      <c r="AC803">
        <f t="shared" si="75"/>
        <v>275</v>
      </c>
      <c r="AD803" t="str">
        <f t="shared" si="76"/>
        <v>₹200–₹500</v>
      </c>
      <c r="AE803" t="str">
        <f t="shared" si="77"/>
        <v>51–60%</v>
      </c>
    </row>
    <row r="804" spans="1:31" x14ac:dyDescent="0.35">
      <c r="A804" t="s">
        <v>10578</v>
      </c>
      <c r="B804" t="s">
        <v>7477</v>
      </c>
      <c r="C804" t="str">
        <f>PROPER(Table3[[#This Row],[product_name2]])</f>
        <v>Zebronics Zeb-Sound Bomb N1 True Wireless In Ear Earbuds With Mic Enc, Gaming Mode (Up To 50Ms), Up To 18H Playback, Bt V5.2, Fidget Case, Voice Assistant, Splash Proof, Type C (Midnight Black)</v>
      </c>
      <c r="D804" t="s">
        <v>7478</v>
      </c>
      <c r="E804" t="s">
        <v>10132</v>
      </c>
      <c r="F804" t="str">
        <f>LEFT(Table3[[#This Row],[category]], FIND("|", Table3[[#This Row],[category]]) - 1)</f>
        <v>Home&amp;Kitchen</v>
      </c>
      <c r="G804" t="str">
        <f>MID(Table3[[#This Row],[category]], FIND("|", Table3[[#This Row],[category]]) + 1, FIND("|", Table3[[#This Row],[category]], FIND("|", Table3[[#This Row],[category]]) + 1) - FIND("|", Table3[[#This Row],[category]]) - 1)</f>
        <v>Heating,Cooling&amp;AirQuality</v>
      </c>
      <c r="H804" t="str">
        <f>RIGHT(Table3[[#This Row],[category]], LEN(Table3[[#This Row],[category]]) - FIND("|", Table3[[#This Row],[category]], FIND("|", Table3[[#This Row],[category]]) + 1))</f>
        <v>AirPurifiers|HEPAAirPurifiers</v>
      </c>
      <c r="I804" s="6">
        <v>8799</v>
      </c>
      <c r="J804" s="6">
        <v>11995</v>
      </c>
      <c r="K804" s="1">
        <f t="shared" si="72"/>
        <v>26.644435181325555</v>
      </c>
      <c r="L804" s="3">
        <v>0.27</v>
      </c>
      <c r="M804" s="1">
        <v>4.0999999999999996</v>
      </c>
      <c r="N804" s="11">
        <v>4157</v>
      </c>
      <c r="O804" s="7">
        <f>IF(ISNUMBER(Table3[[#This Row],[rating]]), Table3[[#This Row],[rating]], "")</f>
        <v>4.0999999999999996</v>
      </c>
      <c r="P804" s="7">
        <f>Table3[[#This Row],[average rating]] + (Table3[[#This Row],[rating_count]] / 1000)</f>
        <v>8.2569999999999997</v>
      </c>
      <c r="Q804" s="7">
        <f>IFERROR(ROUND(VALUE(Table3[[#This Row],[rating]]), 0), "")</f>
        <v>4</v>
      </c>
      <c r="R804" t="s">
        <v>10580</v>
      </c>
      <c r="S804" t="s">
        <v>10581</v>
      </c>
      <c r="T804" t="s">
        <v>10582</v>
      </c>
      <c r="U804" t="s">
        <v>10583</v>
      </c>
      <c r="V804" t="s">
        <v>10584</v>
      </c>
      <c r="W804" t="s">
        <v>10585</v>
      </c>
      <c r="X804" t="s">
        <v>10586</v>
      </c>
      <c r="Y804" t="s">
        <v>10587</v>
      </c>
      <c r="Z804" s="6">
        <f t="shared" si="73"/>
        <v>49863215</v>
      </c>
      <c r="AA804" s="6">
        <f>IFERROR(VALUE(Table3[[#This Row],[potential revenue]]), 0)</f>
        <v>49863215</v>
      </c>
      <c r="AB804" t="str">
        <f t="shared" si="74"/>
        <v>Yes</v>
      </c>
      <c r="AC804">
        <f t="shared" si="75"/>
        <v>275</v>
      </c>
      <c r="AD804" t="str">
        <f t="shared" si="76"/>
        <v>&gt;₹500</v>
      </c>
      <c r="AE804" t="str">
        <f t="shared" si="77"/>
        <v>21–30%</v>
      </c>
    </row>
    <row r="805" spans="1:31" x14ac:dyDescent="0.35">
      <c r="A805" t="s">
        <v>10223</v>
      </c>
      <c r="B805" t="s">
        <v>1807</v>
      </c>
      <c r="C805" t="str">
        <f>PROPER(Table3[[#This Row],[product_name2]])</f>
        <v>Bluerigger High Speed Hdmi Cable With Ethernet - Supports 3D, 4K 60Hz And Audio Return - Latest Version (3 Feet / 0.9 Meter)</v>
      </c>
      <c r="D805" t="s">
        <v>1808</v>
      </c>
      <c r="E805" t="s">
        <v>10132</v>
      </c>
      <c r="F805" t="str">
        <f>LEFT(Table3[[#This Row],[category]], FIND("|", Table3[[#This Row],[category]]) - 1)</f>
        <v>Home&amp;Kitchen</v>
      </c>
      <c r="G805" t="str">
        <f>MID(Table3[[#This Row],[category]], FIND("|", Table3[[#This Row],[category]]) + 1, FIND("|", Table3[[#This Row],[category]], FIND("|", Table3[[#This Row],[category]]) + 1) - FIND("|", Table3[[#This Row],[category]]) - 1)</f>
        <v>Heating,Cooling&amp;AirQuality</v>
      </c>
      <c r="H805" t="str">
        <f>RIGHT(Table3[[#This Row],[category]], LEN(Table3[[#This Row],[category]]) - FIND("|", Table3[[#This Row],[category]], FIND("|", Table3[[#This Row],[category]]) + 1))</f>
        <v>AirPurifiers|HEPAAirPurifiers</v>
      </c>
      <c r="I805" s="6">
        <v>14400</v>
      </c>
      <c r="J805" s="6">
        <v>59900</v>
      </c>
      <c r="K805" s="1">
        <f t="shared" si="72"/>
        <v>75.959933222036724</v>
      </c>
      <c r="L805" s="3">
        <v>0.76</v>
      </c>
      <c r="M805" s="1">
        <v>4.4000000000000004</v>
      </c>
      <c r="N805" s="11">
        <v>3837</v>
      </c>
      <c r="O805" s="7">
        <f>IF(ISNUMBER(Table3[[#This Row],[rating]]), Table3[[#This Row],[rating]], "")</f>
        <v>4.4000000000000004</v>
      </c>
      <c r="P805" s="7">
        <f>Table3[[#This Row],[average rating]] + (Table3[[#This Row],[rating_count]] / 1000)</f>
        <v>8.2370000000000001</v>
      </c>
      <c r="Q805" s="7">
        <f>IFERROR(ROUND(VALUE(Table3[[#This Row],[rating]]), 0), "")</f>
        <v>4</v>
      </c>
      <c r="R805" t="s">
        <v>10225</v>
      </c>
      <c r="S805" t="s">
        <v>10226</v>
      </c>
      <c r="T805" t="s">
        <v>10227</v>
      </c>
      <c r="U805" t="s">
        <v>10228</v>
      </c>
      <c r="V805" t="s">
        <v>10229</v>
      </c>
      <c r="W805" t="s">
        <v>10230</v>
      </c>
      <c r="X805" t="s">
        <v>10231</v>
      </c>
      <c r="Y805" t="s">
        <v>10232</v>
      </c>
      <c r="Z805" s="6">
        <f t="shared" si="73"/>
        <v>229836300</v>
      </c>
      <c r="AA805" s="6">
        <f>IFERROR(VALUE(Table3[[#This Row],[potential revenue]]), 0)</f>
        <v>229836300</v>
      </c>
      <c r="AB805" t="str">
        <f t="shared" si="74"/>
        <v>No</v>
      </c>
      <c r="AC805">
        <f t="shared" si="75"/>
        <v>276</v>
      </c>
      <c r="AD805" t="str">
        <f t="shared" si="76"/>
        <v>&gt;₹500</v>
      </c>
      <c r="AE805" t="str">
        <f t="shared" si="77"/>
        <v>71–80%</v>
      </c>
    </row>
    <row r="806" spans="1:31" x14ac:dyDescent="0.35">
      <c r="A806" t="s">
        <v>13037</v>
      </c>
      <c r="B806" t="s">
        <v>7815</v>
      </c>
      <c r="C806" t="str">
        <f>PROPER(Table3[[#This Row],[product_name2]])</f>
        <v>Realme Buds Wireless In Ear Bluetooth Earphones With Mic, 11.2Mm Bass Boost Driver, Magnetic Fast Pair, Fast Charging And 12 Hrs Playtime (Yellow)</v>
      </c>
      <c r="D806" t="s">
        <v>7816</v>
      </c>
      <c r="E806" t="s">
        <v>9740</v>
      </c>
      <c r="F806" t="str">
        <f>LEFT(Table3[[#This Row],[category]], FIND("|", Table3[[#This Row],[category]]) - 1)</f>
        <v>Home&amp;Kitchen</v>
      </c>
      <c r="G806" t="str">
        <f>MID(Table3[[#This Row],[category]], FIND("|", Table3[[#This Row],[category]]) + 1, FIND("|", Table3[[#This Row],[category]], FIND("|", Table3[[#This Row],[category]]) + 1) - FIND("|", Table3[[#This Row],[category]]) - 1)</f>
        <v>Kitchen&amp;HomeAppliances</v>
      </c>
      <c r="H806" t="str">
        <f>RIGHT(Table3[[#This Row],[category]], LEN(Table3[[#This Row],[category]]) - FIND("|", Table3[[#This Row],[category]], FIND("|", Table3[[#This Row],[category]]) + 1))</f>
        <v>SmallKitchenAppliances|Rice&amp;PastaCookers</v>
      </c>
      <c r="I806" s="6">
        <v>2280</v>
      </c>
      <c r="J806" s="6">
        <v>3045</v>
      </c>
      <c r="K806" s="1">
        <f t="shared" si="72"/>
        <v>25.123152709359609</v>
      </c>
      <c r="L806" s="3">
        <v>0.25</v>
      </c>
      <c r="M806" s="1">
        <v>4.0999999999999996</v>
      </c>
      <c r="N806" s="11">
        <v>4118</v>
      </c>
      <c r="O806" s="7">
        <f>IF(ISNUMBER(Table3[[#This Row],[rating]]), Table3[[#This Row],[rating]], "")</f>
        <v>4.0999999999999996</v>
      </c>
      <c r="P806" s="7">
        <f>Table3[[#This Row],[average rating]] + (Table3[[#This Row],[rating_count]] / 1000)</f>
        <v>8.218</v>
      </c>
      <c r="Q806" s="7">
        <f>IFERROR(ROUND(VALUE(Table3[[#This Row],[rating]]), 0), "")</f>
        <v>4</v>
      </c>
      <c r="R806" t="s">
        <v>13039</v>
      </c>
      <c r="S806" t="s">
        <v>13040</v>
      </c>
      <c r="T806" t="s">
        <v>13041</v>
      </c>
      <c r="U806" t="s">
        <v>13042</v>
      </c>
      <c r="V806" t="s">
        <v>13043</v>
      </c>
      <c r="W806" t="s">
        <v>13044</v>
      </c>
      <c r="X806" t="s">
        <v>13045</v>
      </c>
      <c r="Y806" t="s">
        <v>13046</v>
      </c>
      <c r="Z806" s="6">
        <f t="shared" si="73"/>
        <v>12539310</v>
      </c>
      <c r="AA806" s="6">
        <f>IFERROR(VALUE(Table3[[#This Row],[potential revenue]]), 0)</f>
        <v>12539310</v>
      </c>
      <c r="AB806" t="str">
        <f t="shared" si="74"/>
        <v>Yes</v>
      </c>
      <c r="AC806">
        <f t="shared" si="75"/>
        <v>275</v>
      </c>
      <c r="AD806" t="str">
        <f t="shared" si="76"/>
        <v>&gt;₹500</v>
      </c>
      <c r="AE806" t="str">
        <f t="shared" si="77"/>
        <v>21–30%</v>
      </c>
    </row>
    <row r="807" spans="1:31" x14ac:dyDescent="0.35">
      <c r="A807" t="s">
        <v>513</v>
      </c>
      <c r="B807" t="s">
        <v>3977</v>
      </c>
      <c r="C807" t="str">
        <f>PROPER(Table3[[#This Row],[product_name2]])</f>
        <v>Redmi 9A Sport (Carbon Black, 2Gb Ram, 32Gb Storage) | 2Ghz Octa-Core Helio G25 Processor | 5000 Mah Battery</v>
      </c>
      <c r="D807" t="s">
        <v>3978</v>
      </c>
      <c r="E807" t="s">
        <v>515</v>
      </c>
      <c r="F807" t="str">
        <f>LEFT(Table3[[#This Row],[category]], FIND("|", Table3[[#This Row],[category]]) - 1)</f>
        <v>Electronics</v>
      </c>
      <c r="G807" t="str">
        <f>MID(Table3[[#This Row],[category]], FIND("|", Table3[[#This Row],[category]]) + 1, FIND("|", Table3[[#This Row],[category]], FIND("|", Table3[[#This Row],[category]]) + 1) - FIND("|", Table3[[#This Row],[category]]) - 1)</f>
        <v>HomeTheater,TV&amp;Video</v>
      </c>
      <c r="H807" t="str">
        <f>RIGHT(Table3[[#This Row],[category]], LEN(Table3[[#This Row],[category]]) - FIND("|", Table3[[#This Row],[category]], FIND("|", Table3[[#This Row],[category]]) + 1))</f>
        <v>Televisions|StandardTelevisions</v>
      </c>
      <c r="I807" s="6">
        <v>6999</v>
      </c>
      <c r="J807" s="6">
        <v>12999</v>
      </c>
      <c r="K807" s="1">
        <f t="shared" si="72"/>
        <v>46.157396722824835</v>
      </c>
      <c r="L807" s="3">
        <v>0.46</v>
      </c>
      <c r="M807" s="1">
        <v>4.2</v>
      </c>
      <c r="N807" s="11">
        <v>4003</v>
      </c>
      <c r="O807" s="7">
        <f>IF(ISNUMBER(Table3[[#This Row],[rating]]), Table3[[#This Row],[rating]], "")</f>
        <v>4.2</v>
      </c>
      <c r="P807" s="7">
        <f>Table3[[#This Row],[average rating]] + (Table3[[#This Row],[rating_count]] / 1000)</f>
        <v>8.2029999999999994</v>
      </c>
      <c r="Q807" s="7">
        <f>IFERROR(ROUND(VALUE(Table3[[#This Row],[rating]]), 0), "")</f>
        <v>4</v>
      </c>
      <c r="R807" t="s">
        <v>516</v>
      </c>
      <c r="S807" t="s">
        <v>517</v>
      </c>
      <c r="T807" t="s">
        <v>518</v>
      </c>
      <c r="U807" t="s">
        <v>519</v>
      </c>
      <c r="V807" t="s">
        <v>520</v>
      </c>
      <c r="W807" t="s">
        <v>521</v>
      </c>
      <c r="X807" t="s">
        <v>522</v>
      </c>
      <c r="Y807" t="s">
        <v>523</v>
      </c>
      <c r="Z807" s="6">
        <f t="shared" si="73"/>
        <v>52034997</v>
      </c>
      <c r="AA807" s="6">
        <f>IFERROR(VALUE(Table3[[#This Row],[potential revenue]]), 0)</f>
        <v>52034997</v>
      </c>
      <c r="AB807" t="str">
        <f t="shared" si="74"/>
        <v>No</v>
      </c>
      <c r="AC807">
        <f t="shared" si="75"/>
        <v>276</v>
      </c>
      <c r="AD807" t="str">
        <f t="shared" si="76"/>
        <v>&gt;₹500</v>
      </c>
      <c r="AE807" t="str">
        <f t="shared" si="77"/>
        <v>41–50%</v>
      </c>
    </row>
    <row r="808" spans="1:31" x14ac:dyDescent="0.35">
      <c r="A808" t="s">
        <v>1687</v>
      </c>
      <c r="B808" t="s">
        <v>4190</v>
      </c>
      <c r="C808" t="str">
        <f>PROPER(Table3[[#This Row],[product_name2]])</f>
        <v>Noise Pulse 2 Max Advanced Bluetooth Calling Smart Watch With 1.85'' Tft And 550 Nits Brightness, Smart Dnd, 10 Days Battery, 100 Sports Mode, Smartwatch For Men And Women - (Jet Black)</v>
      </c>
      <c r="D808" t="s">
        <v>4191</v>
      </c>
      <c r="E808" t="s">
        <v>515</v>
      </c>
      <c r="F808" t="str">
        <f>LEFT(Table3[[#This Row],[category]], FIND("|", Table3[[#This Row],[category]]) - 1)</f>
        <v>Electronics</v>
      </c>
      <c r="G808" t="str">
        <f>MID(Table3[[#This Row],[category]], FIND("|", Table3[[#This Row],[category]]) + 1, FIND("|", Table3[[#This Row],[category]], FIND("|", Table3[[#This Row],[category]]) + 1) - FIND("|", Table3[[#This Row],[category]]) - 1)</f>
        <v>HomeTheater,TV&amp;Video</v>
      </c>
      <c r="H808" t="str">
        <f>RIGHT(Table3[[#This Row],[category]], LEN(Table3[[#This Row],[category]]) - FIND("|", Table3[[#This Row],[category]], FIND("|", Table3[[#This Row],[category]]) + 1))</f>
        <v>Televisions|StandardTelevisions</v>
      </c>
      <c r="I808" s="6">
        <v>5699</v>
      </c>
      <c r="J808" s="6">
        <v>11000</v>
      </c>
      <c r="K808" s="1">
        <f t="shared" si="72"/>
        <v>48.190909090909088</v>
      </c>
      <c r="L808" s="3">
        <v>0.48</v>
      </c>
      <c r="M808" s="1">
        <v>4.2</v>
      </c>
      <c r="N808" s="11">
        <v>4003</v>
      </c>
      <c r="O808" s="7">
        <f>IF(ISNUMBER(Table3[[#This Row],[rating]]), Table3[[#This Row],[rating]], "")</f>
        <v>4.2</v>
      </c>
      <c r="P808" s="7">
        <f>Table3[[#This Row],[average rating]] + (Table3[[#This Row],[rating_count]] / 1000)</f>
        <v>8.2029999999999994</v>
      </c>
      <c r="Q808" s="7">
        <f>IFERROR(ROUND(VALUE(Table3[[#This Row],[rating]]), 0), "")</f>
        <v>4</v>
      </c>
      <c r="R808" t="s">
        <v>1689</v>
      </c>
      <c r="S808" t="s">
        <v>517</v>
      </c>
      <c r="T808" t="s">
        <v>518</v>
      </c>
      <c r="U808" t="s">
        <v>519</v>
      </c>
      <c r="V808" t="s">
        <v>520</v>
      </c>
      <c r="W808" t="s">
        <v>1690</v>
      </c>
      <c r="X808" t="s">
        <v>1691</v>
      </c>
      <c r="Y808" t="s">
        <v>1692</v>
      </c>
      <c r="Z808" s="6">
        <f t="shared" si="73"/>
        <v>44033000</v>
      </c>
      <c r="AA808" s="6">
        <f>IFERROR(VALUE(Table3[[#This Row],[potential revenue]]), 0)</f>
        <v>44033000</v>
      </c>
      <c r="AB808" t="str">
        <f t="shared" si="74"/>
        <v>No</v>
      </c>
      <c r="AC808">
        <f t="shared" si="75"/>
        <v>275</v>
      </c>
      <c r="AD808" t="str">
        <f t="shared" si="76"/>
        <v>&gt;₹500</v>
      </c>
      <c r="AE808" t="str">
        <f t="shared" si="77"/>
        <v>41–50%</v>
      </c>
    </row>
    <row r="809" spans="1:31" x14ac:dyDescent="0.35">
      <c r="A809" t="s">
        <v>9553</v>
      </c>
      <c r="B809" t="s">
        <v>11385</v>
      </c>
      <c r="C809" t="str">
        <f>PROPER(Table3[[#This Row],[product_name2]])</f>
        <v>American Micronic- Imported Wet &amp; Dry Vacuum Cleaner, 21 Litre Stainless Steel With Blower &amp; Hepa Filter, 1600 Watts 100% Copper Motor 28 Kpa Suction With Washable Reusable Dust Bag (Red/Black/Steel)-Ami-Vcd21-1600Wdx</v>
      </c>
      <c r="D809" t="s">
        <v>11386</v>
      </c>
      <c r="E809" t="s">
        <v>8753</v>
      </c>
      <c r="F809" t="str">
        <f>LEFT(Table3[[#This Row],[category]], FIND("|", Table3[[#This Row],[category]]) - 1)</f>
        <v>Home&amp;Kitchen</v>
      </c>
      <c r="G809" t="str">
        <f>MID(Table3[[#This Row],[category]], FIND("|", Table3[[#This Row],[category]]) + 1, FIND("|", Table3[[#This Row],[category]], FIND("|", Table3[[#This Row],[category]]) + 1) - FIND("|", Table3[[#This Row],[category]]) - 1)</f>
        <v>Kitchen&amp;HomeAppliances</v>
      </c>
      <c r="H809" t="str">
        <f>RIGHT(Table3[[#This Row],[category]], LEN(Table3[[#This Row],[category]]) - FIND("|", Table3[[#This Row],[category]], FIND("|", Table3[[#This Row],[category]]) + 1))</f>
        <v>SmallKitchenAppliances|MixerGrinders</v>
      </c>
      <c r="I809" s="6">
        <v>1149</v>
      </c>
      <c r="J809" s="6">
        <v>2499</v>
      </c>
      <c r="K809" s="1">
        <f t="shared" si="72"/>
        <v>54.021608643457384</v>
      </c>
      <c r="L809" s="3">
        <v>0.54</v>
      </c>
      <c r="M809" s="1">
        <v>3.8</v>
      </c>
      <c r="N809" s="11">
        <v>4383</v>
      </c>
      <c r="O809" s="7">
        <f>IF(ISNUMBER(Table3[[#This Row],[rating]]), Table3[[#This Row],[rating]], "")</f>
        <v>3.8</v>
      </c>
      <c r="P809" s="7">
        <f>Table3[[#This Row],[average rating]] + (Table3[[#This Row],[rating_count]] / 1000)</f>
        <v>8.1829999999999998</v>
      </c>
      <c r="Q809" s="7">
        <f>IFERROR(ROUND(VALUE(Table3[[#This Row],[rating]]), 0), "")</f>
        <v>4</v>
      </c>
      <c r="R809" t="s">
        <v>9555</v>
      </c>
      <c r="S809" t="s">
        <v>9556</v>
      </c>
      <c r="T809" t="s">
        <v>9557</v>
      </c>
      <c r="U809" t="s">
        <v>9558</v>
      </c>
      <c r="V809" t="s">
        <v>9559</v>
      </c>
      <c r="W809" t="s">
        <v>9560</v>
      </c>
      <c r="X809" t="s">
        <v>9561</v>
      </c>
      <c r="Y809" t="s">
        <v>9562</v>
      </c>
      <c r="Z809" s="6">
        <f t="shared" si="73"/>
        <v>10953117</v>
      </c>
      <c r="AA809" s="6">
        <f>IFERROR(VALUE(Table3[[#This Row],[potential revenue]]), 0)</f>
        <v>10953117</v>
      </c>
      <c r="AB809" t="str">
        <f t="shared" si="74"/>
        <v>No</v>
      </c>
      <c r="AC809">
        <f t="shared" si="75"/>
        <v>275</v>
      </c>
      <c r="AD809" t="str">
        <f t="shared" si="76"/>
        <v>&gt;₹500</v>
      </c>
      <c r="AE809" t="str">
        <f t="shared" si="77"/>
        <v>51–60%</v>
      </c>
    </row>
    <row r="810" spans="1:31" x14ac:dyDescent="0.35">
      <c r="A810" t="s">
        <v>12514</v>
      </c>
      <c r="B810" t="s">
        <v>7740</v>
      </c>
      <c r="C810" t="str">
        <f>PROPER(Table3[[#This Row],[product_name2]])</f>
        <v>Canon Pixma Mg2577S All-In-One Inkjet Colour Printer With 1 Additional Colour Cartridge</v>
      </c>
      <c r="D810" t="s">
        <v>7741</v>
      </c>
      <c r="E810" t="s">
        <v>12174</v>
      </c>
      <c r="F810" t="str">
        <f>LEFT(Table3[[#This Row],[category]], FIND("|", Table3[[#This Row],[category]]) - 1)</f>
        <v>Home&amp;Kitchen</v>
      </c>
      <c r="G810" t="str">
        <f>MID(Table3[[#This Row],[category]], FIND("|", Table3[[#This Row],[category]]) + 1, FIND("|", Table3[[#This Row],[category]], FIND("|", Table3[[#This Row],[category]]) + 1) - FIND("|", Table3[[#This Row],[category]]) - 1)</f>
        <v>Kitchen&amp;HomeAppliances</v>
      </c>
      <c r="H810" t="str">
        <f>RIGHT(Table3[[#This Row],[category]], LEN(Table3[[#This Row],[category]]) - FIND("|", Table3[[#This Row],[category]], FIND("|", Table3[[#This Row],[category]]) + 1))</f>
        <v>Coffee,Tea&amp;Espresso|CoffeeMakerAccessories|MeasuringSpoons</v>
      </c>
      <c r="I810" s="6">
        <v>149</v>
      </c>
      <c r="J810" s="6">
        <v>300</v>
      </c>
      <c r="K810" s="1">
        <f t="shared" si="72"/>
        <v>50.333333333333329</v>
      </c>
      <c r="L810" s="3">
        <v>0.5</v>
      </c>
      <c r="M810" s="1">
        <v>4.0999999999999996</v>
      </c>
      <c r="N810" s="11">
        <v>4074</v>
      </c>
      <c r="O810" s="7">
        <f>IF(ISNUMBER(Table3[[#This Row],[rating]]), Table3[[#This Row],[rating]], "")</f>
        <v>4.0999999999999996</v>
      </c>
      <c r="P810" s="7">
        <f>Table3[[#This Row],[average rating]] + (Table3[[#This Row],[rating_count]] / 1000)</f>
        <v>8.1739999999999995</v>
      </c>
      <c r="Q810" s="7">
        <f>IFERROR(ROUND(VALUE(Table3[[#This Row],[rating]]), 0), "")</f>
        <v>4</v>
      </c>
      <c r="R810" t="s">
        <v>12516</v>
      </c>
      <c r="S810" t="s">
        <v>12517</v>
      </c>
      <c r="T810" t="s">
        <v>12518</v>
      </c>
      <c r="U810" t="s">
        <v>12519</v>
      </c>
      <c r="V810" t="s">
        <v>12520</v>
      </c>
      <c r="W810" t="s">
        <v>12521</v>
      </c>
      <c r="X810" t="s">
        <v>12522</v>
      </c>
      <c r="Y810" t="s">
        <v>12523</v>
      </c>
      <c r="Z810" s="6">
        <f t="shared" si="73"/>
        <v>1222200</v>
      </c>
      <c r="AA810" s="6">
        <f>IFERROR(VALUE(Table3[[#This Row],[potential revenue]]), 0)</f>
        <v>1222200</v>
      </c>
      <c r="AB810" t="str">
        <f t="shared" si="74"/>
        <v>Yes</v>
      </c>
      <c r="AC810">
        <f t="shared" si="75"/>
        <v>275</v>
      </c>
      <c r="AD810" t="str">
        <f t="shared" si="76"/>
        <v>&gt;₹500</v>
      </c>
      <c r="AE810" t="str">
        <f t="shared" si="77"/>
        <v>51–60%</v>
      </c>
    </row>
    <row r="811" spans="1:31" x14ac:dyDescent="0.35">
      <c r="A811" t="s">
        <v>9990</v>
      </c>
      <c r="B811" t="s">
        <v>11415</v>
      </c>
      <c r="C811" t="str">
        <f>PROPER(Table3[[#This Row],[product_name2]])</f>
        <v>Hul Pureit Eco Water Saver Mineral Ro+Uv+Mf As Wall Mounted/Counter Top Black 10L Water Purifier</v>
      </c>
      <c r="D811" t="s">
        <v>11416</v>
      </c>
      <c r="E811" t="s">
        <v>9992</v>
      </c>
      <c r="F811" t="str">
        <f>LEFT(Table3[[#This Row],[category]], FIND("|", Table3[[#This Row],[category]]) - 1)</f>
        <v>Home&amp;Kitchen</v>
      </c>
      <c r="G811" t="str">
        <f>MID(Table3[[#This Row],[category]], FIND("|", Table3[[#This Row],[category]]) + 1, FIND("|", Table3[[#This Row],[category]], FIND("|", Table3[[#This Row],[category]]) + 1) - FIND("|", Table3[[#This Row],[category]]) - 1)</f>
        <v>Kitchen&amp;HomeAppliances</v>
      </c>
      <c r="H811" t="str">
        <f>RIGHT(Table3[[#This Row],[category]], LEN(Table3[[#This Row],[category]]) - FIND("|", Table3[[#This Row],[category]], FIND("|", Table3[[#This Row],[category]]) + 1))</f>
        <v>Vacuum,Cleaning&amp;Ironing|Vacuums&amp;FloorCare|Vacuums|Wet-DryVacuums</v>
      </c>
      <c r="I811" s="6">
        <v>5499</v>
      </c>
      <c r="J811" s="6">
        <v>9999</v>
      </c>
      <c r="K811" s="1">
        <f t="shared" si="72"/>
        <v>45.004500450045001</v>
      </c>
      <c r="L811" s="3">
        <v>0.45</v>
      </c>
      <c r="M811" s="1">
        <v>3.8</v>
      </c>
      <c r="N811" s="11">
        <v>4353</v>
      </c>
      <c r="O811" s="7">
        <f>IF(ISNUMBER(Table3[[#This Row],[rating]]), Table3[[#This Row],[rating]], "")</f>
        <v>3.8</v>
      </c>
      <c r="P811" s="7">
        <f>Table3[[#This Row],[average rating]] + (Table3[[#This Row],[rating_count]] / 1000)</f>
        <v>8.1529999999999987</v>
      </c>
      <c r="Q811" s="7">
        <f>IFERROR(ROUND(VALUE(Table3[[#This Row],[rating]]), 0), "")</f>
        <v>4</v>
      </c>
      <c r="R811" t="s">
        <v>9993</v>
      </c>
      <c r="S811" t="s">
        <v>9994</v>
      </c>
      <c r="T811" t="s">
        <v>9995</v>
      </c>
      <c r="U811" t="s">
        <v>9996</v>
      </c>
      <c r="V811" t="s">
        <v>9997</v>
      </c>
      <c r="W811" t="s">
        <v>9998</v>
      </c>
      <c r="X811" t="s">
        <v>9999</v>
      </c>
      <c r="Y811" t="s">
        <v>10000</v>
      </c>
      <c r="Z811" s="6">
        <f t="shared" si="73"/>
        <v>43525647</v>
      </c>
      <c r="AA811" s="6">
        <f>IFERROR(VALUE(Table3[[#This Row],[potential revenue]]), 0)</f>
        <v>43525647</v>
      </c>
      <c r="AB811" t="str">
        <f t="shared" si="74"/>
        <v>Yes</v>
      </c>
      <c r="AC811">
        <f t="shared" si="75"/>
        <v>276</v>
      </c>
      <c r="AD811" t="str">
        <f t="shared" si="76"/>
        <v>&lt;₹200</v>
      </c>
      <c r="AE811" t="str">
        <f t="shared" si="77"/>
        <v>41–50%</v>
      </c>
    </row>
    <row r="812" spans="1:31" x14ac:dyDescent="0.35">
      <c r="A812" t="s">
        <v>12484</v>
      </c>
      <c r="B812" t="s">
        <v>5579</v>
      </c>
      <c r="C812" t="str">
        <f>PROPER(Table3[[#This Row],[product_name2]])</f>
        <v>Sandisk Ultra Dual Drive Go Usb Type C Pendrive For Mobile (Black, 128 Gb, 5Y - Sdddc3-128G-I35)</v>
      </c>
      <c r="D812" t="s">
        <v>5580</v>
      </c>
      <c r="E812" t="s">
        <v>8806</v>
      </c>
      <c r="F812" t="str">
        <f>LEFT(Table3[[#This Row],[category]], FIND("|", Table3[[#This Row],[category]]) - 1)</f>
        <v>Home&amp;Kitchen</v>
      </c>
      <c r="G812" t="str">
        <f>MID(Table3[[#This Row],[category]], FIND("|", Table3[[#This Row],[category]]) + 1, FIND("|", Table3[[#This Row],[category]], FIND("|", Table3[[#This Row],[category]]) + 1) - FIND("|", Table3[[#This Row],[category]]) - 1)</f>
        <v>Kitchen&amp;HomeAppliances</v>
      </c>
      <c r="H812" t="str">
        <f>RIGHT(Table3[[#This Row],[category]], LEN(Table3[[#This Row],[category]]) - FIND("|", Table3[[#This Row],[category]], FIND("|", Table3[[#This Row],[category]]) + 1))</f>
        <v>SmallKitchenAppliances|Kettles&amp;HotWaterDispensers|Kettle&amp;ToasterSets</v>
      </c>
      <c r="I812" s="6">
        <v>1199</v>
      </c>
      <c r="J812" s="6">
        <v>1899</v>
      </c>
      <c r="K812" s="1">
        <f t="shared" si="72"/>
        <v>36.861506055818857</v>
      </c>
      <c r="L812" s="3">
        <v>0.37</v>
      </c>
      <c r="M812" s="1">
        <v>4.2</v>
      </c>
      <c r="N812" s="11">
        <v>3858</v>
      </c>
      <c r="O812" s="7">
        <f>IF(ISNUMBER(Table3[[#This Row],[rating]]), Table3[[#This Row],[rating]], "")</f>
        <v>4.2</v>
      </c>
      <c r="P812" s="7">
        <f>Table3[[#This Row],[average rating]] + (Table3[[#This Row],[rating_count]] / 1000)</f>
        <v>8.0579999999999998</v>
      </c>
      <c r="Q812" s="7">
        <f>IFERROR(ROUND(VALUE(Table3[[#This Row],[rating]]), 0), "")</f>
        <v>4</v>
      </c>
      <c r="R812" t="s">
        <v>12486</v>
      </c>
      <c r="S812" t="s">
        <v>12487</v>
      </c>
      <c r="T812" t="s">
        <v>12488</v>
      </c>
      <c r="U812" t="s">
        <v>12489</v>
      </c>
      <c r="V812" t="s">
        <v>12490</v>
      </c>
      <c r="W812" t="s">
        <v>12491</v>
      </c>
      <c r="X812" t="s">
        <v>12492</v>
      </c>
      <c r="Y812" t="s">
        <v>12493</v>
      </c>
      <c r="Z812" s="6">
        <f t="shared" si="73"/>
        <v>7326342</v>
      </c>
      <c r="AA812" s="6">
        <f>IFERROR(VALUE(Table3[[#This Row],[potential revenue]]), 0)</f>
        <v>7326342</v>
      </c>
      <c r="AB812" t="str">
        <f t="shared" si="74"/>
        <v>No</v>
      </c>
      <c r="AC812">
        <f t="shared" si="75"/>
        <v>276</v>
      </c>
      <c r="AD812" t="str">
        <f t="shared" si="76"/>
        <v>&gt;₹500</v>
      </c>
      <c r="AE812" t="str">
        <f t="shared" si="77"/>
        <v>31–40%</v>
      </c>
    </row>
    <row r="813" spans="1:31" x14ac:dyDescent="0.35">
      <c r="A813" t="s">
        <v>10162</v>
      </c>
      <c r="B813" t="s">
        <v>5340</v>
      </c>
      <c r="C813" t="str">
        <f>PROPER(Table3[[#This Row],[product_name2]])</f>
        <v>Boult Audio Airbass Powerbuds With Inbuilt Powerbank, 120H Total Playtime, Ipx7 Fully Waterproof, Lightning Boult Type-C Fast Charging, Low Latency Gaming, Tws Earbuds With Pro+ Calling Mic (Black)</v>
      </c>
      <c r="D813" t="s">
        <v>5341</v>
      </c>
      <c r="E813" t="s">
        <v>10164</v>
      </c>
      <c r="F813" t="str">
        <f>LEFT(Table3[[#This Row],[category]], FIND("|", Table3[[#This Row],[category]]) - 1)</f>
        <v>Home&amp;Kitchen</v>
      </c>
      <c r="G813" t="str">
        <f>MID(Table3[[#This Row],[category]], FIND("|", Table3[[#This Row],[category]]) + 1, FIND("|", Table3[[#This Row],[category]], FIND("|", Table3[[#This Row],[category]]) + 1) - FIND("|", Table3[[#This Row],[category]]) - 1)</f>
        <v>HomeStorage&amp;Organization</v>
      </c>
      <c r="H813" t="str">
        <f>RIGHT(Table3[[#This Row],[category]], LEN(Table3[[#This Row],[category]]) - FIND("|", Table3[[#This Row],[category]], FIND("|", Table3[[#This Row],[category]]) + 1))</f>
        <v>LaundryOrganization|LaundryBags</v>
      </c>
      <c r="I813" s="6">
        <v>320</v>
      </c>
      <c r="J813" s="6">
        <v>799</v>
      </c>
      <c r="K813" s="1">
        <f t="shared" si="72"/>
        <v>59.949937421777221</v>
      </c>
      <c r="L813" s="3">
        <v>0.6</v>
      </c>
      <c r="M813" s="1">
        <v>4.2</v>
      </c>
      <c r="N813" s="11">
        <v>3846</v>
      </c>
      <c r="O813" s="7">
        <f>IF(ISNUMBER(Table3[[#This Row],[rating]]), Table3[[#This Row],[rating]], "")</f>
        <v>4.2</v>
      </c>
      <c r="P813" s="7">
        <f>Table3[[#This Row],[average rating]] + (Table3[[#This Row],[rating_count]] / 1000)</f>
        <v>8.0459999999999994</v>
      </c>
      <c r="Q813" s="7">
        <f>IFERROR(ROUND(VALUE(Table3[[#This Row],[rating]]), 0), "")</f>
        <v>4</v>
      </c>
      <c r="R813" t="s">
        <v>10165</v>
      </c>
      <c r="S813" t="s">
        <v>10166</v>
      </c>
      <c r="T813" t="s">
        <v>10167</v>
      </c>
      <c r="U813" t="s">
        <v>10168</v>
      </c>
      <c r="V813" t="s">
        <v>10169</v>
      </c>
      <c r="W813" t="s">
        <v>10170</v>
      </c>
      <c r="X813" t="s">
        <v>10171</v>
      </c>
      <c r="Y813" t="s">
        <v>10172</v>
      </c>
      <c r="Z813" s="6">
        <f t="shared" si="73"/>
        <v>3072954</v>
      </c>
      <c r="AA813" s="6">
        <f>IFERROR(VALUE(Table3[[#This Row],[potential revenue]]), 0)</f>
        <v>3072954</v>
      </c>
      <c r="AB813" t="str">
        <f t="shared" si="74"/>
        <v>No</v>
      </c>
      <c r="AC813">
        <f t="shared" si="75"/>
        <v>276</v>
      </c>
      <c r="AD813" t="str">
        <f t="shared" si="76"/>
        <v>&gt;₹500</v>
      </c>
      <c r="AE813" t="str">
        <f t="shared" si="77"/>
        <v>51–60%</v>
      </c>
    </row>
    <row r="814" spans="1:31" x14ac:dyDescent="0.35">
      <c r="A814" t="s">
        <v>1386</v>
      </c>
      <c r="B814" t="s">
        <v>12676</v>
      </c>
      <c r="C814" t="str">
        <f>PROPER(Table3[[#This Row],[product_name2]])</f>
        <v>Lacopine Mini Pocket Size Lint Roller (White)</v>
      </c>
      <c r="D814" t="s">
        <v>12677</v>
      </c>
      <c r="E814" t="s">
        <v>101</v>
      </c>
      <c r="F814" t="str">
        <f>LEFT(Table3[[#This Row],[category]], FIND("|", Table3[[#This Row],[category]]) - 1)</f>
        <v>Computers&amp;Accessories</v>
      </c>
      <c r="G814" t="str">
        <f>MID(Table3[[#This Row],[category]], FIND("|", Table3[[#This Row],[category]]) + 1, FIND("|", Table3[[#This Row],[category]], FIND("|", Table3[[#This Row],[category]]) + 1) - FIND("|", Table3[[#This Row],[category]]) - 1)</f>
        <v>NetworkingDevices</v>
      </c>
      <c r="H814" t="str">
        <f>RIGHT(Table3[[#This Row],[category]], LEN(Table3[[#This Row],[category]]) - FIND("|", Table3[[#This Row],[category]], FIND("|", Table3[[#This Row],[category]]) + 1))</f>
        <v>NetworkAdapters|WirelessUSBAdapters</v>
      </c>
      <c r="I814" s="6">
        <v>249</v>
      </c>
      <c r="J814" s="6">
        <v>399</v>
      </c>
      <c r="K814" s="1">
        <f t="shared" si="72"/>
        <v>37.593984962406012</v>
      </c>
      <c r="L814" s="3">
        <v>0.38</v>
      </c>
      <c r="M814" s="1">
        <v>3.4</v>
      </c>
      <c r="N814" s="11">
        <v>4642</v>
      </c>
      <c r="O814" s="7">
        <f>IF(ISNUMBER(Table3[[#This Row],[rating]]), Table3[[#This Row],[rating]], "")</f>
        <v>3.4</v>
      </c>
      <c r="P814" s="7">
        <f>Table3[[#This Row],[average rating]] + (Table3[[#This Row],[rating_count]] / 1000)</f>
        <v>8.0419999999999998</v>
      </c>
      <c r="Q814" s="7">
        <f>IFERROR(ROUND(VALUE(Table3[[#This Row],[rating]]), 0), "")</f>
        <v>3</v>
      </c>
      <c r="R814" t="s">
        <v>1388</v>
      </c>
      <c r="S814" t="s">
        <v>1389</v>
      </c>
      <c r="T814" t="s">
        <v>1390</v>
      </c>
      <c r="U814" t="s">
        <v>1391</v>
      </c>
      <c r="V814" t="s">
        <v>1392</v>
      </c>
      <c r="W814" t="s">
        <v>1393</v>
      </c>
      <c r="X814" t="s">
        <v>1394</v>
      </c>
      <c r="Y814" t="s">
        <v>1395</v>
      </c>
      <c r="Z814" s="6">
        <f t="shared" si="73"/>
        <v>1852158</v>
      </c>
      <c r="AA814" s="6">
        <f>IFERROR(VALUE(Table3[[#This Row],[potential revenue]]), 0)</f>
        <v>1852158</v>
      </c>
      <c r="AB814" t="str">
        <f t="shared" si="74"/>
        <v>Yes</v>
      </c>
      <c r="AC814">
        <f t="shared" si="75"/>
        <v>276</v>
      </c>
      <c r="AD814" t="str">
        <f t="shared" si="76"/>
        <v>₹200–₹500</v>
      </c>
      <c r="AE814" t="str">
        <f t="shared" si="77"/>
        <v>31–40%</v>
      </c>
    </row>
    <row r="815" spans="1:31" x14ac:dyDescent="0.35">
      <c r="A815" t="s">
        <v>5666</v>
      </c>
      <c r="B815" t="s">
        <v>8615</v>
      </c>
      <c r="C815" t="str">
        <f>PROPER(Table3[[#This Row],[product_name2]])</f>
        <v>Stylehouse Lint Remover For Woolen Clothes, Electric Lint Remover, Best Lint Shaver For Clothes</v>
      </c>
      <c r="D815" t="s">
        <v>8616</v>
      </c>
      <c r="E815" t="s">
        <v>4868</v>
      </c>
      <c r="F815" t="str">
        <f>LEFT(Table3[[#This Row],[category]], FIND("|", Table3[[#This Row],[category]]) - 1)</f>
        <v>Computers&amp;Accessories</v>
      </c>
      <c r="G815" t="str">
        <f>MID(Table3[[#This Row],[category]], FIND("|", Table3[[#This Row],[category]]) + 1, FIND("|", Table3[[#This Row],[category]], FIND("|", Table3[[#This Row],[category]]) + 1) - FIND("|", Table3[[#This Row],[category]]) - 1)</f>
        <v>Accessories&amp;Peripherals</v>
      </c>
      <c r="H815" t="str">
        <f>RIGHT(Table3[[#This Row],[category]], LEN(Table3[[#This Row],[category]]) - FIND("|", Table3[[#This Row],[category]], FIND("|", Table3[[#This Row],[category]]) + 1))</f>
        <v>Keyboards,Mice&amp;InputDevices|Mice</v>
      </c>
      <c r="I815" s="6">
        <v>599</v>
      </c>
      <c r="J815" s="6">
        <v>899</v>
      </c>
      <c r="K815" s="1">
        <f t="shared" si="72"/>
        <v>33.370411568409338</v>
      </c>
      <c r="L815" s="3">
        <v>0.33</v>
      </c>
      <c r="M815" s="1">
        <v>4</v>
      </c>
      <c r="N815" s="11">
        <v>4018</v>
      </c>
      <c r="O815" s="7">
        <f>IF(ISNUMBER(Table3[[#This Row],[rating]]), Table3[[#This Row],[rating]], "")</f>
        <v>4</v>
      </c>
      <c r="P815" s="7">
        <f>Table3[[#This Row],[average rating]] + (Table3[[#This Row],[rating_count]] / 1000)</f>
        <v>8.0180000000000007</v>
      </c>
      <c r="Q815" s="7">
        <f>IFERROR(ROUND(VALUE(Table3[[#This Row],[rating]]), 0), "")</f>
        <v>4</v>
      </c>
      <c r="R815" t="s">
        <v>5668</v>
      </c>
      <c r="S815" t="s">
        <v>5669</v>
      </c>
      <c r="T815" t="s">
        <v>5670</v>
      </c>
      <c r="U815" t="s">
        <v>5671</v>
      </c>
      <c r="V815" t="s">
        <v>5672</v>
      </c>
      <c r="W815" t="s">
        <v>5673</v>
      </c>
      <c r="X815" t="s">
        <v>5674</v>
      </c>
      <c r="Y815" t="s">
        <v>5675</v>
      </c>
      <c r="Z815" s="6">
        <f t="shared" si="73"/>
        <v>3612182</v>
      </c>
      <c r="AA815" s="6">
        <f>IFERROR(VALUE(Table3[[#This Row],[potential revenue]]), 0)</f>
        <v>3612182</v>
      </c>
      <c r="AB815" t="str">
        <f t="shared" si="74"/>
        <v>No</v>
      </c>
      <c r="AC815">
        <f t="shared" si="75"/>
        <v>277</v>
      </c>
      <c r="AD815" t="str">
        <f t="shared" si="76"/>
        <v>₹200–₹500</v>
      </c>
      <c r="AE815" t="str">
        <f t="shared" si="77"/>
        <v>31–40%</v>
      </c>
    </row>
    <row r="816" spans="1:31" x14ac:dyDescent="0.35">
      <c r="A816" t="s">
        <v>11153</v>
      </c>
      <c r="B816" t="s">
        <v>9296</v>
      </c>
      <c r="C816" t="str">
        <f>PROPER(Table3[[#This Row],[product_name2]])</f>
        <v>Bajaj New Shakti Neo 10L Vertical Storage Water Heater (Geyser 10 Litres) 4 Star Bee Rated Heater For Water Heating With Titanium Armour, Swirl Flow Technology, Glasslined Tank(White), 1 Yr Warranty</v>
      </c>
      <c r="D816" t="s">
        <v>9297</v>
      </c>
      <c r="E816" t="s">
        <v>11155</v>
      </c>
      <c r="F816" t="str">
        <f>LEFT(Table3[[#This Row],[category]], FIND("|", Table3[[#This Row],[category]]) - 1)</f>
        <v>Home&amp;Kitchen</v>
      </c>
      <c r="G816" t="str">
        <f>MID(Table3[[#This Row],[category]], FIND("|", Table3[[#This Row],[category]]) + 1, FIND("|", Table3[[#This Row],[category]], FIND("|", Table3[[#This Row],[category]]) + 1) - FIND("|", Table3[[#This Row],[category]]) - 1)</f>
        <v>Heating,Cooling&amp;AirQuality</v>
      </c>
      <c r="H816" t="str">
        <f>RIGHT(Table3[[#This Row],[category]], LEN(Table3[[#This Row],[category]]) - FIND("|", Table3[[#This Row],[category]], FIND("|", Table3[[#This Row],[category]]) + 1))</f>
        <v>Humidifiers</v>
      </c>
      <c r="I816" s="6">
        <v>2249</v>
      </c>
      <c r="J816" s="6">
        <v>3550</v>
      </c>
      <c r="K816" s="1">
        <f t="shared" si="72"/>
        <v>36.647887323943664</v>
      </c>
      <c r="L816" s="3">
        <v>0.37</v>
      </c>
      <c r="M816" s="1">
        <v>4</v>
      </c>
      <c r="N816" s="11">
        <v>3973</v>
      </c>
      <c r="O816" s="7">
        <f>IF(ISNUMBER(Table3[[#This Row],[rating]]), Table3[[#This Row],[rating]], "")</f>
        <v>4</v>
      </c>
      <c r="P816" s="7">
        <f>Table3[[#This Row],[average rating]] + (Table3[[#This Row],[rating_count]] / 1000)</f>
        <v>7.9729999999999999</v>
      </c>
      <c r="Q816" s="7">
        <f>IFERROR(ROUND(VALUE(Table3[[#This Row],[rating]]), 0), "")</f>
        <v>4</v>
      </c>
      <c r="R816" t="s">
        <v>11156</v>
      </c>
      <c r="S816" t="s">
        <v>11157</v>
      </c>
      <c r="T816" t="s">
        <v>11158</v>
      </c>
      <c r="U816" t="s">
        <v>11159</v>
      </c>
      <c r="V816" t="s">
        <v>11160</v>
      </c>
      <c r="W816" t="s">
        <v>11161</v>
      </c>
      <c r="X816" t="s">
        <v>11162</v>
      </c>
      <c r="Y816" t="s">
        <v>11163</v>
      </c>
      <c r="Z816" s="6">
        <f t="shared" si="73"/>
        <v>14104150</v>
      </c>
      <c r="AA816" s="6">
        <f>IFERROR(VALUE(Table3[[#This Row],[potential revenue]]), 0)</f>
        <v>14104150</v>
      </c>
      <c r="AB816" t="str">
        <f t="shared" si="74"/>
        <v>No</v>
      </c>
      <c r="AC816">
        <f t="shared" si="75"/>
        <v>277</v>
      </c>
      <c r="AD816" t="str">
        <f t="shared" si="76"/>
        <v>&gt;₹500</v>
      </c>
      <c r="AE816" t="str">
        <f t="shared" si="77"/>
        <v>31–40%</v>
      </c>
    </row>
    <row r="817" spans="1:31" x14ac:dyDescent="0.35">
      <c r="A817" t="s">
        <v>8991</v>
      </c>
      <c r="B817" t="s">
        <v>1742</v>
      </c>
      <c r="C817" t="str">
        <f>PROPER(Table3[[#This Row],[product_name2]])</f>
        <v>Mi 108 Cm (43 Inches) 5A Series Full Hd Smart Android Led Tv L43M7-Eain (Black)</v>
      </c>
      <c r="D817" t="s">
        <v>1743</v>
      </c>
      <c r="E817" t="s">
        <v>8617</v>
      </c>
      <c r="F817" t="str">
        <f>LEFT(Table3[[#This Row],[category]], FIND("|", Table3[[#This Row],[category]]) - 1)</f>
        <v>Home&amp;Kitchen</v>
      </c>
      <c r="G817" t="str">
        <f>MID(Table3[[#This Row],[category]], FIND("|", Table3[[#This Row],[category]]) + 1, FIND("|", Table3[[#This Row],[category]], FIND("|", Table3[[#This Row],[category]]) + 1) - FIND("|", Table3[[#This Row],[category]]) - 1)</f>
        <v>Kitchen&amp;HomeAppliances</v>
      </c>
      <c r="H817" t="str">
        <f>RIGHT(Table3[[#This Row],[category]], LEN(Table3[[#This Row],[category]]) - FIND("|", Table3[[#This Row],[category]], FIND("|", Table3[[#This Row],[category]]) + 1))</f>
        <v>Vacuum,Cleaning&amp;Ironing|Irons,Steamers&amp;Accessories|LintShavers</v>
      </c>
      <c r="I817" s="6">
        <v>1490</v>
      </c>
      <c r="J817" s="6">
        <v>1695</v>
      </c>
      <c r="K817" s="1">
        <f t="shared" si="72"/>
        <v>12.094395280235988</v>
      </c>
      <c r="L817" s="3">
        <v>0.12</v>
      </c>
      <c r="M817" s="1">
        <v>4.4000000000000004</v>
      </c>
      <c r="N817" s="11">
        <v>3543</v>
      </c>
      <c r="O817" s="7">
        <f>IF(ISNUMBER(Table3[[#This Row],[rating]]), Table3[[#This Row],[rating]], "")</f>
        <v>4.4000000000000004</v>
      </c>
      <c r="P817" s="7">
        <f>Table3[[#This Row],[average rating]] + (Table3[[#This Row],[rating_count]] / 1000)</f>
        <v>7.9430000000000005</v>
      </c>
      <c r="Q817" s="7">
        <f>IFERROR(ROUND(VALUE(Table3[[#This Row],[rating]]), 0), "")</f>
        <v>4</v>
      </c>
      <c r="R817" t="s">
        <v>8993</v>
      </c>
      <c r="S817" t="s">
        <v>8994</v>
      </c>
      <c r="T817" t="s">
        <v>8995</v>
      </c>
      <c r="U817" t="s">
        <v>8996</v>
      </c>
      <c r="V817" t="s">
        <v>8997</v>
      </c>
      <c r="W817" t="s">
        <v>8998</v>
      </c>
      <c r="X817" t="s">
        <v>8999</v>
      </c>
      <c r="Y817" t="s">
        <v>9000</v>
      </c>
      <c r="Z817" s="6">
        <f t="shared" si="73"/>
        <v>6005385</v>
      </c>
      <c r="AA817" s="6">
        <f>IFERROR(VALUE(Table3[[#This Row],[potential revenue]]), 0)</f>
        <v>6005385</v>
      </c>
      <c r="AB817" t="str">
        <f t="shared" si="74"/>
        <v>No</v>
      </c>
      <c r="AC817">
        <f t="shared" si="75"/>
        <v>277</v>
      </c>
      <c r="AD817" t="str">
        <f t="shared" si="76"/>
        <v>&gt;₹500</v>
      </c>
      <c r="AE817" t="str">
        <f t="shared" si="77"/>
        <v>11–20%</v>
      </c>
    </row>
    <row r="818" spans="1:31" x14ac:dyDescent="0.35">
      <c r="A818" t="s">
        <v>11696</v>
      </c>
      <c r="B818" t="s">
        <v>5469</v>
      </c>
      <c r="C818" t="str">
        <f>PROPER(Table3[[#This Row],[product_name2]])</f>
        <v>Tp-Link Archer Ac1200 Archer C6 Wi-Fi Speed Up To 867 Mbps/5 Ghz + 400 Mbps/2.4 Ghz, 5 Gigabit Ports, 4 External Antennas, Mu-Mimo, Dual Band, Wifi Coverage With Access Point Mode, Black</v>
      </c>
      <c r="D818" t="s">
        <v>5470</v>
      </c>
      <c r="E818" t="s">
        <v>9740</v>
      </c>
      <c r="F818" t="str">
        <f>LEFT(Table3[[#This Row],[category]], FIND("|", Table3[[#This Row],[category]]) - 1)</f>
        <v>Home&amp;Kitchen</v>
      </c>
      <c r="G818" t="str">
        <f>MID(Table3[[#This Row],[category]], FIND("|", Table3[[#This Row],[category]]) + 1, FIND("|", Table3[[#This Row],[category]], FIND("|", Table3[[#This Row],[category]]) + 1) - FIND("|", Table3[[#This Row],[category]]) - 1)</f>
        <v>Kitchen&amp;HomeAppliances</v>
      </c>
      <c r="H818" t="str">
        <f>RIGHT(Table3[[#This Row],[category]], LEN(Table3[[#This Row],[category]]) - FIND("|", Table3[[#This Row],[category]], FIND("|", Table3[[#This Row],[category]]) + 1))</f>
        <v>SmallKitchenAppliances|Rice&amp;PastaCookers</v>
      </c>
      <c r="I818" s="6">
        <v>2976</v>
      </c>
      <c r="J818" s="6">
        <v>3945</v>
      </c>
      <c r="K818" s="1">
        <f t="shared" si="72"/>
        <v>24.562737642585553</v>
      </c>
      <c r="L818" s="3">
        <v>0.25</v>
      </c>
      <c r="M818" s="1">
        <v>4.2</v>
      </c>
      <c r="N818" s="11">
        <v>3740</v>
      </c>
      <c r="O818" s="7">
        <f>IF(ISNUMBER(Table3[[#This Row],[rating]]), Table3[[#This Row],[rating]], "")</f>
        <v>4.2</v>
      </c>
      <c r="P818" s="7">
        <f>Table3[[#This Row],[average rating]] + (Table3[[#This Row],[rating_count]] / 1000)</f>
        <v>7.94</v>
      </c>
      <c r="Q818" s="7">
        <f>IFERROR(ROUND(VALUE(Table3[[#This Row],[rating]]), 0), "")</f>
        <v>4</v>
      </c>
      <c r="R818" t="s">
        <v>11698</v>
      </c>
      <c r="S818" t="s">
        <v>11699</v>
      </c>
      <c r="T818" t="s">
        <v>11700</v>
      </c>
      <c r="U818" t="s">
        <v>11701</v>
      </c>
      <c r="V818" t="s">
        <v>11702</v>
      </c>
      <c r="W818" t="s">
        <v>11703</v>
      </c>
      <c r="X818" t="s">
        <v>11704</v>
      </c>
      <c r="Y818" t="s">
        <v>11705</v>
      </c>
      <c r="Z818" s="6">
        <f t="shared" si="73"/>
        <v>14754300</v>
      </c>
      <c r="AA818" s="6">
        <f>IFERROR(VALUE(Table3[[#This Row],[potential revenue]]), 0)</f>
        <v>14754300</v>
      </c>
      <c r="AB818" t="str">
        <f t="shared" si="74"/>
        <v>No</v>
      </c>
      <c r="AC818">
        <f t="shared" si="75"/>
        <v>278</v>
      </c>
      <c r="AD818" t="str">
        <f t="shared" si="76"/>
        <v>&gt;₹500</v>
      </c>
      <c r="AE818" t="str">
        <f t="shared" si="77"/>
        <v>21–30%</v>
      </c>
    </row>
    <row r="819" spans="1:31" x14ac:dyDescent="0.35">
      <c r="A819" t="s">
        <v>12534</v>
      </c>
      <c r="B819" t="s">
        <v>3626</v>
      </c>
      <c r="C819" t="str">
        <f>PROPER(Table3[[#This Row],[product_name2]])</f>
        <v>Boat Xtend Smartwatch With Alexa Built-In, 1.69‚Äù Hd Display, Multiple Watch Faces, Stress Monitor, Heart &amp; Spo2 Monitoring, 14 Sports Modes, Sleep Monitor, 5 Atm &amp; 7 Days Battery(Pitch Black)</v>
      </c>
      <c r="D819" t="s">
        <v>3627</v>
      </c>
      <c r="E819" t="s">
        <v>8628</v>
      </c>
      <c r="F819" t="str">
        <f>LEFT(Table3[[#This Row],[category]], FIND("|", Table3[[#This Row],[category]]) - 1)</f>
        <v>Home&amp;Kitchen</v>
      </c>
      <c r="G819" t="str">
        <f>MID(Table3[[#This Row],[category]], FIND("|", Table3[[#This Row],[category]]) + 1, FIND("|", Table3[[#This Row],[category]], FIND("|", Table3[[#This Row],[category]]) + 1) - FIND("|", Table3[[#This Row],[category]]) - 1)</f>
        <v>Kitchen&amp;HomeAppliances</v>
      </c>
      <c r="H819" t="str">
        <f>RIGHT(Table3[[#This Row],[category]], LEN(Table3[[#This Row],[category]]) - FIND("|", Table3[[#This Row],[category]], FIND("|", Table3[[#This Row],[category]]) + 1))</f>
        <v>SmallKitchenAppliances|DigitalKitchenScales</v>
      </c>
      <c r="I819" s="6">
        <v>379</v>
      </c>
      <c r="J819" s="6">
        <v>389</v>
      </c>
      <c r="K819" s="1">
        <f t="shared" si="72"/>
        <v>2.5706940874035991</v>
      </c>
      <c r="L819" s="3">
        <v>0.03</v>
      </c>
      <c r="M819" s="1">
        <v>4.2</v>
      </c>
      <c r="N819" s="11">
        <v>3739</v>
      </c>
      <c r="O819" s="7">
        <f>IF(ISNUMBER(Table3[[#This Row],[rating]]), Table3[[#This Row],[rating]], "")</f>
        <v>4.2</v>
      </c>
      <c r="P819" s="7">
        <f>Table3[[#This Row],[average rating]] + (Table3[[#This Row],[rating_count]] / 1000)</f>
        <v>7.9390000000000001</v>
      </c>
      <c r="Q819" s="7">
        <f>IFERROR(ROUND(VALUE(Table3[[#This Row],[rating]]), 0), "")</f>
        <v>4</v>
      </c>
      <c r="R819" t="s">
        <v>12536</v>
      </c>
      <c r="S819" t="s">
        <v>12537</v>
      </c>
      <c r="T819" t="s">
        <v>12538</v>
      </c>
      <c r="U819" t="s">
        <v>12539</v>
      </c>
      <c r="V819" t="s">
        <v>12540</v>
      </c>
      <c r="W819" t="s">
        <v>12541</v>
      </c>
      <c r="X819" t="s">
        <v>12542</v>
      </c>
      <c r="Y819" t="s">
        <v>12543</v>
      </c>
      <c r="Z819" s="6">
        <f t="shared" si="73"/>
        <v>1454471</v>
      </c>
      <c r="AA819" s="6">
        <f>IFERROR(VALUE(Table3[[#This Row],[potential revenue]]), 0)</f>
        <v>1454471</v>
      </c>
      <c r="AB819" t="str">
        <f t="shared" si="74"/>
        <v>No</v>
      </c>
      <c r="AC819">
        <f t="shared" si="75"/>
        <v>279</v>
      </c>
      <c r="AD819" t="str">
        <f t="shared" si="76"/>
        <v>&gt;₹500</v>
      </c>
      <c r="AE819" t="str">
        <f t="shared" si="77"/>
        <v>0–10%</v>
      </c>
    </row>
    <row r="820" spans="1:31" x14ac:dyDescent="0.35">
      <c r="A820" t="s">
        <v>12464</v>
      </c>
      <c r="B820" t="s">
        <v>12051</v>
      </c>
      <c r="C820" t="str">
        <f>PROPER(Table3[[#This Row],[product_name2]])</f>
        <v>Candes Blowhot All In One Silent Blower Fan Room Heater (Abs Body, White, Brown) 2000 Watts</v>
      </c>
      <c r="D820" t="s">
        <v>12052</v>
      </c>
      <c r="E820" t="s">
        <v>8982</v>
      </c>
      <c r="F820" t="str">
        <f>LEFT(Table3[[#This Row],[category]], FIND("|", Table3[[#This Row],[category]]) - 1)</f>
        <v>Home&amp;Kitchen</v>
      </c>
      <c r="G820" t="str">
        <f>MID(Table3[[#This Row],[category]], FIND("|", Table3[[#This Row],[category]]) + 1, FIND("|", Table3[[#This Row],[category]], FIND("|", Table3[[#This Row],[category]]) + 1) - FIND("|", Table3[[#This Row],[category]]) - 1)</f>
        <v>Kitchen&amp;HomeAppliances</v>
      </c>
      <c r="H820" t="str">
        <f>RIGHT(Table3[[#This Row],[category]], LEN(Table3[[#This Row],[category]]) - FIND("|", Table3[[#This Row],[category]], FIND("|", Table3[[#This Row],[category]]) + 1))</f>
        <v>SmallKitchenAppliances|JuicerMixerGrinders</v>
      </c>
      <c r="I820" s="6">
        <v>3349</v>
      </c>
      <c r="J820" s="6">
        <v>4799</v>
      </c>
      <c r="K820" s="1">
        <f t="shared" si="72"/>
        <v>30.214628047509901</v>
      </c>
      <c r="L820" s="3">
        <v>0.3</v>
      </c>
      <c r="M820" s="1">
        <v>3.7</v>
      </c>
      <c r="N820" s="11">
        <v>4200</v>
      </c>
      <c r="O820" s="7">
        <f>IF(ISNUMBER(Table3[[#This Row],[rating]]), Table3[[#This Row],[rating]], "")</f>
        <v>3.7</v>
      </c>
      <c r="P820" s="7">
        <f>Table3[[#This Row],[average rating]] + (Table3[[#This Row],[rating_count]] / 1000)</f>
        <v>7.9</v>
      </c>
      <c r="Q820" s="7">
        <f>IFERROR(ROUND(VALUE(Table3[[#This Row],[rating]]), 0), "")</f>
        <v>4</v>
      </c>
      <c r="R820" t="s">
        <v>12466</v>
      </c>
      <c r="S820" t="s">
        <v>12467</v>
      </c>
      <c r="T820" t="s">
        <v>12468</v>
      </c>
      <c r="U820" t="s">
        <v>12469</v>
      </c>
      <c r="V820" t="s">
        <v>12470</v>
      </c>
      <c r="W820" t="s">
        <v>12471</v>
      </c>
      <c r="X820" t="s">
        <v>12472</v>
      </c>
      <c r="Y820" t="s">
        <v>12473</v>
      </c>
      <c r="Z820" s="6">
        <f t="shared" si="73"/>
        <v>20155800</v>
      </c>
      <c r="AA820" s="6">
        <f>IFERROR(VALUE(Table3[[#This Row],[potential revenue]]), 0)</f>
        <v>20155800</v>
      </c>
      <c r="AB820" t="str">
        <f t="shared" si="74"/>
        <v>No</v>
      </c>
      <c r="AC820">
        <f t="shared" si="75"/>
        <v>280</v>
      </c>
      <c r="AD820" t="str">
        <f t="shared" si="76"/>
        <v>₹200–₹500</v>
      </c>
      <c r="AE820" t="str">
        <f t="shared" si="77"/>
        <v>31–40%</v>
      </c>
    </row>
    <row r="821" spans="1:31" x14ac:dyDescent="0.35">
      <c r="A821" t="s">
        <v>994</v>
      </c>
      <c r="B821" t="s">
        <v>2195</v>
      </c>
      <c r="C821" t="str">
        <f>PROPER(Table3[[#This Row],[product_name2]])</f>
        <v>Ptron Solero M241 2.4A Micro Usb Data &amp; Charging Cable, Made In India, 480Mbps Data Sync, Durable 1-Meter Long Usb Cable For Micro Usb Devices (White)</v>
      </c>
      <c r="D821" t="s">
        <v>2196</v>
      </c>
      <c r="E821" t="s">
        <v>172</v>
      </c>
      <c r="F821" t="str">
        <f>LEFT(Table3[[#This Row],[category]], FIND("|", Table3[[#This Row],[category]]) - 1)</f>
        <v>Electronics</v>
      </c>
      <c r="G821" t="str">
        <f>MID(Table3[[#This Row],[category]], FIND("|", Table3[[#This Row],[category]]) + 1, FIND("|", Table3[[#This Row],[category]], FIND("|", Table3[[#This Row],[category]]) + 1) - FIND("|", Table3[[#This Row],[category]]) - 1)</f>
        <v>HomeTheater,TV&amp;Video</v>
      </c>
      <c r="H821" t="str">
        <f>RIGHT(Table3[[#This Row],[category]], LEN(Table3[[#This Row],[category]]) - FIND("|", Table3[[#This Row],[category]], FIND("|", Table3[[#This Row],[category]]) + 1))</f>
        <v>Televisions|SmartTelevisions</v>
      </c>
      <c r="I821" s="6">
        <v>37999</v>
      </c>
      <c r="J821" s="6">
        <v>65000</v>
      </c>
      <c r="K821" s="1">
        <f t="shared" si="72"/>
        <v>41.54</v>
      </c>
      <c r="L821" s="3">
        <v>0.42</v>
      </c>
      <c r="M821" s="1">
        <v>4.3</v>
      </c>
      <c r="N821" s="11">
        <v>3587</v>
      </c>
      <c r="O821" s="7">
        <f>IF(ISNUMBER(Table3[[#This Row],[rating]]), Table3[[#This Row],[rating]], "")</f>
        <v>4.3</v>
      </c>
      <c r="P821" s="7">
        <f>Table3[[#This Row],[average rating]] + (Table3[[#This Row],[rating_count]] / 1000)</f>
        <v>7.8870000000000005</v>
      </c>
      <c r="Q821" s="7">
        <f>IFERROR(ROUND(VALUE(Table3[[#This Row],[rating]]), 0), "")</f>
        <v>4</v>
      </c>
      <c r="R821" t="s">
        <v>996</v>
      </c>
      <c r="S821" t="s">
        <v>997</v>
      </c>
      <c r="T821" t="s">
        <v>998</v>
      </c>
      <c r="U821" t="s">
        <v>999</v>
      </c>
      <c r="V821" t="s">
        <v>1000</v>
      </c>
      <c r="W821" t="s">
        <v>1001</v>
      </c>
      <c r="X821" t="s">
        <v>1002</v>
      </c>
      <c r="Y821" t="s">
        <v>1003</v>
      </c>
      <c r="Z821" s="6">
        <f t="shared" si="73"/>
        <v>233155000</v>
      </c>
      <c r="AA821" s="6">
        <f>IFERROR(VALUE(Table3[[#This Row],[potential revenue]]), 0)</f>
        <v>233155000</v>
      </c>
      <c r="AB821" t="str">
        <f t="shared" si="74"/>
        <v>No</v>
      </c>
      <c r="AC821">
        <f t="shared" si="75"/>
        <v>281</v>
      </c>
      <c r="AD821" t="str">
        <f t="shared" si="76"/>
        <v>&gt;₹500</v>
      </c>
      <c r="AE821" t="str">
        <f t="shared" si="77"/>
        <v>41–50%</v>
      </c>
    </row>
    <row r="822" spans="1:31" x14ac:dyDescent="0.35">
      <c r="A822" t="s">
        <v>2271</v>
      </c>
      <c r="B822" t="s">
        <v>2442</v>
      </c>
      <c r="C822" t="str">
        <f>PROPER(Table3[[#This Row],[product_name2]])</f>
        <v>Samsung 138 Cm (55 Inches) Crystal 4K Series Ultra Hd Smart Led Tv Ua55Aue60Aklxl (Black)</v>
      </c>
      <c r="D822" t="s">
        <v>2443</v>
      </c>
      <c r="E822" t="s">
        <v>172</v>
      </c>
      <c r="F822" t="str">
        <f>LEFT(Table3[[#This Row],[category]], FIND("|", Table3[[#This Row],[category]]) - 1)</f>
        <v>Electronics</v>
      </c>
      <c r="G822" t="str">
        <f>MID(Table3[[#This Row],[category]], FIND("|", Table3[[#This Row],[category]]) + 1, FIND("|", Table3[[#This Row],[category]], FIND("|", Table3[[#This Row],[category]]) + 1) - FIND("|", Table3[[#This Row],[category]]) - 1)</f>
        <v>HomeTheater,TV&amp;Video</v>
      </c>
      <c r="H822" t="str">
        <f>RIGHT(Table3[[#This Row],[category]], LEN(Table3[[#This Row],[category]]) - FIND("|", Table3[[#This Row],[category]], FIND("|", Table3[[#This Row],[category]]) + 1))</f>
        <v>Televisions|SmartTelevisions</v>
      </c>
      <c r="I822" s="6">
        <v>54990</v>
      </c>
      <c r="J822" s="6">
        <v>85000</v>
      </c>
      <c r="K822" s="1">
        <f t="shared" si="72"/>
        <v>35.305882352941175</v>
      </c>
      <c r="L822" s="3">
        <v>0.35</v>
      </c>
      <c r="M822" s="1">
        <v>4.3</v>
      </c>
      <c r="N822" s="11">
        <v>3587</v>
      </c>
      <c r="O822" s="7">
        <f>IF(ISNUMBER(Table3[[#This Row],[rating]]), Table3[[#This Row],[rating]], "")</f>
        <v>4.3</v>
      </c>
      <c r="P822" s="7">
        <f>Table3[[#This Row],[average rating]] + (Table3[[#This Row],[rating_count]] / 1000)</f>
        <v>7.8870000000000005</v>
      </c>
      <c r="Q822" s="7">
        <f>IFERROR(ROUND(VALUE(Table3[[#This Row],[rating]]), 0), "")</f>
        <v>4</v>
      </c>
      <c r="R822" t="s">
        <v>996</v>
      </c>
      <c r="S822" t="s">
        <v>997</v>
      </c>
      <c r="T822" t="s">
        <v>998</v>
      </c>
      <c r="U822" t="s">
        <v>999</v>
      </c>
      <c r="V822" t="s">
        <v>1000</v>
      </c>
      <c r="W822" t="s">
        <v>1001</v>
      </c>
      <c r="X822" t="s">
        <v>2273</v>
      </c>
      <c r="Y822" t="s">
        <v>2274</v>
      </c>
      <c r="Z822" s="6">
        <f t="shared" si="73"/>
        <v>304895000</v>
      </c>
      <c r="AA822" s="6">
        <f>IFERROR(VALUE(Table3[[#This Row],[potential revenue]]), 0)</f>
        <v>304895000</v>
      </c>
      <c r="AB822" t="str">
        <f t="shared" si="74"/>
        <v>No</v>
      </c>
      <c r="AC822">
        <f t="shared" si="75"/>
        <v>282</v>
      </c>
      <c r="AD822" t="str">
        <f t="shared" si="76"/>
        <v>&gt;₹500</v>
      </c>
      <c r="AE822" t="str">
        <f t="shared" si="77"/>
        <v>31–40%</v>
      </c>
    </row>
    <row r="823" spans="1:31" x14ac:dyDescent="0.35">
      <c r="A823" t="s">
        <v>8327</v>
      </c>
      <c r="B823" t="s">
        <v>1717</v>
      </c>
      <c r="C823" t="str">
        <f>PROPER(Table3[[#This Row],[product_name2]])</f>
        <v>Duracell Micro Usb 3A Braided Sync &amp; Fast Charging Cable, 3.9 Feet (1.2M). Supports Qc 2.0/3.0 Charging, High Speed Data Transmission - Black</v>
      </c>
      <c r="D823" t="s">
        <v>1718</v>
      </c>
      <c r="E823" t="s">
        <v>4868</v>
      </c>
      <c r="F823" t="str">
        <f>LEFT(Table3[[#This Row],[category]], FIND("|", Table3[[#This Row],[category]]) - 1)</f>
        <v>Computers&amp;Accessories</v>
      </c>
      <c r="G823" t="str">
        <f>MID(Table3[[#This Row],[category]], FIND("|", Table3[[#This Row],[category]]) + 1, FIND("|", Table3[[#This Row],[category]], FIND("|", Table3[[#This Row],[category]]) + 1) - FIND("|", Table3[[#This Row],[category]]) - 1)</f>
        <v>Accessories&amp;Peripherals</v>
      </c>
      <c r="H823" t="str">
        <f>RIGHT(Table3[[#This Row],[category]], LEN(Table3[[#This Row],[category]]) - FIND("|", Table3[[#This Row],[category]], FIND("|", Table3[[#This Row],[category]]) + 1))</f>
        <v>Keyboards,Mice&amp;InputDevices|Mice</v>
      </c>
      <c r="I823" s="6">
        <v>579</v>
      </c>
      <c r="J823" s="6">
        <v>1090</v>
      </c>
      <c r="K823" s="1">
        <f t="shared" si="72"/>
        <v>46.88073394495413</v>
      </c>
      <c r="L823" s="3">
        <v>0.47</v>
      </c>
      <c r="M823" s="1">
        <v>4.4000000000000004</v>
      </c>
      <c r="N823" s="11">
        <v>3482</v>
      </c>
      <c r="O823" s="7">
        <f>IF(ISNUMBER(Table3[[#This Row],[rating]]), Table3[[#This Row],[rating]], "")</f>
        <v>4.4000000000000004</v>
      </c>
      <c r="P823" s="7">
        <f>Table3[[#This Row],[average rating]] + (Table3[[#This Row],[rating_count]] / 1000)</f>
        <v>7.8820000000000006</v>
      </c>
      <c r="Q823" s="7">
        <f>IFERROR(ROUND(VALUE(Table3[[#This Row],[rating]]), 0), "")</f>
        <v>4</v>
      </c>
      <c r="R823" t="s">
        <v>8329</v>
      </c>
      <c r="S823" t="s">
        <v>8330</v>
      </c>
      <c r="T823" t="s">
        <v>8331</v>
      </c>
      <c r="U823" t="s">
        <v>8332</v>
      </c>
      <c r="V823" t="s">
        <v>8333</v>
      </c>
      <c r="W823" t="s">
        <v>8334</v>
      </c>
      <c r="X823" t="s">
        <v>8335</v>
      </c>
      <c r="Y823" t="s">
        <v>8336</v>
      </c>
      <c r="Z823" s="6">
        <f t="shared" si="73"/>
        <v>3795380</v>
      </c>
      <c r="AA823" s="6">
        <f>IFERROR(VALUE(Table3[[#This Row],[potential revenue]]), 0)</f>
        <v>3795380</v>
      </c>
      <c r="AB823" t="str">
        <f t="shared" si="74"/>
        <v>No</v>
      </c>
      <c r="AC823">
        <f t="shared" si="75"/>
        <v>282</v>
      </c>
      <c r="AD823" t="str">
        <f t="shared" si="76"/>
        <v>&gt;₹500</v>
      </c>
      <c r="AE823" t="str">
        <f t="shared" si="77"/>
        <v>41–50%</v>
      </c>
    </row>
    <row r="824" spans="1:31" x14ac:dyDescent="0.35">
      <c r="A824" t="s">
        <v>7972</v>
      </c>
      <c r="B824" t="s">
        <v>3493</v>
      </c>
      <c r="C824" t="str">
        <f>PROPER(Table3[[#This Row],[product_name2]])</f>
        <v>Fire-Boltt Gladiator 1.96" Biggest Display Smart Watch With Bluetooth Calling, Voice Assistant &amp;123 Sports Modes, 8 Unique Ui Interactions, Spo2, 24/7 Heart Rate Tracking</v>
      </c>
      <c r="D824" t="s">
        <v>3494</v>
      </c>
      <c r="E824" t="s">
        <v>7974</v>
      </c>
      <c r="F824" t="str">
        <f>LEFT(Table3[[#This Row],[category]], FIND("|", Table3[[#This Row],[category]]) - 1)</f>
        <v>OfficeProducts</v>
      </c>
      <c r="G824" t="str">
        <f>MID(Table3[[#This Row],[category]], FIND("|", Table3[[#This Row],[category]]) + 1, FIND("|", Table3[[#This Row],[category]], FIND("|", Table3[[#This Row],[category]]) + 1) - FIND("|", Table3[[#This Row],[category]]) - 1)</f>
        <v>OfficePaperProducts</v>
      </c>
      <c r="H824" t="str">
        <f>RIGHT(Table3[[#This Row],[category]], LEN(Table3[[#This Row],[category]]) - FIND("|", Table3[[#This Row],[category]], FIND("|", Table3[[#This Row],[category]]) + 1))</f>
        <v>Paper|Stationery|Notebooks,WritingPads&amp;Diaries</v>
      </c>
      <c r="I824" s="6">
        <v>1399</v>
      </c>
      <c r="J824" s="6">
        <v>2999</v>
      </c>
      <c r="K824" s="1">
        <f t="shared" si="72"/>
        <v>53.351117039013005</v>
      </c>
      <c r="L824" s="3">
        <v>0.53</v>
      </c>
      <c r="M824" s="1">
        <v>4.3</v>
      </c>
      <c r="N824" s="11">
        <v>3530</v>
      </c>
      <c r="O824" s="7">
        <f>IF(ISNUMBER(Table3[[#This Row],[rating]]), Table3[[#This Row],[rating]], "")</f>
        <v>4.3</v>
      </c>
      <c r="P824" s="7">
        <f>Table3[[#This Row],[average rating]] + (Table3[[#This Row],[rating_count]] / 1000)</f>
        <v>7.83</v>
      </c>
      <c r="Q824" s="7">
        <f>IFERROR(ROUND(VALUE(Table3[[#This Row],[rating]]), 0), "")</f>
        <v>4</v>
      </c>
      <c r="R824" t="s">
        <v>7975</v>
      </c>
      <c r="S824" t="s">
        <v>7976</v>
      </c>
      <c r="T824" t="s">
        <v>7977</v>
      </c>
      <c r="U824" t="s">
        <v>7978</v>
      </c>
      <c r="V824" t="s">
        <v>7979</v>
      </c>
      <c r="W824" t="s">
        <v>7980</v>
      </c>
      <c r="X824" t="s">
        <v>7981</v>
      </c>
      <c r="Y824" t="s">
        <v>7982</v>
      </c>
      <c r="Z824" s="6">
        <f t="shared" si="73"/>
        <v>10586470</v>
      </c>
      <c r="AA824" s="6">
        <f>IFERROR(VALUE(Table3[[#This Row],[potential revenue]]), 0)</f>
        <v>10586470</v>
      </c>
      <c r="AB824" t="str">
        <f t="shared" si="74"/>
        <v>No</v>
      </c>
      <c r="AC824">
        <f t="shared" si="75"/>
        <v>282</v>
      </c>
      <c r="AD824" t="str">
        <f t="shared" si="76"/>
        <v>&gt;₹500</v>
      </c>
      <c r="AE824" t="str">
        <f t="shared" si="77"/>
        <v>51–60%</v>
      </c>
    </row>
    <row r="825" spans="1:31" x14ac:dyDescent="0.35">
      <c r="A825" t="s">
        <v>8058</v>
      </c>
      <c r="B825" t="s">
        <v>12193</v>
      </c>
      <c r="C825" t="str">
        <f>PROPER(Table3[[#This Row],[product_name2]])</f>
        <v>Havells D'Zire 1000 Watt Dry Iron With American Heritage Sole Plate, Aerodynamic Design, Easy Grip Temperature Knob &amp; 2 Years Warranty. (Mint)</v>
      </c>
      <c r="D825" t="s">
        <v>12194</v>
      </c>
      <c r="E825" t="s">
        <v>7323</v>
      </c>
      <c r="F825" t="str">
        <f>LEFT(Table3[[#This Row],[category]], FIND("|", Table3[[#This Row],[category]]) - 1)</f>
        <v>Computers&amp;Accessories</v>
      </c>
      <c r="G825" t="str">
        <f>MID(Table3[[#This Row],[category]], FIND("|", Table3[[#This Row],[category]]) + 1, FIND("|", Table3[[#This Row],[category]], FIND("|", Table3[[#This Row],[category]]) + 1) - FIND("|", Table3[[#This Row],[category]]) - 1)</f>
        <v>Printers,Inks&amp;Accessories</v>
      </c>
      <c r="H825" t="str">
        <f>RIGHT(Table3[[#This Row],[category]], LEN(Table3[[#This Row],[category]]) - FIND("|", Table3[[#This Row],[category]], FIND("|", Table3[[#This Row],[category]]) + 1))</f>
        <v>Printers</v>
      </c>
      <c r="I825" s="6">
        <v>5899</v>
      </c>
      <c r="J825" s="6">
        <v>7005</v>
      </c>
      <c r="K825" s="1">
        <f t="shared" si="72"/>
        <v>15.788722341184869</v>
      </c>
      <c r="L825" s="3">
        <v>0.16</v>
      </c>
      <c r="M825" s="1">
        <v>3.6</v>
      </c>
      <c r="N825" s="11">
        <v>4199</v>
      </c>
      <c r="O825" s="7">
        <f>IF(ISNUMBER(Table3[[#This Row],[rating]]), Table3[[#This Row],[rating]], "")</f>
        <v>3.6</v>
      </c>
      <c r="P825" s="7">
        <f>Table3[[#This Row],[average rating]] + (Table3[[#This Row],[rating_count]] / 1000)</f>
        <v>7.7989999999999995</v>
      </c>
      <c r="Q825" s="7">
        <f>IFERROR(ROUND(VALUE(Table3[[#This Row],[rating]]), 0), "")</f>
        <v>4</v>
      </c>
      <c r="R825" t="s">
        <v>8060</v>
      </c>
      <c r="S825" t="s">
        <v>8061</v>
      </c>
      <c r="T825" t="s">
        <v>8062</v>
      </c>
      <c r="U825" t="s">
        <v>8063</v>
      </c>
      <c r="V825" t="s">
        <v>8064</v>
      </c>
      <c r="W825" t="s">
        <v>8065</v>
      </c>
      <c r="X825" t="s">
        <v>8066</v>
      </c>
      <c r="Y825" t="s">
        <v>8067</v>
      </c>
      <c r="Z825" s="6">
        <f t="shared" si="73"/>
        <v>29413995</v>
      </c>
      <c r="AA825" s="6">
        <f>IFERROR(VALUE(Table3[[#This Row],[potential revenue]]), 0)</f>
        <v>29413995</v>
      </c>
      <c r="AB825" t="str">
        <f t="shared" si="74"/>
        <v>Yes</v>
      </c>
      <c r="AC825">
        <f t="shared" si="75"/>
        <v>282</v>
      </c>
      <c r="AD825" t="str">
        <f t="shared" si="76"/>
        <v>&gt;₹500</v>
      </c>
      <c r="AE825" t="str">
        <f t="shared" si="77"/>
        <v>11–20%</v>
      </c>
    </row>
    <row r="826" spans="1:31" x14ac:dyDescent="0.35">
      <c r="A826" t="s">
        <v>9543</v>
      </c>
      <c r="B826" t="s">
        <v>7260</v>
      </c>
      <c r="C826" t="str">
        <f>PROPER(Table3[[#This Row],[product_name2]])</f>
        <v>Lenovo 600 Bluetooth 5.0 Silent Mouse: Compact, Portable, Dongle-Free Multi-Device Connectivity With Microsoft Swift Pair | 3-Level Adjustable Dpi Up To 2400 | Battery Life: Up To 1 Yr</v>
      </c>
      <c r="D826" t="s">
        <v>7261</v>
      </c>
      <c r="E826" t="s">
        <v>8930</v>
      </c>
      <c r="F826" t="str">
        <f>LEFT(Table3[[#This Row],[category]], FIND("|", Table3[[#This Row],[category]]) - 1)</f>
        <v>Home&amp;Kitchen</v>
      </c>
      <c r="G826" t="str">
        <f>MID(Table3[[#This Row],[category]], FIND("|", Table3[[#This Row],[category]]) + 1, FIND("|", Table3[[#This Row],[category]], FIND("|", Table3[[#This Row],[category]]) + 1) - FIND("|", Table3[[#This Row],[category]]) - 1)</f>
        <v>HomeStorage&amp;Organization</v>
      </c>
      <c r="H826" t="str">
        <f>RIGHT(Table3[[#This Row],[category]], LEN(Table3[[#This Row],[category]]) - FIND("|", Table3[[#This Row],[category]], FIND("|", Table3[[#This Row],[category]]) + 1))</f>
        <v>LaundryOrganization|LaundryBaskets</v>
      </c>
      <c r="I826" s="6">
        <v>177</v>
      </c>
      <c r="J826" s="6">
        <v>199</v>
      </c>
      <c r="K826" s="1">
        <f t="shared" si="72"/>
        <v>11.055276381909549</v>
      </c>
      <c r="L826" s="3">
        <v>0.11</v>
      </c>
      <c r="M826" s="1">
        <v>4.0999999999999996</v>
      </c>
      <c r="N826" s="11">
        <v>3688</v>
      </c>
      <c r="O826" s="7">
        <f>IF(ISNUMBER(Table3[[#This Row],[rating]]), Table3[[#This Row],[rating]], "")</f>
        <v>4.0999999999999996</v>
      </c>
      <c r="P826" s="7">
        <f>Table3[[#This Row],[average rating]] + (Table3[[#This Row],[rating_count]] / 1000)</f>
        <v>7.7880000000000003</v>
      </c>
      <c r="Q826" s="7">
        <f>IFERROR(ROUND(VALUE(Table3[[#This Row],[rating]]), 0), "")</f>
        <v>4</v>
      </c>
      <c r="R826" t="s">
        <v>9545</v>
      </c>
      <c r="S826" t="s">
        <v>9546</v>
      </c>
      <c r="T826" t="s">
        <v>9547</v>
      </c>
      <c r="U826" t="s">
        <v>9548</v>
      </c>
      <c r="V826" t="s">
        <v>9549</v>
      </c>
      <c r="W826" t="s">
        <v>9550</v>
      </c>
      <c r="X826" t="s">
        <v>9551</v>
      </c>
      <c r="Y826" t="s">
        <v>9552</v>
      </c>
      <c r="Z826" s="6">
        <f t="shared" si="73"/>
        <v>733912</v>
      </c>
      <c r="AA826" s="6">
        <f>IFERROR(VALUE(Table3[[#This Row],[potential revenue]]), 0)</f>
        <v>733912</v>
      </c>
      <c r="AB826" t="str">
        <f t="shared" si="74"/>
        <v>No</v>
      </c>
      <c r="AC826">
        <f t="shared" si="75"/>
        <v>283</v>
      </c>
      <c r="AD826" t="str">
        <f t="shared" si="76"/>
        <v>&gt;₹500</v>
      </c>
      <c r="AE826" t="str">
        <f t="shared" si="77"/>
        <v>11–20%</v>
      </c>
    </row>
    <row r="827" spans="1:31" x14ac:dyDescent="0.35">
      <c r="A827" t="s">
        <v>3915</v>
      </c>
      <c r="B827" t="s">
        <v>12815</v>
      </c>
      <c r="C827" t="str">
        <f>PROPER(Table3[[#This Row],[product_name2]])</f>
        <v>Amazonbasics High Speed 55 Watt Oscillating Pedestal Fan, 400Mm Sweep Length, White (Without Remote)</v>
      </c>
      <c r="D827" t="s">
        <v>12816</v>
      </c>
      <c r="E827" t="s">
        <v>2964</v>
      </c>
      <c r="F827" t="str">
        <f>LEFT(Table3[[#This Row],[category]], FIND("|", Table3[[#This Row],[category]]) - 1)</f>
        <v>Electronics</v>
      </c>
      <c r="G827" t="str">
        <f>MID(Table3[[#This Row],[category]], FIND("|", Table3[[#This Row],[category]]) + 1, FIND("|", Table3[[#This Row],[category]], FIND("|", Table3[[#This Row],[category]]) + 1) - FIND("|", Table3[[#This Row],[category]]) - 1)</f>
        <v>WearableTechnology</v>
      </c>
      <c r="H827" t="str">
        <f>RIGHT(Table3[[#This Row],[category]], LEN(Table3[[#This Row],[category]]) - FIND("|", Table3[[#This Row],[category]], FIND("|", Table3[[#This Row],[category]]) + 1))</f>
        <v>SmartWatches</v>
      </c>
      <c r="I827" s="6">
        <v>1299</v>
      </c>
      <c r="J827" s="6">
        <v>5999</v>
      </c>
      <c r="K827" s="1">
        <f t="shared" si="72"/>
        <v>78.346391065177528</v>
      </c>
      <c r="L827" s="3">
        <v>0.78</v>
      </c>
      <c r="M827" s="1">
        <v>3.3</v>
      </c>
      <c r="N827" s="11">
        <v>4415</v>
      </c>
      <c r="O827" s="7">
        <f>IF(ISNUMBER(Table3[[#This Row],[rating]]), Table3[[#This Row],[rating]], "")</f>
        <v>3.3</v>
      </c>
      <c r="P827" s="7">
        <f>Table3[[#This Row],[average rating]] + (Table3[[#This Row],[rating_count]] / 1000)</f>
        <v>7.7149999999999999</v>
      </c>
      <c r="Q827" s="7">
        <f>IFERROR(ROUND(VALUE(Table3[[#This Row],[rating]]), 0), "")</f>
        <v>3</v>
      </c>
      <c r="R827" t="s">
        <v>3917</v>
      </c>
      <c r="S827" t="s">
        <v>3918</v>
      </c>
      <c r="T827" t="s">
        <v>3919</v>
      </c>
      <c r="U827" t="s">
        <v>3920</v>
      </c>
      <c r="V827" t="s">
        <v>3921</v>
      </c>
      <c r="W827" t="s">
        <v>3922</v>
      </c>
      <c r="X827" t="s">
        <v>3923</v>
      </c>
      <c r="Y827" t="s">
        <v>3924</v>
      </c>
      <c r="Z827" s="6">
        <f t="shared" si="73"/>
        <v>26485585</v>
      </c>
      <c r="AA827" s="6">
        <f>IFERROR(VALUE(Table3[[#This Row],[potential revenue]]), 0)</f>
        <v>26485585</v>
      </c>
      <c r="AB827" t="str">
        <f t="shared" si="74"/>
        <v>No</v>
      </c>
      <c r="AC827">
        <f t="shared" si="75"/>
        <v>282</v>
      </c>
      <c r="AD827" t="str">
        <f t="shared" si="76"/>
        <v>&lt;₹200</v>
      </c>
      <c r="AE827" t="str">
        <f t="shared" si="77"/>
        <v>71–80%</v>
      </c>
    </row>
    <row r="828" spans="1:31" x14ac:dyDescent="0.35">
      <c r="A828" t="s">
        <v>4118</v>
      </c>
      <c r="B828" t="s">
        <v>12826</v>
      </c>
      <c r="C828" t="str">
        <f>PROPER(Table3[[#This Row],[product_name2]])</f>
        <v>Eco Crystal J 5 Inch Cartridge (Pack Of 2)</v>
      </c>
      <c r="D828" t="s">
        <v>12827</v>
      </c>
      <c r="E828" t="s">
        <v>2964</v>
      </c>
      <c r="F828" t="str">
        <f>LEFT(Table3[[#This Row],[category]], FIND("|", Table3[[#This Row],[category]]) - 1)</f>
        <v>Electronics</v>
      </c>
      <c r="G828" t="str">
        <f>MID(Table3[[#This Row],[category]], FIND("|", Table3[[#This Row],[category]]) + 1, FIND("|", Table3[[#This Row],[category]], FIND("|", Table3[[#This Row],[category]]) + 1) - FIND("|", Table3[[#This Row],[category]]) - 1)</f>
        <v>WearableTechnology</v>
      </c>
      <c r="H828" t="str">
        <f>RIGHT(Table3[[#This Row],[category]], LEN(Table3[[#This Row],[category]]) - FIND("|", Table3[[#This Row],[category]], FIND("|", Table3[[#This Row],[category]]) + 1))</f>
        <v>SmartWatches</v>
      </c>
      <c r="I828" s="6">
        <v>1399</v>
      </c>
      <c r="J828" s="6">
        <v>5999</v>
      </c>
      <c r="K828" s="1">
        <f t="shared" si="72"/>
        <v>76.679446574429065</v>
      </c>
      <c r="L828" s="3">
        <v>0.77</v>
      </c>
      <c r="M828" s="1">
        <v>3.3</v>
      </c>
      <c r="N828" s="11">
        <v>4415</v>
      </c>
      <c r="O828" s="7">
        <f>IF(ISNUMBER(Table3[[#This Row],[rating]]), Table3[[#This Row],[rating]], "")</f>
        <v>3.3</v>
      </c>
      <c r="P828" s="7">
        <f>Table3[[#This Row],[average rating]] + (Table3[[#This Row],[rating_count]] / 1000)</f>
        <v>7.7149999999999999</v>
      </c>
      <c r="Q828" s="7">
        <f>IFERROR(ROUND(VALUE(Table3[[#This Row],[rating]]), 0), "")</f>
        <v>3</v>
      </c>
      <c r="R828" t="s">
        <v>4120</v>
      </c>
      <c r="S828" t="s">
        <v>3918</v>
      </c>
      <c r="T828" t="s">
        <v>3919</v>
      </c>
      <c r="U828" t="s">
        <v>3920</v>
      </c>
      <c r="V828" t="s">
        <v>3921</v>
      </c>
      <c r="W828" t="s">
        <v>3922</v>
      </c>
      <c r="X828" t="s">
        <v>4121</v>
      </c>
      <c r="Y828" t="s">
        <v>4122</v>
      </c>
      <c r="Z828" s="6">
        <f t="shared" si="73"/>
        <v>26485585</v>
      </c>
      <c r="AA828" s="6">
        <f>IFERROR(VALUE(Table3[[#This Row],[potential revenue]]), 0)</f>
        <v>26485585</v>
      </c>
      <c r="AB828" t="str">
        <f t="shared" si="74"/>
        <v>Yes</v>
      </c>
      <c r="AC828">
        <f t="shared" si="75"/>
        <v>283</v>
      </c>
      <c r="AD828" t="str">
        <f t="shared" si="76"/>
        <v>&gt;₹500</v>
      </c>
      <c r="AE828" t="str">
        <f t="shared" si="77"/>
        <v>71–80%</v>
      </c>
    </row>
    <row r="829" spans="1:31" x14ac:dyDescent="0.35">
      <c r="A829" t="s">
        <v>4219</v>
      </c>
      <c r="B829" t="s">
        <v>12836</v>
      </c>
      <c r="C829" t="str">
        <f>PROPER(Table3[[#This Row],[product_name2]])</f>
        <v>Borosil Rio 1.5 L Electric Kettle, Stainless Steel Inner Body, Boil Water For Tea, Coffee, Soup, Silver</v>
      </c>
      <c r="D829" t="s">
        <v>12837</v>
      </c>
      <c r="E829" t="s">
        <v>2964</v>
      </c>
      <c r="F829" t="str">
        <f>LEFT(Table3[[#This Row],[category]], FIND("|", Table3[[#This Row],[category]]) - 1)</f>
        <v>Electronics</v>
      </c>
      <c r="G829" t="str">
        <f>MID(Table3[[#This Row],[category]], FIND("|", Table3[[#This Row],[category]]) + 1, FIND("|", Table3[[#This Row],[category]], FIND("|", Table3[[#This Row],[category]]) + 1) - FIND("|", Table3[[#This Row],[category]]) - 1)</f>
        <v>WearableTechnology</v>
      </c>
      <c r="H829" t="str">
        <f>RIGHT(Table3[[#This Row],[category]], LEN(Table3[[#This Row],[category]]) - FIND("|", Table3[[#This Row],[category]], FIND("|", Table3[[#This Row],[category]]) + 1))</f>
        <v>SmartWatches</v>
      </c>
      <c r="I829" s="6">
        <v>1299</v>
      </c>
      <c r="J829" s="6">
        <v>5999</v>
      </c>
      <c r="K829" s="1">
        <f t="shared" si="72"/>
        <v>78.346391065177528</v>
      </c>
      <c r="L829" s="3">
        <v>0.78</v>
      </c>
      <c r="M829" s="1">
        <v>3.3</v>
      </c>
      <c r="N829" s="11">
        <v>4415</v>
      </c>
      <c r="O829" s="7">
        <f>IF(ISNUMBER(Table3[[#This Row],[rating]]), Table3[[#This Row],[rating]], "")</f>
        <v>3.3</v>
      </c>
      <c r="P829" s="7">
        <f>Table3[[#This Row],[average rating]] + (Table3[[#This Row],[rating_count]] / 1000)</f>
        <v>7.7149999999999999</v>
      </c>
      <c r="Q829" s="7">
        <f>IFERROR(ROUND(VALUE(Table3[[#This Row],[rating]]), 0), "")</f>
        <v>3</v>
      </c>
      <c r="R829" t="s">
        <v>4221</v>
      </c>
      <c r="S829" t="s">
        <v>3918</v>
      </c>
      <c r="T829" t="s">
        <v>3919</v>
      </c>
      <c r="U829" t="s">
        <v>3920</v>
      </c>
      <c r="V829" t="s">
        <v>3921</v>
      </c>
      <c r="W829" t="s">
        <v>3922</v>
      </c>
      <c r="X829" t="s">
        <v>4222</v>
      </c>
      <c r="Y829" t="s">
        <v>4223</v>
      </c>
      <c r="Z829" s="6">
        <f t="shared" si="73"/>
        <v>26485585</v>
      </c>
      <c r="AA829" s="6">
        <f>IFERROR(VALUE(Table3[[#This Row],[potential revenue]]), 0)</f>
        <v>26485585</v>
      </c>
      <c r="AB829" t="str">
        <f t="shared" si="74"/>
        <v>Yes</v>
      </c>
      <c r="AC829">
        <f t="shared" si="75"/>
        <v>284</v>
      </c>
      <c r="AD829" t="str">
        <f t="shared" si="76"/>
        <v>&gt;₹500</v>
      </c>
      <c r="AE829" t="str">
        <f t="shared" si="77"/>
        <v>71–80%</v>
      </c>
    </row>
    <row r="830" spans="1:31" x14ac:dyDescent="0.35">
      <c r="A830" t="s">
        <v>11010</v>
      </c>
      <c r="B830" t="s">
        <v>10498</v>
      </c>
      <c r="C830" t="str">
        <f>PROPER(Table3[[#This Row],[product_name2]])</f>
        <v>Bajaj Dhx-9 1000W Heavy Weight Dry Iron With Advance Soleplate And Anti-Bacterial German Coating Technology, Ivory</v>
      </c>
      <c r="D830" t="s">
        <v>10499</v>
      </c>
      <c r="E830" t="s">
        <v>11012</v>
      </c>
      <c r="F830" t="str">
        <f>LEFT(Table3[[#This Row],[category]], FIND("|", Table3[[#This Row],[category]]) - 1)</f>
        <v>Home&amp;Kitchen</v>
      </c>
      <c r="G830" t="str">
        <f>MID(Table3[[#This Row],[category]], FIND("|", Table3[[#This Row],[category]]) + 1, FIND("|", Table3[[#This Row],[category]], FIND("|", Table3[[#This Row],[category]]) + 1) - FIND("|", Table3[[#This Row],[category]]) - 1)</f>
        <v>Kitchen&amp;HomeAppliances</v>
      </c>
      <c r="H830" t="str">
        <f>RIGHT(Table3[[#This Row],[category]], LEN(Table3[[#This Row],[category]]) - FIND("|", Table3[[#This Row],[category]], FIND("|", Table3[[#This Row],[category]]) + 1))</f>
        <v>Coffee,Tea&amp;Espresso|EspressoMachines</v>
      </c>
      <c r="I830" s="6">
        <v>4799</v>
      </c>
      <c r="J830" s="6">
        <v>5795</v>
      </c>
      <c r="K830" s="1">
        <f t="shared" si="72"/>
        <v>17.187230371009491</v>
      </c>
      <c r="L830" s="3">
        <v>0.17</v>
      </c>
      <c r="M830" s="1">
        <v>3.9</v>
      </c>
      <c r="N830" s="11">
        <v>3815</v>
      </c>
      <c r="O830" s="7">
        <f>IF(ISNUMBER(Table3[[#This Row],[rating]]), Table3[[#This Row],[rating]], "")</f>
        <v>3.9</v>
      </c>
      <c r="P830" s="7">
        <f>Table3[[#This Row],[average rating]] + (Table3[[#This Row],[rating_count]] / 1000)</f>
        <v>7.7149999999999999</v>
      </c>
      <c r="Q830" s="7">
        <f>IFERROR(ROUND(VALUE(Table3[[#This Row],[rating]]), 0), "")</f>
        <v>4</v>
      </c>
      <c r="R830" t="s">
        <v>11013</v>
      </c>
      <c r="S830" t="s">
        <v>11014</v>
      </c>
      <c r="T830" t="s">
        <v>11015</v>
      </c>
      <c r="U830" t="s">
        <v>11016</v>
      </c>
      <c r="V830" t="s">
        <v>11017</v>
      </c>
      <c r="W830" t="s">
        <v>11018</v>
      </c>
      <c r="X830" t="s">
        <v>11019</v>
      </c>
      <c r="Y830" t="s">
        <v>11020</v>
      </c>
      <c r="Z830" s="6">
        <f t="shared" si="73"/>
        <v>22107925</v>
      </c>
      <c r="AA830" s="6">
        <f>IFERROR(VALUE(Table3[[#This Row],[potential revenue]]), 0)</f>
        <v>22107925</v>
      </c>
      <c r="AB830" t="str">
        <f t="shared" si="74"/>
        <v>Yes</v>
      </c>
      <c r="AC830">
        <f t="shared" si="75"/>
        <v>284</v>
      </c>
      <c r="AD830" t="str">
        <f t="shared" si="76"/>
        <v>&gt;₹500</v>
      </c>
      <c r="AE830" t="str">
        <f t="shared" si="77"/>
        <v>11–20%</v>
      </c>
    </row>
    <row r="831" spans="1:31" x14ac:dyDescent="0.35">
      <c r="A831" t="s">
        <v>7567</v>
      </c>
      <c r="B831" t="s">
        <v>6920</v>
      </c>
      <c r="C831" t="str">
        <f>PROPER(Table3[[#This Row],[product_name2]])</f>
        <v>Fire-Boltt Ninja Calling 1.69" Bluetooth Calling Smart Watch, Dial Pad, Speaker, Ai Voice Assistant With 450 Nits Peak Brightness, Wrist Gaming &amp; 100+ Watch Faces With Spo2, Hr, Multiple Sports Mode</v>
      </c>
      <c r="D831" t="s">
        <v>6921</v>
      </c>
      <c r="E831" t="s">
        <v>5936</v>
      </c>
      <c r="F831" t="str">
        <f>LEFT(Table3[[#This Row],[category]], FIND("|", Table3[[#This Row],[category]]) - 1)</f>
        <v>Electronics</v>
      </c>
      <c r="G831" t="str">
        <f>MID(Table3[[#This Row],[category]], FIND("|", Table3[[#This Row],[category]]) + 1, FIND("|", Table3[[#This Row],[category]], FIND("|", Table3[[#This Row],[category]]) + 1) - FIND("|", Table3[[#This Row],[category]]) - 1)</f>
        <v>Cameras&amp;Photography</v>
      </c>
      <c r="H831" t="str">
        <f>RIGHT(Table3[[#This Row],[category]], LEN(Table3[[#This Row],[category]]) - FIND("|", Table3[[#This Row],[category]], FIND("|", Table3[[#This Row],[category]]) + 1))</f>
        <v>SecurityCameras|DomeCameras</v>
      </c>
      <c r="I831" s="6">
        <v>2490</v>
      </c>
      <c r="J831" s="6">
        <v>3990</v>
      </c>
      <c r="K831" s="1">
        <f t="shared" si="72"/>
        <v>37.593984962406012</v>
      </c>
      <c r="L831" s="3">
        <v>0.38</v>
      </c>
      <c r="M831" s="1">
        <v>4.0999999999999996</v>
      </c>
      <c r="N831" s="11">
        <v>3606</v>
      </c>
      <c r="O831" s="7">
        <f>IF(ISNUMBER(Table3[[#This Row],[rating]]), Table3[[#This Row],[rating]], "")</f>
        <v>4.0999999999999996</v>
      </c>
      <c r="P831" s="7">
        <f>Table3[[#This Row],[average rating]] + (Table3[[#This Row],[rating_count]] / 1000)</f>
        <v>7.7059999999999995</v>
      </c>
      <c r="Q831" s="7">
        <f>IFERROR(ROUND(VALUE(Table3[[#This Row],[rating]]), 0), "")</f>
        <v>4</v>
      </c>
      <c r="R831" t="s">
        <v>7569</v>
      </c>
      <c r="S831" t="s">
        <v>7570</v>
      </c>
      <c r="T831" t="s">
        <v>7571</v>
      </c>
      <c r="U831" t="s">
        <v>7572</v>
      </c>
      <c r="V831" t="s">
        <v>7573</v>
      </c>
      <c r="W831" t="s">
        <v>7574</v>
      </c>
      <c r="X831" t="s">
        <v>7575</v>
      </c>
      <c r="Y831" t="s">
        <v>7576</v>
      </c>
      <c r="Z831" s="6">
        <f t="shared" si="73"/>
        <v>14387940</v>
      </c>
      <c r="AA831" s="6">
        <f>IFERROR(VALUE(Table3[[#This Row],[potential revenue]]), 0)</f>
        <v>14387940</v>
      </c>
      <c r="AB831" t="str">
        <f t="shared" si="74"/>
        <v>No</v>
      </c>
      <c r="AC831">
        <f t="shared" si="75"/>
        <v>284</v>
      </c>
      <c r="AD831" t="str">
        <f t="shared" si="76"/>
        <v>&gt;₹500</v>
      </c>
      <c r="AE831" t="str">
        <f t="shared" si="77"/>
        <v>31–40%</v>
      </c>
    </row>
    <row r="832" spans="1:31" x14ac:dyDescent="0.35">
      <c r="A832" t="s">
        <v>4209</v>
      </c>
      <c r="B832" t="s">
        <v>4641</v>
      </c>
      <c r="C832" t="str">
        <f>PROPER(Table3[[#This Row],[product_name2]])</f>
        <v>Mi Redmi 9I Sport (Carbon Black, 64 Gb) (4 Gb Ram)</v>
      </c>
      <c r="D832" t="s">
        <v>4642</v>
      </c>
      <c r="E832" t="s">
        <v>3178</v>
      </c>
      <c r="F832" t="str">
        <f>LEFT(Table3[[#This Row],[category]], FIND("|", Table3[[#This Row],[category]]) - 1)</f>
        <v>Electronics</v>
      </c>
      <c r="G832" t="str">
        <f>MID(Table3[[#This Row],[category]], FIND("|", Table3[[#This Row],[category]]) + 1, FIND("|", Table3[[#This Row],[category]], FIND("|", Table3[[#This Row],[category]]) + 1) - FIND("|", Table3[[#This Row],[category]]) - 1)</f>
        <v>Mobiles&amp;Accessories</v>
      </c>
      <c r="H832" t="str">
        <f>RIGHT(Table3[[#This Row],[category]], LEN(Table3[[#This Row],[category]]) - FIND("|", Table3[[#This Row],[category]], FIND("|", Table3[[#This Row],[category]]) + 1))</f>
        <v>MobileAccessories|Chargers|WallChargers</v>
      </c>
      <c r="I832" s="6">
        <v>329</v>
      </c>
      <c r="J832" s="6">
        <v>999</v>
      </c>
      <c r="K832" s="1">
        <f t="shared" si="72"/>
        <v>67.067067067067072</v>
      </c>
      <c r="L832" s="3">
        <v>0.67</v>
      </c>
      <c r="M832" s="1">
        <v>4.2</v>
      </c>
      <c r="N832" s="11">
        <v>3492</v>
      </c>
      <c r="O832" s="7">
        <f>IF(ISNUMBER(Table3[[#This Row],[rating]]), Table3[[#This Row],[rating]], "")</f>
        <v>4.2</v>
      </c>
      <c r="P832" s="7">
        <f>Table3[[#This Row],[average rating]] + (Table3[[#This Row],[rating_count]] / 1000)</f>
        <v>7.6920000000000002</v>
      </c>
      <c r="Q832" s="7">
        <f>IFERROR(ROUND(VALUE(Table3[[#This Row],[rating]]), 0), "")</f>
        <v>4</v>
      </c>
      <c r="R832" t="s">
        <v>4211</v>
      </c>
      <c r="S832" t="s">
        <v>4212</v>
      </c>
      <c r="T832" t="s">
        <v>4213</v>
      </c>
      <c r="U832" t="s">
        <v>4214</v>
      </c>
      <c r="V832" t="s">
        <v>4215</v>
      </c>
      <c r="W832" t="s">
        <v>4216</v>
      </c>
      <c r="X832" t="s">
        <v>4217</v>
      </c>
      <c r="Y832" t="s">
        <v>4218</v>
      </c>
      <c r="Z832" s="6">
        <f t="shared" si="73"/>
        <v>3488508</v>
      </c>
      <c r="AA832" s="6">
        <f>IFERROR(VALUE(Table3[[#This Row],[potential revenue]]), 0)</f>
        <v>3488508</v>
      </c>
      <c r="AB832" t="str">
        <f t="shared" si="74"/>
        <v>No</v>
      </c>
      <c r="AC832">
        <f t="shared" si="75"/>
        <v>283</v>
      </c>
      <c r="AD832" t="str">
        <f t="shared" si="76"/>
        <v>&gt;₹500</v>
      </c>
      <c r="AE832" t="str">
        <f t="shared" si="77"/>
        <v>61–70%</v>
      </c>
    </row>
    <row r="833" spans="1:31" x14ac:dyDescent="0.35">
      <c r="A833" t="s">
        <v>12805</v>
      </c>
      <c r="B833" t="s">
        <v>936</v>
      </c>
      <c r="C833" t="str">
        <f>PROPER(Table3[[#This Row],[product_name2]])</f>
        <v>Amazon Basics New Release Nylon Usb-A To Lightning Cable Cord, Fast Charging Mfi Certified Charger For Apple Iphone, Ipad (3-Ft, Rose Gold)</v>
      </c>
      <c r="D833" t="s">
        <v>937</v>
      </c>
      <c r="E833" t="s">
        <v>8919</v>
      </c>
      <c r="F833" t="str">
        <f>LEFT(Table3[[#This Row],[category]], FIND("|", Table3[[#This Row],[category]]) - 1)</f>
        <v>Home&amp;Kitchen</v>
      </c>
      <c r="G833" t="str">
        <f>MID(Table3[[#This Row],[category]], FIND("|", Table3[[#This Row],[category]]) + 1, FIND("|", Table3[[#This Row],[category]], FIND("|", Table3[[#This Row],[category]]) + 1) - FIND("|", Table3[[#This Row],[category]]) - 1)</f>
        <v>Kitchen&amp;HomeAppliances</v>
      </c>
      <c r="H833" t="str">
        <f>RIGHT(Table3[[#This Row],[category]], LEN(Table3[[#This Row],[category]]) - FIND("|", Table3[[#This Row],[category]], FIND("|", Table3[[#This Row],[category]]) + 1))</f>
        <v>SmallKitchenAppliances|DeepFatFryers|AirFryers</v>
      </c>
      <c r="I833" s="6">
        <v>6790</v>
      </c>
      <c r="J833" s="6">
        <v>10995</v>
      </c>
      <c r="K833" s="1">
        <f t="shared" si="72"/>
        <v>38.244656662119148</v>
      </c>
      <c r="L833" s="3">
        <v>0.38</v>
      </c>
      <c r="M833" s="1">
        <v>4.5</v>
      </c>
      <c r="N833" s="11">
        <v>3192</v>
      </c>
      <c r="O833" s="7">
        <f>IF(ISNUMBER(Table3[[#This Row],[rating]]), Table3[[#This Row],[rating]], "")</f>
        <v>4.5</v>
      </c>
      <c r="P833" s="7">
        <f>Table3[[#This Row],[average rating]] + (Table3[[#This Row],[rating_count]] / 1000)</f>
        <v>7.6920000000000002</v>
      </c>
      <c r="Q833" s="7">
        <f>IFERROR(ROUND(VALUE(Table3[[#This Row],[rating]]), 0), "")</f>
        <v>5</v>
      </c>
      <c r="R833" t="s">
        <v>12807</v>
      </c>
      <c r="S833" t="s">
        <v>12808</v>
      </c>
      <c r="T833" t="s">
        <v>12809</v>
      </c>
      <c r="U833" t="s">
        <v>12810</v>
      </c>
      <c r="V833" t="s">
        <v>12811</v>
      </c>
      <c r="W833" t="s">
        <v>12812</v>
      </c>
      <c r="X833" t="s">
        <v>12813</v>
      </c>
      <c r="Y833" t="s">
        <v>12814</v>
      </c>
      <c r="Z833" s="6">
        <f t="shared" si="73"/>
        <v>35096040</v>
      </c>
      <c r="AA833" s="6">
        <f>IFERROR(VALUE(Table3[[#This Row],[potential revenue]]), 0)</f>
        <v>35096040</v>
      </c>
      <c r="AB833" t="str">
        <f t="shared" si="74"/>
        <v>Yes</v>
      </c>
      <c r="AC833">
        <f t="shared" si="75"/>
        <v>283</v>
      </c>
      <c r="AD833" t="str">
        <f t="shared" si="76"/>
        <v>₹200–₹500</v>
      </c>
      <c r="AE833" t="str">
        <f t="shared" si="77"/>
        <v>31–40%</v>
      </c>
    </row>
    <row r="834" spans="1:31" x14ac:dyDescent="0.35">
      <c r="A834" t="s">
        <v>7719</v>
      </c>
      <c r="B834" t="s">
        <v>8836</v>
      </c>
      <c r="C834" t="str">
        <f>PROPER(Table3[[#This Row],[product_name2]])</f>
        <v>Bajaj Majesty Dx-11 1000W Dry Iron With Advance Soleplate And Anti-Bacterial German Coating Technology, White And Blue</v>
      </c>
      <c r="D834" t="s">
        <v>8837</v>
      </c>
      <c r="E834" t="s">
        <v>7125</v>
      </c>
      <c r="F834" t="str">
        <f>LEFT(Table3[[#This Row],[category]], FIND("|", Table3[[#This Row],[category]]) - 1)</f>
        <v>OfficeProducts</v>
      </c>
      <c r="G834" t="str">
        <f>MID(Table3[[#This Row],[category]], FIND("|", Table3[[#This Row],[category]]) + 1, FIND("|", Table3[[#This Row],[category]], FIND("|", Table3[[#This Row],[category]]) + 1) - FIND("|", Table3[[#This Row],[category]]) - 1)</f>
        <v>OfficePaperProducts</v>
      </c>
      <c r="H834" t="str">
        <f>RIGHT(Table3[[#This Row],[category]], LEN(Table3[[#This Row],[category]]) - FIND("|", Table3[[#This Row],[category]], FIND("|", Table3[[#This Row],[category]]) + 1))</f>
        <v>Paper|Stationery|Pens,Pencils&amp;WritingSupplies|Pens&amp;Refills|StickBallpointPens</v>
      </c>
      <c r="I834" s="6">
        <v>272</v>
      </c>
      <c r="J834" s="6">
        <v>320</v>
      </c>
      <c r="K834" s="1">
        <f t="shared" ref="K834:K897" si="78">(J834-I834)/J834*100</f>
        <v>15</v>
      </c>
      <c r="L834" s="3">
        <v>0.15</v>
      </c>
      <c r="M834" s="1">
        <v>4</v>
      </c>
      <c r="N834" s="11">
        <v>3686</v>
      </c>
      <c r="O834" s="7">
        <f>IF(ISNUMBER(Table3[[#This Row],[rating]]), Table3[[#This Row],[rating]], "")</f>
        <v>4</v>
      </c>
      <c r="P834" s="7">
        <f>Table3[[#This Row],[average rating]] + (Table3[[#This Row],[rating_count]] / 1000)</f>
        <v>7.6859999999999999</v>
      </c>
      <c r="Q834" s="7">
        <f>IFERROR(ROUND(VALUE(Table3[[#This Row],[rating]]), 0), "")</f>
        <v>4</v>
      </c>
      <c r="R834" t="s">
        <v>7721</v>
      </c>
      <c r="S834" t="s">
        <v>7722</v>
      </c>
      <c r="T834" t="s">
        <v>7723</v>
      </c>
      <c r="U834" t="s">
        <v>7724</v>
      </c>
      <c r="V834" t="s">
        <v>7725</v>
      </c>
      <c r="W834" t="s">
        <v>7726</v>
      </c>
      <c r="X834" t="s">
        <v>7727</v>
      </c>
      <c r="Y834" t="s">
        <v>7728</v>
      </c>
      <c r="Z834" s="6">
        <f t="shared" ref="Z834:Z897" si="79">(J834*N834)</f>
        <v>1179520</v>
      </c>
      <c r="AA834" s="6">
        <f>IFERROR(VALUE(Table3[[#This Row],[potential revenue]]), 0)</f>
        <v>1179520</v>
      </c>
      <c r="AB834" t="str">
        <f t="shared" ref="AB834:AB897" si="80">IF(K833 &gt;= 50, "Yes", "No")</f>
        <v>No</v>
      </c>
      <c r="AC834">
        <f t="shared" ref="AC834:AC897" si="81">COUNTIF(E833:AB1332, "Yes")</f>
        <v>283</v>
      </c>
      <c r="AD834" t="str">
        <f t="shared" ref="AD834:AD897" si="82">IF(I833 &lt; 200, "&lt;₹200", IF(I833 &lt;= 500, "₹200–₹500", "&gt;₹500"))</f>
        <v>&gt;₹500</v>
      </c>
      <c r="AE834" t="str">
        <f t="shared" ref="AE834:AE897" si="83">IF(K834&lt;=10, "0–10%",
 IF(K834&lt;=20, "11–20%",
 IF(K834&lt;=30, "21–30%",
 IF(K834&lt;=40, "31–40%",
 IF(K834&lt;=50, "41–50%",
 IF(K834&lt;=60, "51–60%",
 IF(K834&lt;=70, "61–70%",
 IF(K834&lt;=80, "71–80%",
 IF(K834&lt;=90, "81–90%", "91–100%")))))))))</f>
        <v>11–20%</v>
      </c>
    </row>
    <row r="835" spans="1:31" x14ac:dyDescent="0.35">
      <c r="A835" t="s">
        <v>8615</v>
      </c>
      <c r="B835" t="s">
        <v>7102</v>
      </c>
      <c r="C835" t="str">
        <f>PROPER(Table3[[#This Row],[product_name2]])</f>
        <v>Proelite Faux Leather Smart Flip Case Cover For Apple Ipad 10.2" 9Th Gen (2021) / 8Th Gen / 7Th Gen With Stylus Pen, Black</v>
      </c>
      <c r="D835" t="s">
        <v>7103</v>
      </c>
      <c r="E835" t="s">
        <v>8617</v>
      </c>
      <c r="F835" t="str">
        <f>LEFT(Table3[[#This Row],[category]], FIND("|", Table3[[#This Row],[category]]) - 1)</f>
        <v>Home&amp;Kitchen</v>
      </c>
      <c r="G835" t="str">
        <f>MID(Table3[[#This Row],[category]], FIND("|", Table3[[#This Row],[category]]) + 1, FIND("|", Table3[[#This Row],[category]], FIND("|", Table3[[#This Row],[category]]) + 1) - FIND("|", Table3[[#This Row],[category]]) - 1)</f>
        <v>Kitchen&amp;HomeAppliances</v>
      </c>
      <c r="H835" t="str">
        <f>RIGHT(Table3[[#This Row],[category]], LEN(Table3[[#This Row],[category]]) - FIND("|", Table3[[#This Row],[category]], FIND("|", Table3[[#This Row],[category]]) + 1))</f>
        <v>Vacuum,Cleaning&amp;Ironing|Irons,Steamers&amp;Accessories|LintShavers</v>
      </c>
      <c r="I835" s="6">
        <v>455</v>
      </c>
      <c r="J835" s="6">
        <v>999</v>
      </c>
      <c r="K835" s="1">
        <f t="shared" si="78"/>
        <v>54.454454454454456</v>
      </c>
      <c r="L835" s="3">
        <v>0.54</v>
      </c>
      <c r="M835" s="1">
        <v>4.0999999999999996</v>
      </c>
      <c r="N835" s="11">
        <v>3578</v>
      </c>
      <c r="O835" s="7">
        <f>IF(ISNUMBER(Table3[[#This Row],[rating]]), Table3[[#This Row],[rating]], "")</f>
        <v>4.0999999999999996</v>
      </c>
      <c r="P835" s="7">
        <f>Table3[[#This Row],[average rating]] + (Table3[[#This Row],[rating_count]] / 1000)</f>
        <v>7.677999999999999</v>
      </c>
      <c r="Q835" s="7">
        <f>IFERROR(ROUND(VALUE(Table3[[#This Row],[rating]]), 0), "")</f>
        <v>4</v>
      </c>
      <c r="R835" t="s">
        <v>8618</v>
      </c>
      <c r="S835" t="s">
        <v>8619</v>
      </c>
      <c r="T835" t="s">
        <v>8620</v>
      </c>
      <c r="U835" t="s">
        <v>8621</v>
      </c>
      <c r="V835" t="s">
        <v>8622</v>
      </c>
      <c r="W835" t="s">
        <v>8623</v>
      </c>
      <c r="X835" t="s">
        <v>8624</v>
      </c>
      <c r="Y835" t="s">
        <v>8625</v>
      </c>
      <c r="Z835" s="6">
        <f t="shared" si="79"/>
        <v>3574422</v>
      </c>
      <c r="AA835" s="6">
        <f>IFERROR(VALUE(Table3[[#This Row],[potential revenue]]), 0)</f>
        <v>3574422</v>
      </c>
      <c r="AB835" t="str">
        <f t="shared" si="80"/>
        <v>No</v>
      </c>
      <c r="AC835">
        <f t="shared" si="81"/>
        <v>282</v>
      </c>
      <c r="AD835" t="str">
        <f t="shared" si="82"/>
        <v>₹200–₹500</v>
      </c>
      <c r="AE835" t="str">
        <f t="shared" si="83"/>
        <v>51–60%</v>
      </c>
    </row>
    <row r="836" spans="1:31" x14ac:dyDescent="0.35">
      <c r="A836" t="s">
        <v>10879</v>
      </c>
      <c r="B836" t="s">
        <v>9275</v>
      </c>
      <c r="C836" t="str">
        <f>PROPER(Table3[[#This Row],[product_name2]])</f>
        <v>Amazon Basics 2000/1000 Watt Room Heater With Adjustable Thermostat (Isi Certified, White Color, Ideal For Small To Medium Room/Area)</v>
      </c>
      <c r="D836" t="s">
        <v>9276</v>
      </c>
      <c r="E836" t="s">
        <v>10881</v>
      </c>
      <c r="F836" t="str">
        <f>LEFT(Table3[[#This Row],[category]], FIND("|", Table3[[#This Row],[category]]) - 1)</f>
        <v>Health&amp;PersonalCare</v>
      </c>
      <c r="G836" t="str">
        <f>MID(Table3[[#This Row],[category]], FIND("|", Table3[[#This Row],[category]]) + 1, FIND("|", Table3[[#This Row],[category]], FIND("|", Table3[[#This Row],[category]]) + 1) - FIND("|", Table3[[#This Row],[category]]) - 1)</f>
        <v>HomeMedicalSupplies&amp;Equipment</v>
      </c>
      <c r="H836" t="str">
        <f>RIGHT(Table3[[#This Row],[category]], LEN(Table3[[#This Row],[category]]) - FIND("|", Table3[[#This Row],[category]], FIND("|", Table3[[#This Row],[category]]) + 1))</f>
        <v>HealthMonitors|WeighingScales|DigitalBathroomScales</v>
      </c>
      <c r="I836" s="6">
        <v>899</v>
      </c>
      <c r="J836" s="6">
        <v>1900</v>
      </c>
      <c r="K836" s="1">
        <f t="shared" si="78"/>
        <v>52.684210526315788</v>
      </c>
      <c r="L836" s="3">
        <v>0.53</v>
      </c>
      <c r="M836" s="1">
        <v>4</v>
      </c>
      <c r="N836" s="11">
        <v>3663</v>
      </c>
      <c r="O836" s="7">
        <f>IF(ISNUMBER(Table3[[#This Row],[rating]]), Table3[[#This Row],[rating]], "")</f>
        <v>4</v>
      </c>
      <c r="P836" s="7">
        <f>Table3[[#This Row],[average rating]] + (Table3[[#This Row],[rating_count]] / 1000)</f>
        <v>7.6630000000000003</v>
      </c>
      <c r="Q836" s="7">
        <f>IFERROR(ROUND(VALUE(Table3[[#This Row],[rating]]), 0), "")</f>
        <v>4</v>
      </c>
      <c r="R836" t="s">
        <v>10882</v>
      </c>
      <c r="S836" t="s">
        <v>10883</v>
      </c>
      <c r="T836" t="s">
        <v>10884</v>
      </c>
      <c r="U836" t="s">
        <v>10885</v>
      </c>
      <c r="V836" t="s">
        <v>10886</v>
      </c>
      <c r="W836" t="s">
        <v>10887</v>
      </c>
      <c r="X836" t="s">
        <v>10888</v>
      </c>
      <c r="Y836" t="s">
        <v>10889</v>
      </c>
      <c r="Z836" s="6">
        <f t="shared" si="79"/>
        <v>6959700</v>
      </c>
      <c r="AA836" s="6">
        <f>IFERROR(VALUE(Table3[[#This Row],[potential revenue]]), 0)</f>
        <v>6959700</v>
      </c>
      <c r="AB836" t="str">
        <f t="shared" si="80"/>
        <v>Yes</v>
      </c>
      <c r="AC836">
        <f t="shared" si="81"/>
        <v>283</v>
      </c>
      <c r="AD836" t="str">
        <f t="shared" si="82"/>
        <v>₹200–₹500</v>
      </c>
      <c r="AE836" t="str">
        <f t="shared" si="83"/>
        <v>51–60%</v>
      </c>
    </row>
    <row r="837" spans="1:31" x14ac:dyDescent="0.35">
      <c r="A837" t="s">
        <v>10900</v>
      </c>
      <c r="B837" t="s">
        <v>488</v>
      </c>
      <c r="C837" t="str">
        <f>PROPER(Table3[[#This Row],[product_name2]])</f>
        <v>Tp-Link Ac600 600 Mbps Wifi Wireless Network Usb Adapter For Desktop Pc With 2.4Ghz/5Ghz High Gain Dual Band 5Dbi Antenna Wi-Fi, Supports Windows 11/10/8.1/8/7/Xp, Mac Os 10.15 And Earlier (Archer T2U Plus)</v>
      </c>
      <c r="D837" t="s">
        <v>489</v>
      </c>
      <c r="E837" t="s">
        <v>9992</v>
      </c>
      <c r="F837" t="str">
        <f>LEFT(Table3[[#This Row],[category]], FIND("|", Table3[[#This Row],[category]]) - 1)</f>
        <v>Home&amp;Kitchen</v>
      </c>
      <c r="G837" t="str">
        <f>MID(Table3[[#This Row],[category]], FIND("|", Table3[[#This Row],[category]]) + 1, FIND("|", Table3[[#This Row],[category]], FIND("|", Table3[[#This Row],[category]]) + 1) - FIND("|", Table3[[#This Row],[category]]) - 1)</f>
        <v>Kitchen&amp;HomeAppliances</v>
      </c>
      <c r="H837" t="str">
        <f>RIGHT(Table3[[#This Row],[category]], LEN(Table3[[#This Row],[category]]) - FIND("|", Table3[[#This Row],[category]], FIND("|", Table3[[#This Row],[category]]) + 1))</f>
        <v>Vacuum,Cleaning&amp;Ironing|Vacuums&amp;FloorCare|Vacuums|Wet-DryVacuums</v>
      </c>
      <c r="I837" s="6">
        <v>6236</v>
      </c>
      <c r="J837" s="6">
        <v>9999</v>
      </c>
      <c r="K837" s="1">
        <f t="shared" si="78"/>
        <v>37.633763376337633</v>
      </c>
      <c r="L837" s="3">
        <v>0.38</v>
      </c>
      <c r="M837" s="1">
        <v>4.0999999999999996</v>
      </c>
      <c r="N837" s="11">
        <v>3552</v>
      </c>
      <c r="O837" s="7">
        <f>IF(ISNUMBER(Table3[[#This Row],[rating]]), Table3[[#This Row],[rating]], "")</f>
        <v>4.0999999999999996</v>
      </c>
      <c r="P837" s="7">
        <f>Table3[[#This Row],[average rating]] + (Table3[[#This Row],[rating_count]] / 1000)</f>
        <v>7.6519999999999992</v>
      </c>
      <c r="Q837" s="7">
        <f>IFERROR(ROUND(VALUE(Table3[[#This Row],[rating]]), 0), "")</f>
        <v>4</v>
      </c>
      <c r="R837" t="s">
        <v>10902</v>
      </c>
      <c r="S837" t="s">
        <v>10903</v>
      </c>
      <c r="T837" t="s">
        <v>10904</v>
      </c>
      <c r="U837" t="s">
        <v>10905</v>
      </c>
      <c r="V837" t="s">
        <v>10906</v>
      </c>
      <c r="W837" t="s">
        <v>10907</v>
      </c>
      <c r="X837" t="s">
        <v>10908</v>
      </c>
      <c r="Y837" t="s">
        <v>10909</v>
      </c>
      <c r="Z837" s="6">
        <f t="shared" si="79"/>
        <v>35516448</v>
      </c>
      <c r="AA837" s="6">
        <f>IFERROR(VALUE(Table3[[#This Row],[potential revenue]]), 0)</f>
        <v>35516448</v>
      </c>
      <c r="AB837" t="str">
        <f t="shared" si="80"/>
        <v>Yes</v>
      </c>
      <c r="AC837">
        <f t="shared" si="81"/>
        <v>284</v>
      </c>
      <c r="AD837" t="str">
        <f t="shared" si="82"/>
        <v>&gt;₹500</v>
      </c>
      <c r="AE837" t="str">
        <f t="shared" si="83"/>
        <v>31–40%</v>
      </c>
    </row>
    <row r="838" spans="1:31" x14ac:dyDescent="0.35">
      <c r="A838" t="s">
        <v>10690</v>
      </c>
      <c r="B838" t="s">
        <v>11476</v>
      </c>
      <c r="C838" t="str">
        <f>PROPER(Table3[[#This Row],[product_name2]])</f>
        <v>Ecovacs Deebot N8 2-In-1 Robotic Vacuum Cleaner, 2022 New Launch, Most Powerful Suction, Covers 2000+ Sq. Ft In One Charge, Advanced Dtof Technology With Ozmo Mopping (Deebot N8) - White</v>
      </c>
      <c r="D838" t="s">
        <v>11477</v>
      </c>
      <c r="E838" t="s">
        <v>8764</v>
      </c>
      <c r="F838" t="str">
        <f>LEFT(Table3[[#This Row],[category]], FIND("|", Table3[[#This Row],[category]]) - 1)</f>
        <v>Home&amp;Kitchen</v>
      </c>
      <c r="G838" t="str">
        <f>MID(Table3[[#This Row],[category]], FIND("|", Table3[[#This Row],[category]]) + 1, FIND("|", Table3[[#This Row],[category]], FIND("|", Table3[[#This Row],[category]]) + 1) - FIND("|", Table3[[#This Row],[category]]) - 1)</f>
        <v>Heating,Cooling&amp;AirQuality</v>
      </c>
      <c r="H838" t="str">
        <f>RIGHT(Table3[[#This Row],[category]], LEN(Table3[[#This Row],[category]]) - FIND("|", Table3[[#This Row],[category]], FIND("|", Table3[[#This Row],[category]]) + 1))</f>
        <v>WaterHeaters&amp;Geysers|InstantWaterHeaters</v>
      </c>
      <c r="I838" s="6">
        <v>1899</v>
      </c>
      <c r="J838" s="6">
        <v>3790</v>
      </c>
      <c r="K838" s="1">
        <f t="shared" si="78"/>
        <v>49.894459102902374</v>
      </c>
      <c r="L838" s="3">
        <v>0.5</v>
      </c>
      <c r="M838" s="1">
        <v>3.8</v>
      </c>
      <c r="N838" s="11">
        <v>3842</v>
      </c>
      <c r="O838" s="7">
        <f>IF(ISNUMBER(Table3[[#This Row],[rating]]), Table3[[#This Row],[rating]], "")</f>
        <v>3.8</v>
      </c>
      <c r="P838" s="7">
        <f>Table3[[#This Row],[average rating]] + (Table3[[#This Row],[rating_count]] / 1000)</f>
        <v>7.6419999999999995</v>
      </c>
      <c r="Q838" s="7">
        <f>IFERROR(ROUND(VALUE(Table3[[#This Row],[rating]]), 0), "")</f>
        <v>4</v>
      </c>
      <c r="R838" t="s">
        <v>10692</v>
      </c>
      <c r="S838" t="s">
        <v>10693</v>
      </c>
      <c r="T838" t="s">
        <v>10694</v>
      </c>
      <c r="U838" t="s">
        <v>10695</v>
      </c>
      <c r="V838" t="s">
        <v>10696</v>
      </c>
      <c r="W838" t="s">
        <v>10697</v>
      </c>
      <c r="X838" t="s">
        <v>10698</v>
      </c>
      <c r="Y838" t="s">
        <v>10699</v>
      </c>
      <c r="Z838" s="6">
        <f t="shared" si="79"/>
        <v>14561180</v>
      </c>
      <c r="AA838" s="6">
        <f>IFERROR(VALUE(Table3[[#This Row],[potential revenue]]), 0)</f>
        <v>14561180</v>
      </c>
      <c r="AB838" t="str">
        <f t="shared" si="80"/>
        <v>No</v>
      </c>
      <c r="AC838">
        <f t="shared" si="81"/>
        <v>284</v>
      </c>
      <c r="AD838" t="str">
        <f t="shared" si="82"/>
        <v>&gt;₹500</v>
      </c>
      <c r="AE838" t="str">
        <f t="shared" si="83"/>
        <v>41–50%</v>
      </c>
    </row>
    <row r="839" spans="1:31" x14ac:dyDescent="0.35">
      <c r="A839" t="s">
        <v>3702</v>
      </c>
      <c r="B839" t="s">
        <v>715</v>
      </c>
      <c r="C839" t="str">
        <f>PROPER(Table3[[#This Row],[product_name2]])</f>
        <v>Ambrane 2 In 1 Type-C &amp; Micro Usb Cable With 60W / 3A Fast Charging, 480 Mbps High Data, Pd Technology &amp; Quick Charge 3.0, Compatible With All Type-C &amp; Micro Usb Devices (Abdc-10, Black)</v>
      </c>
      <c r="D839" t="s">
        <v>716</v>
      </c>
      <c r="E839" t="s">
        <v>3167</v>
      </c>
      <c r="F839" t="str">
        <f>LEFT(Table3[[#This Row],[category]], FIND("|", Table3[[#This Row],[category]]) - 1)</f>
        <v>Electronics</v>
      </c>
      <c r="G839" t="str">
        <f>MID(Table3[[#This Row],[category]], FIND("|", Table3[[#This Row],[category]]) + 1, FIND("|", Table3[[#This Row],[category]], FIND("|", Table3[[#This Row],[category]]) + 1) - FIND("|", Table3[[#This Row],[category]]) - 1)</f>
        <v>Mobiles&amp;Accessories</v>
      </c>
      <c r="H839" t="str">
        <f>RIGHT(Table3[[#This Row],[category]], LEN(Table3[[#This Row],[category]]) - FIND("|", Table3[[#This Row],[category]], FIND("|", Table3[[#This Row],[category]]) + 1))</f>
        <v>MobileAccessories|AutomobileAccessories|Cradles</v>
      </c>
      <c r="I839" s="6">
        <v>489</v>
      </c>
      <c r="J839" s="6">
        <v>1999</v>
      </c>
      <c r="K839" s="1">
        <f t="shared" si="78"/>
        <v>75.537768884442229</v>
      </c>
      <c r="L839" s="3">
        <v>0.76</v>
      </c>
      <c r="M839" s="1">
        <v>4</v>
      </c>
      <c r="N839" s="11">
        <v>3626</v>
      </c>
      <c r="O839" s="7">
        <f>IF(ISNUMBER(Table3[[#This Row],[rating]]), Table3[[#This Row],[rating]], "")</f>
        <v>4</v>
      </c>
      <c r="P839" s="7">
        <f>Table3[[#This Row],[average rating]] + (Table3[[#This Row],[rating_count]] / 1000)</f>
        <v>7.6259999999999994</v>
      </c>
      <c r="Q839" s="7">
        <f>IFERROR(ROUND(VALUE(Table3[[#This Row],[rating]]), 0), "")</f>
        <v>4</v>
      </c>
      <c r="R839" t="s">
        <v>3704</v>
      </c>
      <c r="S839" t="s">
        <v>3705</v>
      </c>
      <c r="T839" t="s">
        <v>3706</v>
      </c>
      <c r="U839" t="s">
        <v>3707</v>
      </c>
      <c r="V839" t="s">
        <v>3708</v>
      </c>
      <c r="W839" t="s">
        <v>3709</v>
      </c>
      <c r="X839" t="s">
        <v>3710</v>
      </c>
      <c r="Y839" t="s">
        <v>3711</v>
      </c>
      <c r="Z839" s="6">
        <f t="shared" si="79"/>
        <v>7248374</v>
      </c>
      <c r="AA839" s="6">
        <f>IFERROR(VALUE(Table3[[#This Row],[potential revenue]]), 0)</f>
        <v>7248374</v>
      </c>
      <c r="AB839" t="str">
        <f t="shared" si="80"/>
        <v>No</v>
      </c>
      <c r="AC839">
        <f t="shared" si="81"/>
        <v>284</v>
      </c>
      <c r="AD839" t="str">
        <f t="shared" si="82"/>
        <v>&gt;₹500</v>
      </c>
      <c r="AE839" t="str">
        <f t="shared" si="83"/>
        <v>71–80%</v>
      </c>
    </row>
    <row r="840" spans="1:31" x14ac:dyDescent="0.35">
      <c r="A840" t="s">
        <v>12645</v>
      </c>
      <c r="B840" t="s">
        <v>7761</v>
      </c>
      <c r="C840" t="str">
        <f>PROPER(Table3[[#This Row],[product_name2]])</f>
        <v>Aircase Protective Laptop Bag Sleeve Fits Upto 14.1" Laptop/ Macbook, Wrinkle Free, Padded, Waterproof Light Neoprene Case Cover Pouch, For Men &amp; Women, Black- 6 Months Warranty</v>
      </c>
      <c r="D840" t="s">
        <v>7762</v>
      </c>
      <c r="E840" t="s">
        <v>12647</v>
      </c>
      <c r="F840" t="str">
        <f>LEFT(Table3[[#This Row],[category]], FIND("|", Table3[[#This Row],[category]]) - 1)</f>
        <v>Home&amp;Kitchen</v>
      </c>
      <c r="G840" t="str">
        <f>MID(Table3[[#This Row],[category]], FIND("|", Table3[[#This Row],[category]]) + 1, FIND("|", Table3[[#This Row],[category]], FIND("|", Table3[[#This Row],[category]]) + 1) - FIND("|", Table3[[#This Row],[category]]) - 1)</f>
        <v>Heating,Cooling&amp;AirQuality</v>
      </c>
      <c r="H840" t="str">
        <f>RIGHT(Table3[[#This Row],[category]], LEN(Table3[[#This Row],[category]]) - FIND("|", Table3[[#This Row],[category]], FIND("|", Table3[[#This Row],[category]]) + 1))</f>
        <v>Parts&amp;Accessories|FanParts&amp;Accessories</v>
      </c>
      <c r="I840" s="6">
        <v>699</v>
      </c>
      <c r="J840" s="6">
        <v>1690</v>
      </c>
      <c r="K840" s="1">
        <f t="shared" si="78"/>
        <v>58.639053254437869</v>
      </c>
      <c r="L840" s="3">
        <v>0.59</v>
      </c>
      <c r="M840" s="1">
        <v>4.0999999999999996</v>
      </c>
      <c r="N840" s="11">
        <v>3524</v>
      </c>
      <c r="O840" s="7">
        <f>IF(ISNUMBER(Table3[[#This Row],[rating]]), Table3[[#This Row],[rating]], "")</f>
        <v>4.0999999999999996</v>
      </c>
      <c r="P840" s="7">
        <f>Table3[[#This Row],[average rating]] + (Table3[[#This Row],[rating_count]] / 1000)</f>
        <v>7.6239999999999997</v>
      </c>
      <c r="Q840" s="7">
        <f>IFERROR(ROUND(VALUE(Table3[[#This Row],[rating]]), 0), "")</f>
        <v>4</v>
      </c>
      <c r="R840" t="s">
        <v>12648</v>
      </c>
      <c r="S840" t="s">
        <v>12649</v>
      </c>
      <c r="T840" t="s">
        <v>12650</v>
      </c>
      <c r="U840" t="s">
        <v>12651</v>
      </c>
      <c r="V840" t="s">
        <v>12652</v>
      </c>
      <c r="W840" t="s">
        <v>12653</v>
      </c>
      <c r="X840" t="s">
        <v>12654</v>
      </c>
      <c r="Y840" t="s">
        <v>12655</v>
      </c>
      <c r="Z840" s="6">
        <f t="shared" si="79"/>
        <v>5955560</v>
      </c>
      <c r="AA840" s="6">
        <f>IFERROR(VALUE(Table3[[#This Row],[potential revenue]]), 0)</f>
        <v>5955560</v>
      </c>
      <c r="AB840" t="str">
        <f t="shared" si="80"/>
        <v>Yes</v>
      </c>
      <c r="AC840">
        <f t="shared" si="81"/>
        <v>285</v>
      </c>
      <c r="AD840" t="str">
        <f t="shared" si="82"/>
        <v>₹200–₹500</v>
      </c>
      <c r="AE840" t="str">
        <f t="shared" si="83"/>
        <v>51–60%</v>
      </c>
    </row>
    <row r="841" spans="1:31" x14ac:dyDescent="0.35">
      <c r="A841" t="s">
        <v>7631</v>
      </c>
      <c r="B841" t="s">
        <v>1672</v>
      </c>
      <c r="C841" t="str">
        <f>PROPER(Table3[[#This Row],[product_name2]])</f>
        <v>Karbonn 80 Cm (32 Inches) Millenium Bezel-Less Series Hd Ready Smart Led Tv Kjw32Skhd (Phantom Black)</v>
      </c>
      <c r="D841" t="s">
        <v>1673</v>
      </c>
      <c r="E841" t="s">
        <v>5288</v>
      </c>
      <c r="F841" t="str">
        <f>LEFT(Table3[[#This Row],[category]], FIND("|", Table3[[#This Row],[category]]) - 1)</f>
        <v>Computers&amp;Accessories</v>
      </c>
      <c r="G841" t="str">
        <f>MID(Table3[[#This Row],[category]], FIND("|", Table3[[#This Row],[category]]) + 1, FIND("|", Table3[[#This Row],[category]], FIND("|", Table3[[#This Row],[category]]) + 1) - FIND("|", Table3[[#This Row],[category]]) - 1)</f>
        <v>Printers,Inks&amp;Accessories</v>
      </c>
      <c r="H841" t="str">
        <f>RIGHT(Table3[[#This Row],[category]], LEN(Table3[[#This Row],[category]]) - FIND("|", Table3[[#This Row],[category]], FIND("|", Table3[[#This Row],[category]]) + 1))</f>
        <v>Inks,Toners&amp;Cartridges|InkjetInkCartridges</v>
      </c>
      <c r="I841" s="6">
        <v>596</v>
      </c>
      <c r="J841" s="6">
        <v>723</v>
      </c>
      <c r="K841" s="1">
        <f t="shared" si="78"/>
        <v>17.565698478561547</v>
      </c>
      <c r="L841" s="3">
        <v>0.18</v>
      </c>
      <c r="M841" s="1">
        <v>4.4000000000000004</v>
      </c>
      <c r="N841" s="11">
        <v>3219</v>
      </c>
      <c r="O841" s="7">
        <f>IF(ISNUMBER(Table3[[#This Row],[rating]]), Table3[[#This Row],[rating]], "")</f>
        <v>4.4000000000000004</v>
      </c>
      <c r="P841" s="7">
        <f>Table3[[#This Row],[average rating]] + (Table3[[#This Row],[rating_count]] / 1000)</f>
        <v>7.6189999999999998</v>
      </c>
      <c r="Q841" s="7">
        <f>IFERROR(ROUND(VALUE(Table3[[#This Row],[rating]]), 0), "")</f>
        <v>4</v>
      </c>
      <c r="R841" t="s">
        <v>7633</v>
      </c>
      <c r="S841" t="s">
        <v>7634</v>
      </c>
      <c r="T841" t="s">
        <v>7635</v>
      </c>
      <c r="U841" t="s">
        <v>7636</v>
      </c>
      <c r="V841" t="s">
        <v>7637</v>
      </c>
      <c r="W841" t="s">
        <v>7638</v>
      </c>
      <c r="X841" t="s">
        <v>7639</v>
      </c>
      <c r="Y841" t="s">
        <v>7640</v>
      </c>
      <c r="Z841" s="6">
        <f t="shared" si="79"/>
        <v>2327337</v>
      </c>
      <c r="AA841" s="6">
        <f>IFERROR(VALUE(Table3[[#This Row],[potential revenue]]), 0)</f>
        <v>2327337</v>
      </c>
      <c r="AB841" t="str">
        <f t="shared" si="80"/>
        <v>Yes</v>
      </c>
      <c r="AC841">
        <f t="shared" si="81"/>
        <v>285</v>
      </c>
      <c r="AD841" t="str">
        <f t="shared" si="82"/>
        <v>&gt;₹500</v>
      </c>
      <c r="AE841" t="str">
        <f t="shared" si="83"/>
        <v>11–20%</v>
      </c>
    </row>
    <row r="842" spans="1:31" x14ac:dyDescent="0.35">
      <c r="A842" t="s">
        <v>6568</v>
      </c>
      <c r="B842" t="s">
        <v>1522</v>
      </c>
      <c r="C842" t="str">
        <f>PROPER(Table3[[#This Row],[product_name2]])</f>
        <v>Realme 10W Fast Charging Micro-Usb Cable (Braided, Black)</v>
      </c>
      <c r="D842" t="s">
        <v>1523</v>
      </c>
      <c r="E842" t="s">
        <v>6306</v>
      </c>
      <c r="F842" t="str">
        <f>LEFT(Table3[[#This Row],[category]], FIND("|", Table3[[#This Row],[category]]) - 1)</f>
        <v>OfficeProducts</v>
      </c>
      <c r="G842" t="str">
        <f>MID(Table3[[#This Row],[category]], FIND("|", Table3[[#This Row],[category]]) + 1, FIND("|", Table3[[#This Row],[category]], FIND("|", Table3[[#This Row],[category]]) + 1) - FIND("|", Table3[[#This Row],[category]]) - 1)</f>
        <v>OfficePaperProducts</v>
      </c>
      <c r="H842" t="str">
        <f>RIGHT(Table3[[#This Row],[category]], LEN(Table3[[#This Row],[category]]) - FIND("|", Table3[[#This Row],[category]], FIND("|", Table3[[#This Row],[category]]) + 1))</f>
        <v>Paper|Stationery|Notebooks,WritingPads&amp;Diaries|CompositionNotebooks</v>
      </c>
      <c r="I842" s="6">
        <v>561</v>
      </c>
      <c r="J842" s="6">
        <v>720</v>
      </c>
      <c r="K842" s="1">
        <f t="shared" si="78"/>
        <v>22.083333333333332</v>
      </c>
      <c r="L842" s="3">
        <v>0.22</v>
      </c>
      <c r="M842" s="1">
        <v>4.4000000000000004</v>
      </c>
      <c r="N842" s="11">
        <v>3182</v>
      </c>
      <c r="O842" s="7">
        <f>IF(ISNUMBER(Table3[[#This Row],[rating]]), Table3[[#This Row],[rating]], "")</f>
        <v>4.4000000000000004</v>
      </c>
      <c r="P842" s="7">
        <f>Table3[[#This Row],[average rating]] + (Table3[[#This Row],[rating_count]] / 1000)</f>
        <v>7.5820000000000007</v>
      </c>
      <c r="Q842" s="7">
        <f>IFERROR(ROUND(VALUE(Table3[[#This Row],[rating]]), 0), "")</f>
        <v>4</v>
      </c>
      <c r="R842" t="s">
        <v>6570</v>
      </c>
      <c r="S842" t="s">
        <v>6571</v>
      </c>
      <c r="T842" t="s">
        <v>6572</v>
      </c>
      <c r="U842" t="s">
        <v>6573</v>
      </c>
      <c r="V842" t="s">
        <v>6574</v>
      </c>
      <c r="W842" t="s">
        <v>6575</v>
      </c>
      <c r="X842" t="s">
        <v>6576</v>
      </c>
      <c r="Y842" t="s">
        <v>6577</v>
      </c>
      <c r="Z842" s="6">
        <f t="shared" si="79"/>
        <v>2291040</v>
      </c>
      <c r="AA842" s="6">
        <f>IFERROR(VALUE(Table3[[#This Row],[potential revenue]]), 0)</f>
        <v>2291040</v>
      </c>
      <c r="AB842" t="str">
        <f t="shared" si="80"/>
        <v>No</v>
      </c>
      <c r="AC842">
        <f t="shared" si="81"/>
        <v>285</v>
      </c>
      <c r="AD842" t="str">
        <f t="shared" si="82"/>
        <v>&gt;₹500</v>
      </c>
      <c r="AE842" t="str">
        <f t="shared" si="83"/>
        <v>21–30%</v>
      </c>
    </row>
    <row r="843" spans="1:31" x14ac:dyDescent="0.35">
      <c r="A843" t="s">
        <v>1442</v>
      </c>
      <c r="B843" t="s">
        <v>7962</v>
      </c>
      <c r="C843" t="str">
        <f>PROPER(Table3[[#This Row],[product_name2]])</f>
        <v>Robustrion Anti-Scratch &amp; Smudge Proof Tempered Glass Screen Protector For Xiaomi Mi Pad 5 11 Inch</v>
      </c>
      <c r="D843" t="s">
        <v>7963</v>
      </c>
      <c r="E843" t="s">
        <v>1342</v>
      </c>
      <c r="F843" t="str">
        <f>LEFT(Table3[[#This Row],[category]], FIND("|", Table3[[#This Row],[category]]) - 1)</f>
        <v>Electronics</v>
      </c>
      <c r="G843" t="str">
        <f>MID(Table3[[#This Row],[category]], FIND("|", Table3[[#This Row],[category]]) + 1, FIND("|", Table3[[#This Row],[category]], FIND("|", Table3[[#This Row],[category]]) + 1) - FIND("|", Table3[[#This Row],[category]]) - 1)</f>
        <v>HomeTheater,TV&amp;Video</v>
      </c>
      <c r="H843" t="str">
        <f>RIGHT(Table3[[#This Row],[category]], LEN(Table3[[#This Row],[category]]) - FIND("|", Table3[[#This Row],[category]], FIND("|", Table3[[#This Row],[category]]) + 1))</f>
        <v>Accessories|Cables|OpticalCables</v>
      </c>
      <c r="I843" s="6">
        <v>1089</v>
      </c>
      <c r="J843" s="6">
        <v>1600</v>
      </c>
      <c r="K843" s="1">
        <f t="shared" si="78"/>
        <v>31.937500000000004</v>
      </c>
      <c r="L843" s="3">
        <v>0.32</v>
      </c>
      <c r="M843" s="1">
        <v>4</v>
      </c>
      <c r="N843" s="11">
        <v>3565</v>
      </c>
      <c r="O843" s="7">
        <f>IF(ISNUMBER(Table3[[#This Row],[rating]]), Table3[[#This Row],[rating]], "")</f>
        <v>4</v>
      </c>
      <c r="P843" s="7">
        <f>Table3[[#This Row],[average rating]] + (Table3[[#This Row],[rating_count]] / 1000)</f>
        <v>7.5649999999999995</v>
      </c>
      <c r="Q843" s="7">
        <f>IFERROR(ROUND(VALUE(Table3[[#This Row],[rating]]), 0), "")</f>
        <v>4</v>
      </c>
      <c r="R843" t="s">
        <v>1444</v>
      </c>
      <c r="S843" t="s">
        <v>1445</v>
      </c>
      <c r="T843" t="s">
        <v>1446</v>
      </c>
      <c r="U843" t="s">
        <v>1447</v>
      </c>
      <c r="V843" t="s">
        <v>1448</v>
      </c>
      <c r="W843" t="s">
        <v>1449</v>
      </c>
      <c r="X843" t="s">
        <v>1450</v>
      </c>
      <c r="Y843" t="s">
        <v>1451</v>
      </c>
      <c r="Z843" s="6">
        <f t="shared" si="79"/>
        <v>5704000</v>
      </c>
      <c r="AA843" s="6">
        <f>IFERROR(VALUE(Table3[[#This Row],[potential revenue]]), 0)</f>
        <v>5704000</v>
      </c>
      <c r="AB843" t="str">
        <f t="shared" si="80"/>
        <v>No</v>
      </c>
      <c r="AC843">
        <f t="shared" si="81"/>
        <v>285</v>
      </c>
      <c r="AD843" t="str">
        <f t="shared" si="82"/>
        <v>&gt;₹500</v>
      </c>
      <c r="AE843" t="str">
        <f t="shared" si="83"/>
        <v>31–40%</v>
      </c>
    </row>
    <row r="844" spans="1:31" x14ac:dyDescent="0.35">
      <c r="A844" t="s">
        <v>7071</v>
      </c>
      <c r="B844" t="s">
        <v>6848</v>
      </c>
      <c r="C844" t="str">
        <f>PROPER(Table3[[#This Row],[product_name2]])</f>
        <v>Western Digital Wd 1.5Tb Elements Portable Hard Disk Drive, Usb 3.0, Compatible With Pc, Ps4 And Xbox, External Hdd (Wdbu6Y0015Bbk-Wesn)</v>
      </c>
      <c r="D844" t="s">
        <v>6849</v>
      </c>
      <c r="E844" t="s">
        <v>4868</v>
      </c>
      <c r="F844" t="str">
        <f>LEFT(Table3[[#This Row],[category]], FIND("|", Table3[[#This Row],[category]]) - 1)</f>
        <v>Computers&amp;Accessories</v>
      </c>
      <c r="G844" t="str">
        <f>MID(Table3[[#This Row],[category]], FIND("|", Table3[[#This Row],[category]]) + 1, FIND("|", Table3[[#This Row],[category]], FIND("|", Table3[[#This Row],[category]]) + 1) - FIND("|", Table3[[#This Row],[category]]) - 1)</f>
        <v>Accessories&amp;Peripherals</v>
      </c>
      <c r="H844" t="str">
        <f>RIGHT(Table3[[#This Row],[category]], LEN(Table3[[#This Row],[category]]) - FIND("|", Table3[[#This Row],[category]], FIND("|", Table3[[#This Row],[category]]) + 1))</f>
        <v>Keyboards,Mice&amp;InputDevices|Mice</v>
      </c>
      <c r="I844" s="6">
        <v>328</v>
      </c>
      <c r="J844" s="6">
        <v>399</v>
      </c>
      <c r="K844" s="1">
        <f t="shared" si="78"/>
        <v>17.794486215538846</v>
      </c>
      <c r="L844" s="3">
        <v>0.18</v>
      </c>
      <c r="M844" s="1">
        <v>4.0999999999999996</v>
      </c>
      <c r="N844" s="11">
        <v>3441</v>
      </c>
      <c r="O844" s="7">
        <f>IF(ISNUMBER(Table3[[#This Row],[rating]]), Table3[[#This Row],[rating]], "")</f>
        <v>4.0999999999999996</v>
      </c>
      <c r="P844" s="7">
        <f>Table3[[#This Row],[average rating]] + (Table3[[#This Row],[rating_count]] / 1000)</f>
        <v>7.5409999999999995</v>
      </c>
      <c r="Q844" s="7">
        <f>IFERROR(ROUND(VALUE(Table3[[#This Row],[rating]]), 0), "")</f>
        <v>4</v>
      </c>
      <c r="R844" t="s">
        <v>7073</v>
      </c>
      <c r="S844" t="s">
        <v>7074</v>
      </c>
      <c r="T844" t="s">
        <v>7075</v>
      </c>
      <c r="U844" t="s">
        <v>7076</v>
      </c>
      <c r="V844" t="s">
        <v>7077</v>
      </c>
      <c r="W844" t="s">
        <v>7078</v>
      </c>
      <c r="X844" t="s">
        <v>7079</v>
      </c>
      <c r="Y844" t="s">
        <v>7080</v>
      </c>
      <c r="Z844" s="6">
        <f t="shared" si="79"/>
        <v>1372959</v>
      </c>
      <c r="AA844" s="6">
        <f>IFERROR(VALUE(Table3[[#This Row],[potential revenue]]), 0)</f>
        <v>1372959</v>
      </c>
      <c r="AB844" t="str">
        <f t="shared" si="80"/>
        <v>No</v>
      </c>
      <c r="AC844">
        <f t="shared" si="81"/>
        <v>286</v>
      </c>
      <c r="AD844" t="str">
        <f t="shared" si="82"/>
        <v>&gt;₹500</v>
      </c>
      <c r="AE844" t="str">
        <f t="shared" si="83"/>
        <v>11–20%</v>
      </c>
    </row>
    <row r="845" spans="1:31" x14ac:dyDescent="0.35">
      <c r="A845" t="s">
        <v>11958</v>
      </c>
      <c r="B845" t="s">
        <v>3785</v>
      </c>
      <c r="C845" t="str">
        <f>PROPER(Table3[[#This Row],[product_name2]])</f>
        <v>Samsung Galaxy M13 (Stardust Brown, 6Gb, 128Gb Storage) | 6000Mah Battery | Upto 12Gb Ram With Ram Plus</v>
      </c>
      <c r="D845" t="s">
        <v>3786</v>
      </c>
      <c r="E845" t="s">
        <v>11960</v>
      </c>
      <c r="F845" t="str">
        <f>LEFT(Table3[[#This Row],[category]], FIND("|", Table3[[#This Row],[category]]) - 1)</f>
        <v>Home&amp;Kitchen</v>
      </c>
      <c r="G845" t="str">
        <f>MID(Table3[[#This Row],[category]], FIND("|", Table3[[#This Row],[category]]) + 1, FIND("|", Table3[[#This Row],[category]], FIND("|", Table3[[#This Row],[category]]) + 1) - FIND("|", Table3[[#This Row],[category]]) - 1)</f>
        <v>Heating,Cooling&amp;AirQuality</v>
      </c>
      <c r="H845" t="str">
        <f>RIGHT(Table3[[#This Row],[category]], LEN(Table3[[#This Row],[category]]) - FIND("|", Table3[[#This Row],[category]], FIND("|", Table3[[#This Row],[category]]) + 1))</f>
        <v>AirConditioners|Split-SystemAirConditioners</v>
      </c>
      <c r="I845" s="6">
        <v>42990</v>
      </c>
      <c r="J845" s="6">
        <v>75990</v>
      </c>
      <c r="K845" s="1">
        <f t="shared" si="78"/>
        <v>43.426766679826294</v>
      </c>
      <c r="L845" s="3">
        <v>0.43</v>
      </c>
      <c r="M845" s="1">
        <v>4.3</v>
      </c>
      <c r="N845" s="11">
        <v>3231</v>
      </c>
      <c r="O845" s="7">
        <f>IF(ISNUMBER(Table3[[#This Row],[rating]]), Table3[[#This Row],[rating]], "")</f>
        <v>4.3</v>
      </c>
      <c r="P845" s="7">
        <f>Table3[[#This Row],[average rating]] + (Table3[[#This Row],[rating_count]] / 1000)</f>
        <v>7.5309999999999997</v>
      </c>
      <c r="Q845" s="7">
        <f>IFERROR(ROUND(VALUE(Table3[[#This Row],[rating]]), 0), "")</f>
        <v>4</v>
      </c>
      <c r="R845" t="s">
        <v>11961</v>
      </c>
      <c r="S845" t="s">
        <v>11962</v>
      </c>
      <c r="T845" t="s">
        <v>11963</v>
      </c>
      <c r="U845" t="s">
        <v>11964</v>
      </c>
      <c r="V845" t="s">
        <v>11965</v>
      </c>
      <c r="W845" t="s">
        <v>11966</v>
      </c>
      <c r="X845" t="s">
        <v>11967</v>
      </c>
      <c r="Y845" t="s">
        <v>11968</v>
      </c>
      <c r="Z845" s="6">
        <f t="shared" si="79"/>
        <v>245523690</v>
      </c>
      <c r="AA845" s="6">
        <f>IFERROR(VALUE(Table3[[#This Row],[potential revenue]]), 0)</f>
        <v>245523690</v>
      </c>
      <c r="AB845" t="str">
        <f t="shared" si="80"/>
        <v>No</v>
      </c>
      <c r="AC845">
        <f t="shared" si="81"/>
        <v>287</v>
      </c>
      <c r="AD845" t="str">
        <f t="shared" si="82"/>
        <v>₹200–₹500</v>
      </c>
      <c r="AE845" t="str">
        <f t="shared" si="83"/>
        <v>41–50%</v>
      </c>
    </row>
    <row r="846" spans="1:31" x14ac:dyDescent="0.35">
      <c r="A846" t="s">
        <v>2422</v>
      </c>
      <c r="B846" t="s">
        <v>4287</v>
      </c>
      <c r="C846" t="str">
        <f>PROPER(Table3[[#This Row],[product_name2]])</f>
        <v>Fire-Boltt Ninja 3 Smartwatch Full Touch 1.69 " &amp; 60 Sports Modes With Ip68, Sp02 Tracking, Over 100 Cloud Based Watch Faces ( Silver )</v>
      </c>
      <c r="D846" t="s">
        <v>4288</v>
      </c>
      <c r="E846" t="s">
        <v>1999</v>
      </c>
      <c r="F846" t="str">
        <f>LEFT(Table3[[#This Row],[category]], FIND("|", Table3[[#This Row],[category]]) - 1)</f>
        <v>Electronics</v>
      </c>
      <c r="G846" t="str">
        <f>MID(Table3[[#This Row],[category]], FIND("|", Table3[[#This Row],[category]]) + 1, FIND("|", Table3[[#This Row],[category]], FIND("|", Table3[[#This Row],[category]]) + 1) - FIND("|", Table3[[#This Row],[category]]) - 1)</f>
        <v>HomeTheater,TV&amp;Video</v>
      </c>
      <c r="H846" t="str">
        <f>RIGHT(Table3[[#This Row],[category]], LEN(Table3[[#This Row],[category]]) - FIND("|", Table3[[#This Row],[category]], FIND("|", Table3[[#This Row],[category]]) + 1))</f>
        <v>SatelliteEquipment|SatelliteReceivers</v>
      </c>
      <c r="I846" s="6">
        <v>917</v>
      </c>
      <c r="J846" s="6">
        <v>2299</v>
      </c>
      <c r="K846" s="1">
        <f t="shared" si="78"/>
        <v>60.113092648977819</v>
      </c>
      <c r="L846" s="3">
        <v>0.6</v>
      </c>
      <c r="M846" s="1">
        <v>4.2</v>
      </c>
      <c r="N846" s="11">
        <v>3300</v>
      </c>
      <c r="O846" s="7">
        <f>IF(ISNUMBER(Table3[[#This Row],[rating]]), Table3[[#This Row],[rating]], "")</f>
        <v>4.2</v>
      </c>
      <c r="P846" s="7">
        <f>Table3[[#This Row],[average rating]] + (Table3[[#This Row],[rating_count]] / 1000)</f>
        <v>7.5</v>
      </c>
      <c r="Q846" s="7">
        <f>IFERROR(ROUND(VALUE(Table3[[#This Row],[rating]]), 0), "")</f>
        <v>4</v>
      </c>
      <c r="R846" t="s">
        <v>2424</v>
      </c>
      <c r="S846" t="s">
        <v>2425</v>
      </c>
      <c r="T846" t="s">
        <v>2426</v>
      </c>
      <c r="U846" t="s">
        <v>2427</v>
      </c>
      <c r="V846" t="s">
        <v>2428</v>
      </c>
      <c r="W846" t="s">
        <v>2429</v>
      </c>
      <c r="X846" t="s">
        <v>2430</v>
      </c>
      <c r="Y846" t="s">
        <v>2431</v>
      </c>
      <c r="Z846" s="6">
        <f t="shared" si="79"/>
        <v>7586700</v>
      </c>
      <c r="AA846" s="6">
        <f>IFERROR(VALUE(Table3[[#This Row],[potential revenue]]), 0)</f>
        <v>7586700</v>
      </c>
      <c r="AB846" t="str">
        <f t="shared" si="80"/>
        <v>No</v>
      </c>
      <c r="AC846">
        <f t="shared" si="81"/>
        <v>288</v>
      </c>
      <c r="AD846" t="str">
        <f t="shared" si="82"/>
        <v>&gt;₹500</v>
      </c>
      <c r="AE846" t="str">
        <f t="shared" si="83"/>
        <v>61–70%</v>
      </c>
    </row>
    <row r="847" spans="1:31" x14ac:dyDescent="0.35">
      <c r="A847" t="s">
        <v>11828</v>
      </c>
      <c r="B847" t="s">
        <v>10598</v>
      </c>
      <c r="C847" t="str">
        <f>PROPER(Table3[[#This Row],[product_name2]])</f>
        <v>Usha Goliath Go1200Wg Heavy Weight 1200-Watt Dry Iron, 1.8 Kg(Red)</v>
      </c>
      <c r="D847" t="s">
        <v>10599</v>
      </c>
      <c r="E847" t="s">
        <v>8764</v>
      </c>
      <c r="F847" t="str">
        <f>LEFT(Table3[[#This Row],[category]], FIND("|", Table3[[#This Row],[category]]) - 1)</f>
        <v>Home&amp;Kitchen</v>
      </c>
      <c r="G847" t="str">
        <f>MID(Table3[[#This Row],[category]], FIND("|", Table3[[#This Row],[category]]) + 1, FIND("|", Table3[[#This Row],[category]], FIND("|", Table3[[#This Row],[category]]) + 1) - FIND("|", Table3[[#This Row],[category]]) - 1)</f>
        <v>Heating,Cooling&amp;AirQuality</v>
      </c>
      <c r="H847" t="str">
        <f>RIGHT(Table3[[#This Row],[category]], LEN(Table3[[#This Row],[category]]) - FIND("|", Table3[[#This Row],[category]], FIND("|", Table3[[#This Row],[category]]) + 1))</f>
        <v>WaterHeaters&amp;Geysers|InstantWaterHeaters</v>
      </c>
      <c r="I847" s="6">
        <v>5365</v>
      </c>
      <c r="J847" s="6">
        <v>7445</v>
      </c>
      <c r="K847" s="1">
        <f t="shared" si="78"/>
        <v>27.938213566151781</v>
      </c>
      <c r="L847" s="3">
        <v>0.28000000000000003</v>
      </c>
      <c r="M847" s="1">
        <v>3.9</v>
      </c>
      <c r="N847" s="11">
        <v>3584</v>
      </c>
      <c r="O847" s="7">
        <f>IF(ISNUMBER(Table3[[#This Row],[rating]]), Table3[[#This Row],[rating]], "")</f>
        <v>3.9</v>
      </c>
      <c r="P847" s="7">
        <f>Table3[[#This Row],[average rating]] + (Table3[[#This Row],[rating_count]] / 1000)</f>
        <v>7.484</v>
      </c>
      <c r="Q847" s="7">
        <f>IFERROR(ROUND(VALUE(Table3[[#This Row],[rating]]), 0), "")</f>
        <v>4</v>
      </c>
      <c r="R847" t="s">
        <v>11830</v>
      </c>
      <c r="S847" t="s">
        <v>11831</v>
      </c>
      <c r="T847" t="s">
        <v>11832</v>
      </c>
      <c r="U847" t="s">
        <v>11833</v>
      </c>
      <c r="V847" t="s">
        <v>11834</v>
      </c>
      <c r="W847" t="s">
        <v>11835</v>
      </c>
      <c r="X847" t="s">
        <v>11836</v>
      </c>
      <c r="Y847" t="s">
        <v>11837</v>
      </c>
      <c r="Z847" s="6">
        <f t="shared" si="79"/>
        <v>26682880</v>
      </c>
      <c r="AA847" s="6">
        <f>IFERROR(VALUE(Table3[[#This Row],[potential revenue]]), 0)</f>
        <v>26682880</v>
      </c>
      <c r="AB847" t="str">
        <f t="shared" si="80"/>
        <v>Yes</v>
      </c>
      <c r="AC847">
        <f t="shared" si="81"/>
        <v>289</v>
      </c>
      <c r="AD847" t="str">
        <f t="shared" si="82"/>
        <v>&gt;₹500</v>
      </c>
      <c r="AE847" t="str">
        <f t="shared" si="83"/>
        <v>21–30%</v>
      </c>
    </row>
    <row r="848" spans="1:31" x14ac:dyDescent="0.35">
      <c r="A848" t="s">
        <v>9419</v>
      </c>
      <c r="B848" t="s">
        <v>7240</v>
      </c>
      <c r="C848" t="str">
        <f>PROPER(Table3[[#This Row],[product_name2]])</f>
        <v>Sandisk Extreme Sd Uhs I 64Gb Card For 4K Video For Dslr And Mirrorless Cameras 170Mb/S Read &amp; 80Mb/S Write</v>
      </c>
      <c r="D848" t="s">
        <v>7241</v>
      </c>
      <c r="E848" t="s">
        <v>8888</v>
      </c>
      <c r="F848" t="str">
        <f>LEFT(Table3[[#This Row],[category]], FIND("|", Table3[[#This Row],[category]]) - 1)</f>
        <v>Home&amp;Kitchen</v>
      </c>
      <c r="G848" t="str">
        <f>MID(Table3[[#This Row],[category]], FIND("|", Table3[[#This Row],[category]]) + 1, FIND("|", Table3[[#This Row],[category]], FIND("|", Table3[[#This Row],[category]]) + 1) - FIND("|", Table3[[#This Row],[category]]) - 1)</f>
        <v>Heating,Cooling&amp;AirQuality</v>
      </c>
      <c r="H848" t="str">
        <f>RIGHT(Table3[[#This Row],[category]], LEN(Table3[[#This Row],[category]]) - FIND("|", Table3[[#This Row],[category]], FIND("|", Table3[[#This Row],[category]]) + 1))</f>
        <v>WaterHeaters&amp;Geysers|ImmersionRods</v>
      </c>
      <c r="I848" s="6">
        <v>653</v>
      </c>
      <c r="J848" s="6">
        <v>1020</v>
      </c>
      <c r="K848" s="1">
        <f t="shared" si="78"/>
        <v>35.980392156862742</v>
      </c>
      <c r="L848" s="3">
        <v>0.36</v>
      </c>
      <c r="M848" s="1">
        <v>4.0999999999999996</v>
      </c>
      <c r="N848" s="11">
        <v>3366</v>
      </c>
      <c r="O848" s="7">
        <f>IF(ISNUMBER(Table3[[#This Row],[rating]]), Table3[[#This Row],[rating]], "")</f>
        <v>4.0999999999999996</v>
      </c>
      <c r="P848" s="7">
        <f>Table3[[#This Row],[average rating]] + (Table3[[#This Row],[rating_count]] / 1000)</f>
        <v>7.4659999999999993</v>
      </c>
      <c r="Q848" s="7">
        <f>IFERROR(ROUND(VALUE(Table3[[#This Row],[rating]]), 0), "")</f>
        <v>4</v>
      </c>
      <c r="R848" t="s">
        <v>9421</v>
      </c>
      <c r="S848" t="s">
        <v>9422</v>
      </c>
      <c r="T848" t="s">
        <v>9423</v>
      </c>
      <c r="U848" t="s">
        <v>9424</v>
      </c>
      <c r="V848" t="s">
        <v>9425</v>
      </c>
      <c r="W848" t="s">
        <v>9426</v>
      </c>
      <c r="X848" t="s">
        <v>9427</v>
      </c>
      <c r="Y848" t="s">
        <v>9428</v>
      </c>
      <c r="Z848" s="6">
        <f t="shared" si="79"/>
        <v>3433320</v>
      </c>
      <c r="AA848" s="6">
        <f>IFERROR(VALUE(Table3[[#This Row],[potential revenue]]), 0)</f>
        <v>3433320</v>
      </c>
      <c r="AB848" t="str">
        <f t="shared" si="80"/>
        <v>No</v>
      </c>
      <c r="AC848">
        <f t="shared" si="81"/>
        <v>290</v>
      </c>
      <c r="AD848" t="str">
        <f t="shared" si="82"/>
        <v>&gt;₹500</v>
      </c>
      <c r="AE848" t="str">
        <f t="shared" si="83"/>
        <v>31–40%</v>
      </c>
    </row>
    <row r="849" spans="1:31" x14ac:dyDescent="0.35">
      <c r="A849" t="s">
        <v>8474</v>
      </c>
      <c r="B849" t="s">
        <v>11255</v>
      </c>
      <c r="C849" t="str">
        <f>PROPER(Table3[[#This Row],[product_name2]])</f>
        <v>Ibell Sm1301 3-In-1 Sandwich Maker With Detachable Plates For Toast / Waffle / Grill , 750 Watt (Black)</v>
      </c>
      <c r="D849" t="s">
        <v>11256</v>
      </c>
      <c r="E849" t="s">
        <v>7742</v>
      </c>
      <c r="F849" t="str">
        <f>LEFT(Table3[[#This Row],[category]], FIND("|", Table3[[#This Row],[category]]) - 1)</f>
        <v>Computers&amp;Accessories</v>
      </c>
      <c r="G849" t="str">
        <f>MID(Table3[[#This Row],[category]], FIND("|", Table3[[#This Row],[category]]) + 1, FIND("|", Table3[[#This Row],[category]], FIND("|", Table3[[#This Row],[category]]) + 1) - FIND("|", Table3[[#This Row],[category]]) - 1)</f>
        <v>Printers,Inks&amp;Accessories</v>
      </c>
      <c r="H849" t="str">
        <f>RIGHT(Table3[[#This Row],[category]], LEN(Table3[[#This Row],[category]]) - FIND("|", Table3[[#This Row],[category]], FIND("|", Table3[[#This Row],[category]]) + 1))</f>
        <v>Printers|InkjetPrinters</v>
      </c>
      <c r="I849" s="6">
        <v>8349</v>
      </c>
      <c r="J849" s="6">
        <v>9625</v>
      </c>
      <c r="K849" s="1">
        <f t="shared" si="78"/>
        <v>13.257142857142856</v>
      </c>
      <c r="L849" s="3">
        <v>0.13</v>
      </c>
      <c r="M849" s="1">
        <v>3.8</v>
      </c>
      <c r="N849" s="11">
        <v>3652</v>
      </c>
      <c r="O849" s="7">
        <f>IF(ISNUMBER(Table3[[#This Row],[rating]]), Table3[[#This Row],[rating]], "")</f>
        <v>3.8</v>
      </c>
      <c r="P849" s="7">
        <f>Table3[[#This Row],[average rating]] + (Table3[[#This Row],[rating_count]] / 1000)</f>
        <v>7.452</v>
      </c>
      <c r="Q849" s="7">
        <f>IFERROR(ROUND(VALUE(Table3[[#This Row],[rating]]), 0), "")</f>
        <v>4</v>
      </c>
      <c r="R849" t="s">
        <v>8476</v>
      </c>
      <c r="S849" t="s">
        <v>8477</v>
      </c>
      <c r="T849" t="s">
        <v>8478</v>
      </c>
      <c r="U849" t="s">
        <v>8479</v>
      </c>
      <c r="V849" t="s">
        <v>8480</v>
      </c>
      <c r="W849" t="s">
        <v>8481</v>
      </c>
      <c r="X849" t="s">
        <v>8482</v>
      </c>
      <c r="Y849" t="s">
        <v>8483</v>
      </c>
      <c r="Z849" s="6">
        <f t="shared" si="79"/>
        <v>35150500</v>
      </c>
      <c r="AA849" s="6">
        <f>IFERROR(VALUE(Table3[[#This Row],[potential revenue]]), 0)</f>
        <v>35150500</v>
      </c>
      <c r="AB849" t="str">
        <f t="shared" si="80"/>
        <v>No</v>
      </c>
      <c r="AC849">
        <f t="shared" si="81"/>
        <v>289</v>
      </c>
      <c r="AD849" t="str">
        <f t="shared" si="82"/>
        <v>&gt;₹500</v>
      </c>
      <c r="AE849" t="str">
        <f t="shared" si="83"/>
        <v>11–20%</v>
      </c>
    </row>
    <row r="850" spans="1:31" x14ac:dyDescent="0.35">
      <c r="A850" t="s">
        <v>7487</v>
      </c>
      <c r="B850" t="s">
        <v>1627</v>
      </c>
      <c r="C850" t="str">
        <f>PROPER(Table3[[#This Row],[product_name2]])</f>
        <v>Boat Ltg 500 Apple Mfi Certified For Iphone, Ipad And Ipod 2Mtr Data Cable(Space Grey)</v>
      </c>
      <c r="D850" t="s">
        <v>1628</v>
      </c>
      <c r="E850" t="s">
        <v>6767</v>
      </c>
      <c r="F850" t="str">
        <f>LEFT(Table3[[#This Row],[category]], FIND("|", Table3[[#This Row],[category]]) - 1)</f>
        <v>Computers&amp;Accessories</v>
      </c>
      <c r="G850" t="str">
        <f>MID(Table3[[#This Row],[category]], FIND("|", Table3[[#This Row],[category]]) + 1, FIND("|", Table3[[#This Row],[category]], FIND("|", Table3[[#This Row],[category]]) + 1) - FIND("|", Table3[[#This Row],[category]]) - 1)</f>
        <v>Components</v>
      </c>
      <c r="H850" t="str">
        <f>RIGHT(Table3[[#This Row],[category]], LEN(Table3[[#This Row],[category]]) - FIND("|", Table3[[#This Row],[category]], FIND("|", Table3[[#This Row],[category]]) + 1))</f>
        <v>InternalSolidStateDrives</v>
      </c>
      <c r="I850" s="6">
        <v>1709</v>
      </c>
      <c r="J850" s="6">
        <v>4000</v>
      </c>
      <c r="K850" s="1">
        <f t="shared" si="78"/>
        <v>57.274999999999999</v>
      </c>
      <c r="L850" s="3">
        <v>0.56999999999999995</v>
      </c>
      <c r="M850" s="1">
        <v>4.4000000000000004</v>
      </c>
      <c r="N850" s="11">
        <v>3029</v>
      </c>
      <c r="O850" s="7">
        <f>IF(ISNUMBER(Table3[[#This Row],[rating]]), Table3[[#This Row],[rating]], "")</f>
        <v>4.4000000000000004</v>
      </c>
      <c r="P850" s="7">
        <f>Table3[[#This Row],[average rating]] + (Table3[[#This Row],[rating_count]] / 1000)</f>
        <v>7.4290000000000003</v>
      </c>
      <c r="Q850" s="7">
        <f>IFERROR(ROUND(VALUE(Table3[[#This Row],[rating]]), 0), "")</f>
        <v>4</v>
      </c>
      <c r="R850" t="s">
        <v>7489</v>
      </c>
      <c r="S850" t="s">
        <v>7490</v>
      </c>
      <c r="T850" t="s">
        <v>7491</v>
      </c>
      <c r="U850" t="s">
        <v>7492</v>
      </c>
      <c r="V850" t="s">
        <v>7493</v>
      </c>
      <c r="W850" t="s">
        <v>7494</v>
      </c>
      <c r="X850" t="s">
        <v>7495</v>
      </c>
      <c r="Y850" t="s">
        <v>7496</v>
      </c>
      <c r="Z850" s="6">
        <f t="shared" si="79"/>
        <v>12116000</v>
      </c>
      <c r="AA850" s="6">
        <f>IFERROR(VALUE(Table3[[#This Row],[potential revenue]]), 0)</f>
        <v>12116000</v>
      </c>
      <c r="AB850" t="str">
        <f t="shared" si="80"/>
        <v>No</v>
      </c>
      <c r="AC850">
        <f t="shared" si="81"/>
        <v>289</v>
      </c>
      <c r="AD850" t="str">
        <f t="shared" si="82"/>
        <v>&gt;₹500</v>
      </c>
      <c r="AE850" t="str">
        <f t="shared" si="83"/>
        <v>51–60%</v>
      </c>
    </row>
    <row r="851" spans="1:31" x14ac:dyDescent="0.35">
      <c r="A851" t="s">
        <v>2892</v>
      </c>
      <c r="B851" t="s">
        <v>9769</v>
      </c>
      <c r="C851" t="str">
        <f>PROPER(Table3[[#This Row],[product_name2]])</f>
        <v>Kent 16044 Hand Blender Stainless Steel 400 W | Variable Speed Control | Easy To Clean And Store | Low Noise Operation</v>
      </c>
      <c r="D851" t="s">
        <v>9770</v>
      </c>
      <c r="E851" t="s">
        <v>172</v>
      </c>
      <c r="F851" t="str">
        <f>LEFT(Table3[[#This Row],[category]], FIND("|", Table3[[#This Row],[category]]) - 1)</f>
        <v>Electronics</v>
      </c>
      <c r="G851" t="str">
        <f>MID(Table3[[#This Row],[category]], FIND("|", Table3[[#This Row],[category]]) + 1, FIND("|", Table3[[#This Row],[category]], FIND("|", Table3[[#This Row],[category]]) + 1) - FIND("|", Table3[[#This Row],[category]]) - 1)</f>
        <v>HomeTheater,TV&amp;Video</v>
      </c>
      <c r="H851" t="str">
        <f>RIGHT(Table3[[#This Row],[category]], LEN(Table3[[#This Row],[category]]) - FIND("|", Table3[[#This Row],[category]], FIND("|", Table3[[#This Row],[category]]) + 1))</f>
        <v>Televisions|SmartTelevisions</v>
      </c>
      <c r="I851" s="6">
        <v>24499</v>
      </c>
      <c r="J851" s="6">
        <v>50000</v>
      </c>
      <c r="K851" s="1">
        <f t="shared" si="78"/>
        <v>51.002000000000002</v>
      </c>
      <c r="L851" s="3">
        <v>0.51</v>
      </c>
      <c r="M851" s="1">
        <v>3.9</v>
      </c>
      <c r="N851" s="11">
        <v>3518</v>
      </c>
      <c r="O851" s="7">
        <f>IF(ISNUMBER(Table3[[#This Row],[rating]]), Table3[[#This Row],[rating]], "")</f>
        <v>3.9</v>
      </c>
      <c r="P851" s="7">
        <f>Table3[[#This Row],[average rating]] + (Table3[[#This Row],[rating_count]] / 1000)</f>
        <v>7.4179999999999993</v>
      </c>
      <c r="Q851" s="7">
        <f>IFERROR(ROUND(VALUE(Table3[[#This Row],[rating]]), 0), "")</f>
        <v>4</v>
      </c>
      <c r="R851" t="s">
        <v>2894</v>
      </c>
      <c r="S851" t="s">
        <v>2895</v>
      </c>
      <c r="T851" t="s">
        <v>2896</v>
      </c>
      <c r="U851" t="s">
        <v>2897</v>
      </c>
      <c r="V851" t="s">
        <v>2898</v>
      </c>
      <c r="W851" t="s">
        <v>2899</v>
      </c>
      <c r="X851" t="s">
        <v>2900</v>
      </c>
      <c r="Y851" t="s">
        <v>2901</v>
      </c>
      <c r="Z851" s="6">
        <f t="shared" si="79"/>
        <v>175900000</v>
      </c>
      <c r="AA851" s="6">
        <f>IFERROR(VALUE(Table3[[#This Row],[potential revenue]]), 0)</f>
        <v>175900000</v>
      </c>
      <c r="AB851" t="str">
        <f t="shared" si="80"/>
        <v>Yes</v>
      </c>
      <c r="AC851">
        <f t="shared" si="81"/>
        <v>290</v>
      </c>
      <c r="AD851" t="str">
        <f t="shared" si="82"/>
        <v>&gt;₹500</v>
      </c>
      <c r="AE851" t="str">
        <f t="shared" si="83"/>
        <v>51–60%</v>
      </c>
    </row>
    <row r="852" spans="1:31" x14ac:dyDescent="0.35">
      <c r="A852" t="s">
        <v>6005</v>
      </c>
      <c r="B852" t="s">
        <v>10130</v>
      </c>
      <c r="C852" t="str">
        <f>PROPER(Table3[[#This Row],[product_name2]])</f>
        <v>Mi Air Purifier 3 With True Hepa Filter, Removes Air Pollutants, Smoke, Odor, Bacteria &amp; Viruses With 99.97% Efficiency, Coverage Area Up To 484 Sq. Ft., Wi-Fi &amp; Voice Control - Alexa/Ga (White)</v>
      </c>
      <c r="D852" t="s">
        <v>10131</v>
      </c>
      <c r="E852" t="s">
        <v>3082</v>
      </c>
      <c r="F852" t="str">
        <f>LEFT(Table3[[#This Row],[category]], FIND("|", Table3[[#This Row],[category]]) - 1)</f>
        <v>Electronics</v>
      </c>
      <c r="G852" t="str">
        <f>MID(Table3[[#This Row],[category]], FIND("|", Table3[[#This Row],[category]]) + 1, FIND("|", Table3[[#This Row],[category]], FIND("|", Table3[[#This Row],[category]]) + 1) - FIND("|", Table3[[#This Row],[category]]) - 1)</f>
        <v>Headphones,Earbuds&amp;Accessories</v>
      </c>
      <c r="H852" t="str">
        <f>RIGHT(Table3[[#This Row],[category]], LEN(Table3[[#This Row],[category]]) - FIND("|", Table3[[#This Row],[category]], FIND("|", Table3[[#This Row],[category]]) + 1))</f>
        <v>Headphones|In-Ear</v>
      </c>
      <c r="I852" s="6">
        <v>1799</v>
      </c>
      <c r="J852" s="6">
        <v>3999</v>
      </c>
      <c r="K852" s="1">
        <f t="shared" si="78"/>
        <v>55.013753438359593</v>
      </c>
      <c r="L852" s="3">
        <v>0.55000000000000004</v>
      </c>
      <c r="M852" s="1">
        <v>3.9</v>
      </c>
      <c r="N852" s="11">
        <v>3517</v>
      </c>
      <c r="O852" s="7">
        <f>IF(ISNUMBER(Table3[[#This Row],[rating]]), Table3[[#This Row],[rating]], "")</f>
        <v>3.9</v>
      </c>
      <c r="P852" s="7">
        <f>Table3[[#This Row],[average rating]] + (Table3[[#This Row],[rating_count]] / 1000)</f>
        <v>7.4169999999999998</v>
      </c>
      <c r="Q852" s="7">
        <f>IFERROR(ROUND(VALUE(Table3[[#This Row],[rating]]), 0), "")</f>
        <v>4</v>
      </c>
      <c r="R852" t="s">
        <v>6007</v>
      </c>
      <c r="S852" t="s">
        <v>6008</v>
      </c>
      <c r="T852" t="s">
        <v>6009</v>
      </c>
      <c r="U852" t="s">
        <v>6010</v>
      </c>
      <c r="V852" t="s">
        <v>6011</v>
      </c>
      <c r="W852" t="s">
        <v>6012</v>
      </c>
      <c r="X852" t="s">
        <v>6013</v>
      </c>
      <c r="Y852" t="s">
        <v>6014</v>
      </c>
      <c r="Z852" s="6">
        <f t="shared" si="79"/>
        <v>14064483</v>
      </c>
      <c r="AA852" s="6">
        <f>IFERROR(VALUE(Table3[[#This Row],[potential revenue]]), 0)</f>
        <v>14064483</v>
      </c>
      <c r="AB852" t="str">
        <f t="shared" si="80"/>
        <v>Yes</v>
      </c>
      <c r="AC852">
        <f t="shared" si="81"/>
        <v>291</v>
      </c>
      <c r="AD852" t="str">
        <f t="shared" si="82"/>
        <v>&gt;₹500</v>
      </c>
      <c r="AE852" t="str">
        <f t="shared" si="83"/>
        <v>51–60%</v>
      </c>
    </row>
    <row r="853" spans="1:31" x14ac:dyDescent="0.35">
      <c r="A853" t="s">
        <v>6210</v>
      </c>
      <c r="B853" t="s">
        <v>4855</v>
      </c>
      <c r="C853" t="str">
        <f>PROPER(Table3[[#This Row],[product_name2]])</f>
        <v>Sandisk Cruzer Blade 32Gb Usb Flash Drive</v>
      </c>
      <c r="D853" t="s">
        <v>4856</v>
      </c>
      <c r="E853" t="s">
        <v>6135</v>
      </c>
      <c r="F853" t="str">
        <f>LEFT(Table3[[#This Row],[category]], FIND("|", Table3[[#This Row],[category]]) - 1)</f>
        <v>Computers&amp;Accessories</v>
      </c>
      <c r="G853" t="str">
        <f>MID(Table3[[#This Row],[category]], FIND("|", Table3[[#This Row],[category]]) + 1, FIND("|", Table3[[#This Row],[category]], FIND("|", Table3[[#This Row],[category]]) + 1) - FIND("|", Table3[[#This Row],[category]]) - 1)</f>
        <v>Accessories&amp;Peripherals</v>
      </c>
      <c r="H853" t="str">
        <f>RIGHT(Table3[[#This Row],[category]], LEN(Table3[[#This Row],[category]]) - FIND("|", Table3[[#This Row],[category]], FIND("|", Table3[[#This Row],[category]]) + 1))</f>
        <v>USBHubs</v>
      </c>
      <c r="I853" s="6">
        <v>570</v>
      </c>
      <c r="J853" s="6">
        <v>999</v>
      </c>
      <c r="K853" s="1">
        <f t="shared" si="78"/>
        <v>42.942942942942942</v>
      </c>
      <c r="L853" s="3">
        <v>0.43</v>
      </c>
      <c r="M853" s="1">
        <v>4.2</v>
      </c>
      <c r="N853" s="11">
        <v>3201</v>
      </c>
      <c r="O853" s="7">
        <f>IF(ISNUMBER(Table3[[#This Row],[rating]]), Table3[[#This Row],[rating]], "")</f>
        <v>4.2</v>
      </c>
      <c r="P853" s="7">
        <f>Table3[[#This Row],[average rating]] + (Table3[[#This Row],[rating_count]] / 1000)</f>
        <v>7.4009999999999998</v>
      </c>
      <c r="Q853" s="7">
        <f>IFERROR(ROUND(VALUE(Table3[[#This Row],[rating]]), 0), "")</f>
        <v>4</v>
      </c>
      <c r="R853" t="s">
        <v>6212</v>
      </c>
      <c r="S853" t="s">
        <v>6213</v>
      </c>
      <c r="T853" t="s">
        <v>6214</v>
      </c>
      <c r="U853" t="s">
        <v>6215</v>
      </c>
      <c r="V853" t="s">
        <v>6216</v>
      </c>
      <c r="W853" t="s">
        <v>6217</v>
      </c>
      <c r="X853" t="s">
        <v>6218</v>
      </c>
      <c r="Y853" t="s">
        <v>6219</v>
      </c>
      <c r="Z853" s="6">
        <f t="shared" si="79"/>
        <v>3197799</v>
      </c>
      <c r="AA853" s="6">
        <f>IFERROR(VALUE(Table3[[#This Row],[potential revenue]]), 0)</f>
        <v>3197799</v>
      </c>
      <c r="AB853" t="str">
        <f t="shared" si="80"/>
        <v>Yes</v>
      </c>
      <c r="AC853">
        <f t="shared" si="81"/>
        <v>290</v>
      </c>
      <c r="AD853" t="str">
        <f t="shared" si="82"/>
        <v>&gt;₹500</v>
      </c>
      <c r="AE853" t="str">
        <f t="shared" si="83"/>
        <v>41–50%</v>
      </c>
    </row>
    <row r="854" spans="1:31" x14ac:dyDescent="0.35">
      <c r="A854" t="s">
        <v>9072</v>
      </c>
      <c r="B854" t="s">
        <v>3606</v>
      </c>
      <c r="C854" t="str">
        <f>PROPER(Table3[[#This Row],[product_name2]])</f>
        <v>Samsung Evo Plus 64Gb Microsdxc Uhs-I U1 130Mb/S Full Hd &amp; 4K Uhd Memory Card With Adapter (Mb-Mc64Ka), Blue</v>
      </c>
      <c r="D854" t="s">
        <v>3607</v>
      </c>
      <c r="E854" t="s">
        <v>9074</v>
      </c>
      <c r="F854" t="str">
        <f>LEFT(Table3[[#This Row],[category]], FIND("|", Table3[[#This Row],[category]]) - 1)</f>
        <v>Home&amp;Kitchen</v>
      </c>
      <c r="G854" t="str">
        <f>MID(Table3[[#This Row],[category]], FIND("|", Table3[[#This Row],[category]]) + 1, FIND("|", Table3[[#This Row],[category]], FIND("|", Table3[[#This Row],[category]]) + 1) - FIND("|", Table3[[#This Row],[category]]) - 1)</f>
        <v>Kitchen&amp;HomeAppliances</v>
      </c>
      <c r="H854" t="str">
        <f>RIGHT(Table3[[#This Row],[category]], LEN(Table3[[#This Row],[category]]) - FIND("|", Table3[[#This Row],[category]], FIND("|", Table3[[#This Row],[category]]) + 1))</f>
        <v>SmallKitchenAppliances|EggBoilers</v>
      </c>
      <c r="I854" s="6">
        <v>379</v>
      </c>
      <c r="J854" s="6">
        <v>999</v>
      </c>
      <c r="K854" s="1">
        <f t="shared" si="78"/>
        <v>62.062062062062061</v>
      </c>
      <c r="L854" s="3">
        <v>0.62</v>
      </c>
      <c r="M854" s="1">
        <v>4.3</v>
      </c>
      <c r="N854" s="11">
        <v>3096</v>
      </c>
      <c r="O854" s="7">
        <f>IF(ISNUMBER(Table3[[#This Row],[rating]]), Table3[[#This Row],[rating]], "")</f>
        <v>4.3</v>
      </c>
      <c r="P854" s="7">
        <f>Table3[[#This Row],[average rating]] + (Table3[[#This Row],[rating_count]] / 1000)</f>
        <v>7.3959999999999999</v>
      </c>
      <c r="Q854" s="7">
        <f>IFERROR(ROUND(VALUE(Table3[[#This Row],[rating]]), 0), "")</f>
        <v>4</v>
      </c>
      <c r="R854" t="s">
        <v>9075</v>
      </c>
      <c r="S854" t="s">
        <v>9076</v>
      </c>
      <c r="T854" t="s">
        <v>9077</v>
      </c>
      <c r="U854" t="s">
        <v>9078</v>
      </c>
      <c r="V854" t="s">
        <v>9079</v>
      </c>
      <c r="W854" t="s">
        <v>9080</v>
      </c>
      <c r="X854" t="s">
        <v>9081</v>
      </c>
      <c r="Y854" t="s">
        <v>9082</v>
      </c>
      <c r="Z854" s="6">
        <f t="shared" si="79"/>
        <v>3092904</v>
      </c>
      <c r="AA854" s="6">
        <f>IFERROR(VALUE(Table3[[#This Row],[potential revenue]]), 0)</f>
        <v>3092904</v>
      </c>
      <c r="AB854" t="str">
        <f t="shared" si="80"/>
        <v>No</v>
      </c>
      <c r="AC854">
        <f t="shared" si="81"/>
        <v>289</v>
      </c>
      <c r="AD854" t="str">
        <f t="shared" si="82"/>
        <v>&gt;₹500</v>
      </c>
      <c r="AE854" t="str">
        <f t="shared" si="83"/>
        <v>61–70%</v>
      </c>
    </row>
    <row r="855" spans="1:31" x14ac:dyDescent="0.35">
      <c r="A855" t="s">
        <v>11948</v>
      </c>
      <c r="B855" t="s">
        <v>5542</v>
      </c>
      <c r="C855" t="str">
        <f>PROPER(Table3[[#This Row],[product_name2]])</f>
        <v>Zebronics Zeb-Astra 20 Wireless Bt V5.0 Portable Speaker With 10W Rms Output, Tws, 10H Backup Approx, Built In Rechargeable Battery Fm Radio, Aux, Msd, Usb, Call Function And Dual 52Mm Drivers Multi</v>
      </c>
      <c r="D855" t="s">
        <v>5543</v>
      </c>
      <c r="E855" t="s">
        <v>8817</v>
      </c>
      <c r="F855" t="str">
        <f>LEFT(Table3[[#This Row],[category]], FIND("|", Table3[[#This Row],[category]]) - 1)</f>
        <v>Home&amp;Kitchen</v>
      </c>
      <c r="G855" t="str">
        <f>MID(Table3[[#This Row],[category]], FIND("|", Table3[[#This Row],[category]]) + 1, FIND("|", Table3[[#This Row],[category]], FIND("|", Table3[[#This Row],[category]]) + 1) - FIND("|", Table3[[#This Row],[category]]) - 1)</f>
        <v>Heating,Cooling&amp;AirQuality</v>
      </c>
      <c r="H855" t="str">
        <f>RIGHT(Table3[[#This Row],[category]], LEN(Table3[[#This Row],[category]]) - FIND("|", Table3[[#This Row],[category]], FIND("|", Table3[[#This Row],[category]]) + 1))</f>
        <v>WaterHeaters&amp;Geysers|StorageWaterHeaters</v>
      </c>
      <c r="I855" s="6">
        <v>8699</v>
      </c>
      <c r="J855" s="6">
        <v>16899</v>
      </c>
      <c r="K855" s="1">
        <f t="shared" si="78"/>
        <v>48.523581276998641</v>
      </c>
      <c r="L855" s="3">
        <v>0.49</v>
      </c>
      <c r="M855" s="1">
        <v>4.2</v>
      </c>
      <c r="N855" s="11">
        <v>3195</v>
      </c>
      <c r="O855" s="7">
        <f>IF(ISNUMBER(Table3[[#This Row],[rating]]), Table3[[#This Row],[rating]], "")</f>
        <v>4.2</v>
      </c>
      <c r="P855" s="7">
        <f>Table3[[#This Row],[average rating]] + (Table3[[#This Row],[rating_count]] / 1000)</f>
        <v>7.3949999999999996</v>
      </c>
      <c r="Q855" s="7">
        <f>IFERROR(ROUND(VALUE(Table3[[#This Row],[rating]]), 0), "")</f>
        <v>4</v>
      </c>
      <c r="R855" t="s">
        <v>11950</v>
      </c>
      <c r="S855" t="s">
        <v>11951</v>
      </c>
      <c r="T855" t="s">
        <v>11952</v>
      </c>
      <c r="U855" t="s">
        <v>11953</v>
      </c>
      <c r="V855" t="s">
        <v>11954</v>
      </c>
      <c r="W855" t="s">
        <v>11955</v>
      </c>
      <c r="X855" t="s">
        <v>11956</v>
      </c>
      <c r="Y855" t="s">
        <v>11957</v>
      </c>
      <c r="Z855" s="6">
        <f t="shared" si="79"/>
        <v>53992305</v>
      </c>
      <c r="AA855" s="6">
        <f>IFERROR(VALUE(Table3[[#This Row],[potential revenue]]), 0)</f>
        <v>53992305</v>
      </c>
      <c r="AB855" t="str">
        <f t="shared" si="80"/>
        <v>Yes</v>
      </c>
      <c r="AC855">
        <f t="shared" si="81"/>
        <v>289</v>
      </c>
      <c r="AD855" t="str">
        <f t="shared" si="82"/>
        <v>₹200–₹500</v>
      </c>
      <c r="AE855" t="str">
        <f t="shared" si="83"/>
        <v>41–50%</v>
      </c>
    </row>
    <row r="856" spans="1:31" x14ac:dyDescent="0.35">
      <c r="A856" t="s">
        <v>6263</v>
      </c>
      <c r="B856" t="s">
        <v>3251</v>
      </c>
      <c r="C856" t="str">
        <f>PROPER(Table3[[#This Row],[product_name2]])</f>
        <v>Iqoo Vivo Z6 5G (Chromatic Blue, 6Gb Ram, 128Gb Storage) | Snapdragon 695-6Nm Processor | 120Hz Fhd+ Display | 5000Mah Battery</v>
      </c>
      <c r="D856" t="s">
        <v>3252</v>
      </c>
      <c r="E856" t="s">
        <v>6265</v>
      </c>
      <c r="F856" t="str">
        <f>LEFT(Table3[[#This Row],[category]], FIND("|", Table3[[#This Row],[category]]) - 1)</f>
        <v>OfficeProducts</v>
      </c>
      <c r="G856" t="str">
        <f>MID(Table3[[#This Row],[category]], FIND("|", Table3[[#This Row],[category]]) + 1, FIND("|", Table3[[#This Row],[category]], FIND("|", Table3[[#This Row],[category]]) + 1) - FIND("|", Table3[[#This Row],[category]]) - 1)</f>
        <v>OfficePaperProducts</v>
      </c>
      <c r="H856" t="str">
        <f>RIGHT(Table3[[#This Row],[category]], LEN(Table3[[#This Row],[category]]) - FIND("|", Table3[[#This Row],[category]], FIND("|", Table3[[#This Row],[category]]) + 1))</f>
        <v>Paper|Stationery|Pens,Pencils&amp;WritingSupplies|Pens&amp;Refills|BottledInk</v>
      </c>
      <c r="I856" s="6">
        <v>100</v>
      </c>
      <c r="J856" s="6">
        <v>100</v>
      </c>
      <c r="K856" s="1">
        <f t="shared" si="78"/>
        <v>0</v>
      </c>
      <c r="L856" s="3">
        <v>0</v>
      </c>
      <c r="M856" s="1">
        <v>4.3</v>
      </c>
      <c r="N856" s="11">
        <v>3095</v>
      </c>
      <c r="O856" s="7">
        <f>IF(ISNUMBER(Table3[[#This Row],[rating]]), Table3[[#This Row],[rating]], "")</f>
        <v>4.3</v>
      </c>
      <c r="P856" s="7">
        <f>Table3[[#This Row],[average rating]] + (Table3[[#This Row],[rating_count]] / 1000)</f>
        <v>7.3949999999999996</v>
      </c>
      <c r="Q856" s="7">
        <f>IFERROR(ROUND(VALUE(Table3[[#This Row],[rating]]), 0), "")</f>
        <v>4</v>
      </c>
      <c r="R856" t="s">
        <v>6266</v>
      </c>
      <c r="S856" t="s">
        <v>6267</v>
      </c>
      <c r="T856" t="s">
        <v>6268</v>
      </c>
      <c r="U856" t="s">
        <v>6269</v>
      </c>
      <c r="V856" t="s">
        <v>6270</v>
      </c>
      <c r="W856" t="s">
        <v>6271</v>
      </c>
      <c r="X856" t="s">
        <v>6272</v>
      </c>
      <c r="Y856" t="s">
        <v>6273</v>
      </c>
      <c r="Z856" s="6">
        <f t="shared" si="79"/>
        <v>309500</v>
      </c>
      <c r="AA856" s="6">
        <f>IFERROR(VALUE(Table3[[#This Row],[potential revenue]]), 0)</f>
        <v>309500</v>
      </c>
      <c r="AB856" t="str">
        <f t="shared" si="80"/>
        <v>No</v>
      </c>
      <c r="AC856">
        <f t="shared" si="81"/>
        <v>290</v>
      </c>
      <c r="AD856" t="str">
        <f t="shared" si="82"/>
        <v>&gt;₹500</v>
      </c>
      <c r="AE856" t="str">
        <f t="shared" si="83"/>
        <v>0–10%</v>
      </c>
    </row>
    <row r="857" spans="1:31" x14ac:dyDescent="0.35">
      <c r="A857" t="s">
        <v>3447</v>
      </c>
      <c r="B857" t="s">
        <v>695</v>
      </c>
      <c r="C857" t="str">
        <f>PROPER(Table3[[#This Row],[product_name2]])</f>
        <v>Pinnaclz Original Combo Of 2 Micro Usb Fast Charging Cable, Usb Charging Cable For Data Transfer Perfect For Android Smart Phones White 1.2 Meter Made In India (Pack Of 2)</v>
      </c>
      <c r="D857" t="s">
        <v>696</v>
      </c>
      <c r="E857" t="s">
        <v>3449</v>
      </c>
      <c r="F857" t="str">
        <f>LEFT(Table3[[#This Row],[category]], FIND("|", Table3[[#This Row],[category]]) - 1)</f>
        <v>Electronics</v>
      </c>
      <c r="G857" t="str">
        <f>MID(Table3[[#This Row],[category]], FIND("|", Table3[[#This Row],[category]]) + 1, FIND("|", Table3[[#This Row],[category]], FIND("|", Table3[[#This Row],[category]]) + 1) - FIND("|", Table3[[#This Row],[category]]) - 1)</f>
        <v>Mobiles&amp;Accessories</v>
      </c>
      <c r="H857" t="str">
        <f>RIGHT(Table3[[#This Row],[category]], LEN(Table3[[#This Row],[category]]) - FIND("|", Table3[[#This Row],[category]], FIND("|", Table3[[#This Row],[category]]) + 1))</f>
        <v>MobileAccessories|Photo&amp;VideoAccessories|SelfieSticks</v>
      </c>
      <c r="I857" s="6">
        <v>399</v>
      </c>
      <c r="J857" s="6">
        <v>1999</v>
      </c>
      <c r="K857" s="1">
        <f t="shared" si="78"/>
        <v>80.040020010004994</v>
      </c>
      <c r="L857" s="3">
        <v>0.8</v>
      </c>
      <c r="M857" s="1">
        <v>4</v>
      </c>
      <c r="N857" s="11">
        <v>3382</v>
      </c>
      <c r="O857" s="7">
        <f>IF(ISNUMBER(Table3[[#This Row],[rating]]), Table3[[#This Row],[rating]], "")</f>
        <v>4</v>
      </c>
      <c r="P857" s="7">
        <f>Table3[[#This Row],[average rating]] + (Table3[[#This Row],[rating_count]] / 1000)</f>
        <v>7.3819999999999997</v>
      </c>
      <c r="Q857" s="7">
        <f>IFERROR(ROUND(VALUE(Table3[[#This Row],[rating]]), 0), "")</f>
        <v>4</v>
      </c>
      <c r="R857" t="s">
        <v>3450</v>
      </c>
      <c r="S857" t="s">
        <v>3451</v>
      </c>
      <c r="T857" t="s">
        <v>3452</v>
      </c>
      <c r="U857" t="s">
        <v>3453</v>
      </c>
      <c r="V857" t="s">
        <v>3454</v>
      </c>
      <c r="W857" t="s">
        <v>3455</v>
      </c>
      <c r="X857" t="s">
        <v>3456</v>
      </c>
      <c r="Y857" t="s">
        <v>3457</v>
      </c>
      <c r="Z857" s="6">
        <f t="shared" si="79"/>
        <v>6760618</v>
      </c>
      <c r="AA857" s="6">
        <f>IFERROR(VALUE(Table3[[#This Row],[potential revenue]]), 0)</f>
        <v>6760618</v>
      </c>
      <c r="AB857" t="str">
        <f t="shared" si="80"/>
        <v>No</v>
      </c>
      <c r="AC857">
        <f t="shared" si="81"/>
        <v>289</v>
      </c>
      <c r="AD857" t="str">
        <f t="shared" si="82"/>
        <v>&lt;₹200</v>
      </c>
      <c r="AE857" t="str">
        <f t="shared" si="83"/>
        <v>81–90%</v>
      </c>
    </row>
    <row r="858" spans="1:31" x14ac:dyDescent="0.35">
      <c r="A858" t="s">
        <v>3447</v>
      </c>
      <c r="B858" t="s">
        <v>837</v>
      </c>
      <c r="C858" t="str">
        <f>PROPER(Table3[[#This Row],[product_name2]])</f>
        <v>Gizga Essentials Usb Wifi Adapter For Pc, 150 Mbps Wireless Network Adapter For Desktop - Nano Size Wifi Dongle Compatible With Windows, Mac Os &amp; Linux Kernel | Wpa/Wpa2 Encryption Standards| Black</v>
      </c>
      <c r="D858" t="s">
        <v>838</v>
      </c>
      <c r="E858" t="s">
        <v>3449</v>
      </c>
      <c r="F858" t="str">
        <f>LEFT(Table3[[#This Row],[category]], FIND("|", Table3[[#This Row],[category]]) - 1)</f>
        <v>Electronics</v>
      </c>
      <c r="G858" t="str">
        <f>MID(Table3[[#This Row],[category]], FIND("|", Table3[[#This Row],[category]]) + 1, FIND("|", Table3[[#This Row],[category]], FIND("|", Table3[[#This Row],[category]]) + 1) - FIND("|", Table3[[#This Row],[category]]) - 1)</f>
        <v>Mobiles&amp;Accessories</v>
      </c>
      <c r="H858" t="str">
        <f>RIGHT(Table3[[#This Row],[category]], LEN(Table3[[#This Row],[category]]) - FIND("|", Table3[[#This Row],[category]], FIND("|", Table3[[#This Row],[category]]) + 1))</f>
        <v>MobileAccessories|Photo&amp;VideoAccessories|SelfieSticks</v>
      </c>
      <c r="I858" s="6">
        <v>399</v>
      </c>
      <c r="J858" s="6">
        <v>1999</v>
      </c>
      <c r="K858" s="1">
        <f t="shared" si="78"/>
        <v>80.040020010004994</v>
      </c>
      <c r="L858" s="3">
        <v>0.8</v>
      </c>
      <c r="M858" s="1">
        <v>4</v>
      </c>
      <c r="N858" s="11">
        <v>3382</v>
      </c>
      <c r="O858" s="7">
        <f>IF(ISNUMBER(Table3[[#This Row],[rating]]), Table3[[#This Row],[rating]], "")</f>
        <v>4</v>
      </c>
      <c r="P858" s="7">
        <f>Table3[[#This Row],[average rating]] + (Table3[[#This Row],[rating_count]] / 1000)</f>
        <v>7.3819999999999997</v>
      </c>
      <c r="Q858" s="7">
        <f>IFERROR(ROUND(VALUE(Table3[[#This Row],[rating]]), 0), "")</f>
        <v>4</v>
      </c>
      <c r="R858" t="s">
        <v>3450</v>
      </c>
      <c r="S858" t="s">
        <v>3451</v>
      </c>
      <c r="T858" t="s">
        <v>3452</v>
      </c>
      <c r="U858" t="s">
        <v>3453</v>
      </c>
      <c r="V858" t="s">
        <v>3454</v>
      </c>
      <c r="W858" t="s">
        <v>3455</v>
      </c>
      <c r="X858" t="s">
        <v>5223</v>
      </c>
      <c r="Y858" t="s">
        <v>5224</v>
      </c>
      <c r="Z858" s="6">
        <f t="shared" si="79"/>
        <v>6760618</v>
      </c>
      <c r="AA858" s="6">
        <f>IFERROR(VALUE(Table3[[#This Row],[potential revenue]]), 0)</f>
        <v>6760618</v>
      </c>
      <c r="AB858" t="str">
        <f t="shared" si="80"/>
        <v>Yes</v>
      </c>
      <c r="AC858">
        <f t="shared" si="81"/>
        <v>290</v>
      </c>
      <c r="AD858" t="str">
        <f t="shared" si="82"/>
        <v>₹200–₹500</v>
      </c>
      <c r="AE858" t="str">
        <f t="shared" si="83"/>
        <v>81–90%</v>
      </c>
    </row>
    <row r="859" spans="1:31" x14ac:dyDescent="0.35">
      <c r="A859" t="s">
        <v>9481</v>
      </c>
      <c r="B859" t="s">
        <v>1767</v>
      </c>
      <c r="C859" t="str">
        <f>PROPER(Table3[[#This Row],[product_name2]])</f>
        <v>Caldipree Silicone Case Cover Compatible For 2022 Samsung Smart Tv Remote Qled Tv Bn68-13897A Tm2280E (2022-Black)</v>
      </c>
      <c r="D859" t="s">
        <v>1768</v>
      </c>
      <c r="E859" t="s">
        <v>8919</v>
      </c>
      <c r="F859" t="str">
        <f>LEFT(Table3[[#This Row],[category]], FIND("|", Table3[[#This Row],[category]]) - 1)</f>
        <v>Home&amp;Kitchen</v>
      </c>
      <c r="G859" t="str">
        <f>MID(Table3[[#This Row],[category]], FIND("|", Table3[[#This Row],[category]]) + 1, FIND("|", Table3[[#This Row],[category]], FIND("|", Table3[[#This Row],[category]]) + 1) - FIND("|", Table3[[#This Row],[category]]) - 1)</f>
        <v>Kitchen&amp;HomeAppliances</v>
      </c>
      <c r="H859" t="str">
        <f>RIGHT(Table3[[#This Row],[category]], LEN(Table3[[#This Row],[category]]) - FIND("|", Table3[[#This Row],[category]], FIND("|", Table3[[#This Row],[category]]) + 1))</f>
        <v>SmallKitchenAppliances|DeepFatFryers|AirFryers</v>
      </c>
      <c r="I859" s="6">
        <v>8799</v>
      </c>
      <c r="J859" s="6">
        <v>11595</v>
      </c>
      <c r="K859" s="1">
        <f t="shared" si="78"/>
        <v>24.113842173350584</v>
      </c>
      <c r="L859" s="3">
        <v>0.24</v>
      </c>
      <c r="M859" s="1">
        <v>4.4000000000000004</v>
      </c>
      <c r="N859" s="11">
        <v>2981</v>
      </c>
      <c r="O859" s="7">
        <f>IF(ISNUMBER(Table3[[#This Row],[rating]]), Table3[[#This Row],[rating]], "")</f>
        <v>4.4000000000000004</v>
      </c>
      <c r="P859" s="7">
        <f>Table3[[#This Row],[average rating]] + (Table3[[#This Row],[rating_count]] / 1000)</f>
        <v>7.3810000000000002</v>
      </c>
      <c r="Q859" s="7">
        <f>IFERROR(ROUND(VALUE(Table3[[#This Row],[rating]]), 0), "")</f>
        <v>4</v>
      </c>
      <c r="R859" t="s">
        <v>9483</v>
      </c>
      <c r="S859" t="s">
        <v>9484</v>
      </c>
      <c r="T859" t="s">
        <v>9485</v>
      </c>
      <c r="U859" t="s">
        <v>9486</v>
      </c>
      <c r="V859" t="s">
        <v>9487</v>
      </c>
      <c r="W859" t="s">
        <v>9488</v>
      </c>
      <c r="X859" t="s">
        <v>9489</v>
      </c>
      <c r="Y859" t="s">
        <v>9490</v>
      </c>
      <c r="Z859" s="6">
        <f t="shared" si="79"/>
        <v>34564695</v>
      </c>
      <c r="AA859" s="6">
        <f>IFERROR(VALUE(Table3[[#This Row],[potential revenue]]), 0)</f>
        <v>34564695</v>
      </c>
      <c r="AB859" t="str">
        <f t="shared" si="80"/>
        <v>Yes</v>
      </c>
      <c r="AC859">
        <f t="shared" si="81"/>
        <v>291</v>
      </c>
      <c r="AD859" t="str">
        <f t="shared" si="82"/>
        <v>₹200–₹500</v>
      </c>
      <c r="AE859" t="str">
        <f t="shared" si="83"/>
        <v>21–30%</v>
      </c>
    </row>
    <row r="860" spans="1:31" x14ac:dyDescent="0.35">
      <c r="A860" t="s">
        <v>9666</v>
      </c>
      <c r="B860" t="s">
        <v>216</v>
      </c>
      <c r="C860" t="str">
        <f>PROPER(Table3[[#This Row],[product_name2]])</f>
        <v>Tizum Hdmi To Vga Adapter Cable 1080P For Projector, Computer, Laptop, Tv, Projectors &amp; Tv</v>
      </c>
      <c r="D860" t="s">
        <v>217</v>
      </c>
      <c r="E860" t="s">
        <v>9328</v>
      </c>
      <c r="F860" t="str">
        <f>LEFT(Table3[[#This Row],[category]], FIND("|", Table3[[#This Row],[category]]) - 1)</f>
        <v>Home&amp;Kitchen</v>
      </c>
      <c r="G860" t="str">
        <f>MID(Table3[[#This Row],[category]], FIND("|", Table3[[#This Row],[category]]) + 1, FIND("|", Table3[[#This Row],[category]], FIND("|", Table3[[#This Row],[category]]) + 1) - FIND("|", Table3[[#This Row],[category]]) - 1)</f>
        <v>Kitchen&amp;HomeAppliances</v>
      </c>
      <c r="H860" t="str">
        <f>RIGHT(Table3[[#This Row],[category]], LEN(Table3[[#This Row],[category]]) - FIND("|", Table3[[#This Row],[category]], FIND("|", Table3[[#This Row],[category]]) + 1))</f>
        <v>SmallKitchenAppliances|VacuumSealers</v>
      </c>
      <c r="I860" s="6">
        <v>160</v>
      </c>
      <c r="J860" s="6">
        <v>299</v>
      </c>
      <c r="K860" s="1">
        <f t="shared" si="78"/>
        <v>46.488294314381271</v>
      </c>
      <c r="L860" s="3">
        <v>0.46</v>
      </c>
      <c r="M860" s="1">
        <v>4.5999999999999996</v>
      </c>
      <c r="N860" s="11">
        <v>2781</v>
      </c>
      <c r="O860" s="7">
        <f>IF(ISNUMBER(Table3[[#This Row],[rating]]), Table3[[#This Row],[rating]], "")</f>
        <v>4.5999999999999996</v>
      </c>
      <c r="P860" s="7">
        <f>Table3[[#This Row],[average rating]] + (Table3[[#This Row],[rating_count]] / 1000)</f>
        <v>7.3810000000000002</v>
      </c>
      <c r="Q860" s="7">
        <f>IFERROR(ROUND(VALUE(Table3[[#This Row],[rating]]), 0), "")</f>
        <v>5</v>
      </c>
      <c r="R860" t="s">
        <v>9668</v>
      </c>
      <c r="S860" t="s">
        <v>9669</v>
      </c>
      <c r="T860" t="s">
        <v>9670</v>
      </c>
      <c r="U860" t="s">
        <v>9671</v>
      </c>
      <c r="V860" t="s">
        <v>9672</v>
      </c>
      <c r="W860" t="s">
        <v>9673</v>
      </c>
      <c r="X860" t="s">
        <v>9674</v>
      </c>
      <c r="Y860" t="s">
        <v>9675</v>
      </c>
      <c r="Z860" s="6">
        <f t="shared" si="79"/>
        <v>831519</v>
      </c>
      <c r="AA860" s="6">
        <f>IFERROR(VALUE(Table3[[#This Row],[potential revenue]]), 0)</f>
        <v>831519</v>
      </c>
      <c r="AB860" t="str">
        <f t="shared" si="80"/>
        <v>No</v>
      </c>
      <c r="AC860">
        <f t="shared" si="81"/>
        <v>291</v>
      </c>
      <c r="AD860" t="str">
        <f t="shared" si="82"/>
        <v>&gt;₹500</v>
      </c>
      <c r="AE860" t="str">
        <f t="shared" si="83"/>
        <v>41–50%</v>
      </c>
    </row>
    <row r="861" spans="1:31" x14ac:dyDescent="0.35">
      <c r="A861" t="s">
        <v>4414</v>
      </c>
      <c r="B861" t="s">
        <v>2857</v>
      </c>
      <c r="C861" t="str">
        <f>PROPER(Table3[[#This Row],[product_name2]])</f>
        <v>Storite Usb 2.0 A To Mini 5 Pin B Cable For External Hdds/Camera/Card Readers (150Cm - 1.5M)</v>
      </c>
      <c r="D861" t="s">
        <v>2858</v>
      </c>
      <c r="E861" t="s">
        <v>3006</v>
      </c>
      <c r="F861" t="str">
        <f>LEFT(Table3[[#This Row],[category]], FIND("|", Table3[[#This Row],[category]]) - 1)</f>
        <v>Electronics</v>
      </c>
      <c r="G861" t="str">
        <f>MID(Table3[[#This Row],[category]], FIND("|", Table3[[#This Row],[category]]) + 1, FIND("|", Table3[[#This Row],[category]], FIND("|", Table3[[#This Row],[category]]) + 1) - FIND("|", Table3[[#This Row],[category]]) - 1)</f>
        <v>Mobiles&amp;Accessories</v>
      </c>
      <c r="H861" t="str">
        <f>RIGHT(Table3[[#This Row],[category]], LEN(Table3[[#This Row],[category]]) - FIND("|", Table3[[#This Row],[category]], FIND("|", Table3[[#This Row],[category]]) + 1))</f>
        <v>Smartphones&amp;BasicMobiles|Smartphones</v>
      </c>
      <c r="I861" s="6">
        <v>44999</v>
      </c>
      <c r="J861" s="6">
        <v>49999</v>
      </c>
      <c r="K861" s="1">
        <f t="shared" si="78"/>
        <v>10.00020000400008</v>
      </c>
      <c r="L861" s="3">
        <v>0.1</v>
      </c>
      <c r="M861" s="1">
        <v>4.3</v>
      </c>
      <c r="N861" s="11">
        <v>3075</v>
      </c>
      <c r="O861" s="7">
        <f>IF(ISNUMBER(Table3[[#This Row],[rating]]), Table3[[#This Row],[rating]], "")</f>
        <v>4.3</v>
      </c>
      <c r="P861" s="7">
        <f>Table3[[#This Row],[average rating]] + (Table3[[#This Row],[rating_count]] / 1000)</f>
        <v>7.375</v>
      </c>
      <c r="Q861" s="7">
        <f>IFERROR(ROUND(VALUE(Table3[[#This Row],[rating]]), 0), "")</f>
        <v>4</v>
      </c>
      <c r="R861" t="s">
        <v>4416</v>
      </c>
      <c r="S861" t="s">
        <v>4417</v>
      </c>
      <c r="T861" t="s">
        <v>4418</v>
      </c>
      <c r="U861" t="s">
        <v>4419</v>
      </c>
      <c r="V861" t="s">
        <v>4420</v>
      </c>
      <c r="W861" t="s">
        <v>4421</v>
      </c>
      <c r="X861" t="s">
        <v>4422</v>
      </c>
      <c r="Y861" t="s">
        <v>4423</v>
      </c>
      <c r="Z861" s="6">
        <f t="shared" si="79"/>
        <v>153746925</v>
      </c>
      <c r="AA861" s="6">
        <f>IFERROR(VALUE(Table3[[#This Row],[potential revenue]]), 0)</f>
        <v>153746925</v>
      </c>
      <c r="AB861" t="str">
        <f t="shared" si="80"/>
        <v>No</v>
      </c>
      <c r="AC861">
        <f t="shared" si="81"/>
        <v>290</v>
      </c>
      <c r="AD861" t="str">
        <f t="shared" si="82"/>
        <v>&lt;₹200</v>
      </c>
      <c r="AE861" t="str">
        <f t="shared" si="83"/>
        <v>11–20%</v>
      </c>
    </row>
    <row r="862" spans="1:31" x14ac:dyDescent="0.35">
      <c r="A862" t="s">
        <v>7372</v>
      </c>
      <c r="B862" t="s">
        <v>3404</v>
      </c>
      <c r="C862" t="str">
        <f>PROPER(Table3[[#This Row],[product_name2]])</f>
        <v>Realme Buds Classic Wired In Ear Earphones With Mic (Black)</v>
      </c>
      <c r="D862" t="s">
        <v>3405</v>
      </c>
      <c r="E862" t="s">
        <v>6265</v>
      </c>
      <c r="F862" t="str">
        <f>LEFT(Table3[[#This Row],[category]], FIND("|", Table3[[#This Row],[category]]) - 1)</f>
        <v>OfficeProducts</v>
      </c>
      <c r="G862" t="str">
        <f>MID(Table3[[#This Row],[category]], FIND("|", Table3[[#This Row],[category]]) + 1, FIND("|", Table3[[#This Row],[category]], FIND("|", Table3[[#This Row],[category]]) + 1) - FIND("|", Table3[[#This Row],[category]]) - 1)</f>
        <v>OfficePaperProducts</v>
      </c>
      <c r="H862" t="str">
        <f>RIGHT(Table3[[#This Row],[category]], LEN(Table3[[#This Row],[category]]) - FIND("|", Table3[[#This Row],[category]], FIND("|", Table3[[#This Row],[category]]) + 1))</f>
        <v>Paper|Stationery|Pens,Pencils&amp;WritingSupplies|Pens&amp;Refills|BottledInk</v>
      </c>
      <c r="I862" s="6">
        <v>90</v>
      </c>
      <c r="J862" s="6">
        <v>100</v>
      </c>
      <c r="K862" s="1">
        <f t="shared" si="78"/>
        <v>10</v>
      </c>
      <c r="L862" s="3">
        <v>0.1</v>
      </c>
      <c r="M862" s="1">
        <v>4.3</v>
      </c>
      <c r="N862" s="11">
        <v>3061</v>
      </c>
      <c r="O862" s="7">
        <f>IF(ISNUMBER(Table3[[#This Row],[rating]]), Table3[[#This Row],[rating]], "")</f>
        <v>4.3</v>
      </c>
      <c r="P862" s="7">
        <f>Table3[[#This Row],[average rating]] + (Table3[[#This Row],[rating_count]] / 1000)</f>
        <v>7.3609999999999998</v>
      </c>
      <c r="Q862" s="7">
        <f>IFERROR(ROUND(VALUE(Table3[[#This Row],[rating]]), 0), "")</f>
        <v>4</v>
      </c>
      <c r="R862" t="s">
        <v>7374</v>
      </c>
      <c r="S862" t="s">
        <v>7375</v>
      </c>
      <c r="T862" t="s">
        <v>7376</v>
      </c>
      <c r="U862" t="s">
        <v>7377</v>
      </c>
      <c r="V862" t="s">
        <v>7378</v>
      </c>
      <c r="W862" t="s">
        <v>7379</v>
      </c>
      <c r="X862" t="s">
        <v>7380</v>
      </c>
      <c r="Y862" t="s">
        <v>7381</v>
      </c>
      <c r="Z862" s="6">
        <f t="shared" si="79"/>
        <v>306100</v>
      </c>
      <c r="AA862" s="6">
        <f>IFERROR(VALUE(Table3[[#This Row],[potential revenue]]), 0)</f>
        <v>306100</v>
      </c>
      <c r="AB862" t="str">
        <f t="shared" si="80"/>
        <v>No</v>
      </c>
      <c r="AC862">
        <f t="shared" si="81"/>
        <v>290</v>
      </c>
      <c r="AD862" t="str">
        <f t="shared" si="82"/>
        <v>&gt;₹500</v>
      </c>
      <c r="AE862" t="str">
        <f t="shared" si="83"/>
        <v>0–10%</v>
      </c>
    </row>
    <row r="863" spans="1:31" x14ac:dyDescent="0.35">
      <c r="A863" t="s">
        <v>10141</v>
      </c>
      <c r="B863" t="s">
        <v>5330</v>
      </c>
      <c r="C863" t="str">
        <f>PROPER(Table3[[#This Row],[product_name2]])</f>
        <v>Dell Wm118 Wireless Mouse, 2.4 Ghz With Usb Nano Receiver, Optical Tracking, 12-Months Battery Life, Ambidextrous, Pc/Mac/Laptop - Black.</v>
      </c>
      <c r="D863" t="s">
        <v>5331</v>
      </c>
      <c r="E863" t="s">
        <v>10143</v>
      </c>
      <c r="F863" t="str">
        <f>LEFT(Table3[[#This Row],[category]], FIND("|", Table3[[#This Row],[category]]) - 1)</f>
        <v>Home&amp;Kitchen</v>
      </c>
      <c r="G863" t="str">
        <f>MID(Table3[[#This Row],[category]], FIND("|", Table3[[#This Row],[category]]) + 1, FIND("|", Table3[[#This Row],[category]], FIND("|", Table3[[#This Row],[category]]) + 1) - FIND("|", Table3[[#This Row],[category]]) - 1)</f>
        <v>Kitchen&amp;HomeAppliances</v>
      </c>
      <c r="H863" t="str">
        <f>RIGHT(Table3[[#This Row],[category]], LEN(Table3[[#This Row],[category]]) - FIND("|", Table3[[#This Row],[category]], FIND("|", Table3[[#This Row],[category]]) + 1))</f>
        <v>WaterPurifiers&amp;Accessories|WaterFilters&amp;Purifiers</v>
      </c>
      <c r="I863" s="6">
        <v>698</v>
      </c>
      <c r="J863" s="6">
        <v>699</v>
      </c>
      <c r="K863" s="1">
        <f t="shared" si="78"/>
        <v>0.14306151645207438</v>
      </c>
      <c r="L863" s="3">
        <v>0</v>
      </c>
      <c r="M863" s="1">
        <v>4.2</v>
      </c>
      <c r="N863" s="11">
        <v>3160</v>
      </c>
      <c r="O863" s="7">
        <f>IF(ISNUMBER(Table3[[#This Row],[rating]]), Table3[[#This Row],[rating]], "")</f>
        <v>4.2</v>
      </c>
      <c r="P863" s="7">
        <f>Table3[[#This Row],[average rating]] + (Table3[[#This Row],[rating_count]] / 1000)</f>
        <v>7.36</v>
      </c>
      <c r="Q863" s="7">
        <f>IFERROR(ROUND(VALUE(Table3[[#This Row],[rating]]), 0), "")</f>
        <v>4</v>
      </c>
      <c r="R863" t="s">
        <v>10144</v>
      </c>
      <c r="S863" t="s">
        <v>10145</v>
      </c>
      <c r="T863" t="s">
        <v>10146</v>
      </c>
      <c r="U863" t="s">
        <v>10147</v>
      </c>
      <c r="V863" t="s">
        <v>10148</v>
      </c>
      <c r="W863" t="s">
        <v>10149</v>
      </c>
      <c r="X863" t="s">
        <v>10150</v>
      </c>
      <c r="Y863" t="s">
        <v>10151</v>
      </c>
      <c r="Z863" s="6">
        <f t="shared" si="79"/>
        <v>2208840</v>
      </c>
      <c r="AA863" s="6">
        <f>IFERROR(VALUE(Table3[[#This Row],[potential revenue]]), 0)</f>
        <v>2208840</v>
      </c>
      <c r="AB863" t="str">
        <f t="shared" si="80"/>
        <v>No</v>
      </c>
      <c r="AC863">
        <f t="shared" si="81"/>
        <v>291</v>
      </c>
      <c r="AD863" t="str">
        <f t="shared" si="82"/>
        <v>&lt;₹200</v>
      </c>
      <c r="AE863" t="str">
        <f t="shared" si="83"/>
        <v>0–10%</v>
      </c>
    </row>
    <row r="864" spans="1:31" x14ac:dyDescent="0.35">
      <c r="A864" t="s">
        <v>12706</v>
      </c>
      <c r="B864" t="s">
        <v>266</v>
      </c>
      <c r="C864" t="str">
        <f>PROPER(Table3[[#This Row],[product_name2]])</f>
        <v>Oneplus 80 Cm (32 Inches) Y Series Hd Ready Led Smart Android Tv 32Y1 (Black)</v>
      </c>
      <c r="D864" t="s">
        <v>267</v>
      </c>
      <c r="E864" t="s">
        <v>8753</v>
      </c>
      <c r="F864" t="str">
        <f>LEFT(Table3[[#This Row],[category]], FIND("|", Table3[[#This Row],[category]]) - 1)</f>
        <v>Home&amp;Kitchen</v>
      </c>
      <c r="G864" t="str">
        <f>MID(Table3[[#This Row],[category]], FIND("|", Table3[[#This Row],[category]]) + 1, FIND("|", Table3[[#This Row],[category]], FIND("|", Table3[[#This Row],[category]]) + 1) - FIND("|", Table3[[#This Row],[category]]) - 1)</f>
        <v>Kitchen&amp;HomeAppliances</v>
      </c>
      <c r="H864" t="str">
        <f>RIGHT(Table3[[#This Row],[category]], LEN(Table3[[#This Row],[category]]) - FIND("|", Table3[[#This Row],[category]], FIND("|", Table3[[#This Row],[category]]) + 1))</f>
        <v>SmallKitchenAppliances|MixerGrinders</v>
      </c>
      <c r="I864" s="6">
        <v>6120</v>
      </c>
      <c r="J864" s="6">
        <v>8073</v>
      </c>
      <c r="K864" s="1">
        <f t="shared" si="78"/>
        <v>24.191750278706799</v>
      </c>
      <c r="L864" s="3">
        <v>0.24</v>
      </c>
      <c r="M864" s="1">
        <v>4.5999999999999996</v>
      </c>
      <c r="N864" s="11">
        <v>2751</v>
      </c>
      <c r="O864" s="7">
        <f>IF(ISNUMBER(Table3[[#This Row],[rating]]), Table3[[#This Row],[rating]], "")</f>
        <v>4.5999999999999996</v>
      </c>
      <c r="P864" s="7">
        <f>Table3[[#This Row],[average rating]] + (Table3[[#This Row],[rating_count]] / 1000)</f>
        <v>7.3509999999999991</v>
      </c>
      <c r="Q864" s="7">
        <f>IFERROR(ROUND(VALUE(Table3[[#This Row],[rating]]), 0), "")</f>
        <v>5</v>
      </c>
      <c r="R864" t="s">
        <v>12708</v>
      </c>
      <c r="S864" t="s">
        <v>12709</v>
      </c>
      <c r="T864" t="s">
        <v>12710</v>
      </c>
      <c r="U864" t="s">
        <v>12711</v>
      </c>
      <c r="V864" t="s">
        <v>12712</v>
      </c>
      <c r="W864" t="s">
        <v>12713</v>
      </c>
      <c r="X864" t="s">
        <v>12714</v>
      </c>
      <c r="Y864" t="s">
        <v>12715</v>
      </c>
      <c r="Z864" s="6">
        <f t="shared" si="79"/>
        <v>22208823</v>
      </c>
      <c r="AA864" s="6">
        <f>IFERROR(VALUE(Table3[[#This Row],[potential revenue]]), 0)</f>
        <v>22208823</v>
      </c>
      <c r="AB864" t="str">
        <f t="shared" si="80"/>
        <v>No</v>
      </c>
      <c r="AC864">
        <f t="shared" si="81"/>
        <v>292</v>
      </c>
      <c r="AD864" t="str">
        <f t="shared" si="82"/>
        <v>&gt;₹500</v>
      </c>
      <c r="AE864" t="str">
        <f t="shared" si="83"/>
        <v>21–30%</v>
      </c>
    </row>
    <row r="865" spans="1:31" x14ac:dyDescent="0.35">
      <c r="A865" t="s">
        <v>2731</v>
      </c>
      <c r="B865" t="s">
        <v>2541</v>
      </c>
      <c r="C865" t="str">
        <f>PROPER(Table3[[#This Row],[product_name2]])</f>
        <v>Kodak 80 Cm (32 Inches) Hd Ready Led Tv Kodak 32Hdx900S (Black)</v>
      </c>
      <c r="D865" t="s">
        <v>2542</v>
      </c>
      <c r="E865" t="s">
        <v>20</v>
      </c>
      <c r="F865" t="str">
        <f>LEFT(Table3[[#This Row],[category]], FIND("|", Table3[[#This Row],[category]]) - 1)</f>
        <v>Computers&amp;Accessories</v>
      </c>
      <c r="G865" t="str">
        <f>MID(Table3[[#This Row],[category]], FIND("|", Table3[[#This Row],[category]]) + 1, FIND("|", Table3[[#This Row],[category]], FIND("|", Table3[[#This Row],[category]]) + 1) - FIND("|", Table3[[#This Row],[category]]) - 1)</f>
        <v>Accessories&amp;Peripherals</v>
      </c>
      <c r="H865" t="str">
        <f>RIGHT(Table3[[#This Row],[category]], LEN(Table3[[#This Row],[category]]) - FIND("|", Table3[[#This Row],[category]], FIND("|", Table3[[#This Row],[category]]) + 1))</f>
        <v>Cables&amp;Accessories|Cables|USBCables</v>
      </c>
      <c r="I865" s="6">
        <v>379</v>
      </c>
      <c r="J865" s="6">
        <v>1099</v>
      </c>
      <c r="K865" s="1">
        <f t="shared" si="78"/>
        <v>65.514103730664246</v>
      </c>
      <c r="L865" s="3">
        <v>0.66</v>
      </c>
      <c r="M865" s="1">
        <v>4.3</v>
      </c>
      <c r="N865" s="11">
        <v>3049</v>
      </c>
      <c r="O865" s="7">
        <f>IF(ISNUMBER(Table3[[#This Row],[rating]]), Table3[[#This Row],[rating]], "")</f>
        <v>4.3</v>
      </c>
      <c r="P865" s="7">
        <f>Table3[[#This Row],[average rating]] + (Table3[[#This Row],[rating_count]] / 1000)</f>
        <v>7.3490000000000002</v>
      </c>
      <c r="Q865" s="7">
        <f>IFERROR(ROUND(VALUE(Table3[[#This Row],[rating]]), 0), "")</f>
        <v>4</v>
      </c>
      <c r="R865" t="s">
        <v>2733</v>
      </c>
      <c r="S865" t="s">
        <v>2734</v>
      </c>
      <c r="T865" t="s">
        <v>2735</v>
      </c>
      <c r="U865" t="s">
        <v>2736</v>
      </c>
      <c r="V865" t="s">
        <v>2737</v>
      </c>
      <c r="W865" t="s">
        <v>2738</v>
      </c>
      <c r="X865" t="s">
        <v>2739</v>
      </c>
      <c r="Y865" t="s">
        <v>2740</v>
      </c>
      <c r="Z865" s="6">
        <f t="shared" si="79"/>
        <v>3350851</v>
      </c>
      <c r="AA865" s="6">
        <f>IFERROR(VALUE(Table3[[#This Row],[potential revenue]]), 0)</f>
        <v>3350851</v>
      </c>
      <c r="AB865" t="str">
        <f t="shared" si="80"/>
        <v>No</v>
      </c>
      <c r="AC865">
        <f t="shared" si="81"/>
        <v>292</v>
      </c>
      <c r="AD865" t="str">
        <f t="shared" si="82"/>
        <v>&gt;₹500</v>
      </c>
      <c r="AE865" t="str">
        <f t="shared" si="83"/>
        <v>61–70%</v>
      </c>
    </row>
    <row r="866" spans="1:31" x14ac:dyDescent="0.35">
      <c r="A866" t="s">
        <v>9164</v>
      </c>
      <c r="B866" t="s">
        <v>7179</v>
      </c>
      <c r="C866" t="str">
        <f>PROPER(Table3[[#This Row],[product_name2]])</f>
        <v>Pilot V7 Liquid Ink Roller Ball Pen (2 Blue + 1 Black)</v>
      </c>
      <c r="D866" t="s">
        <v>7180</v>
      </c>
      <c r="E866" t="s">
        <v>8817</v>
      </c>
      <c r="F866" t="str">
        <f>LEFT(Table3[[#This Row],[category]], FIND("|", Table3[[#This Row],[category]]) - 1)</f>
        <v>Home&amp;Kitchen</v>
      </c>
      <c r="G866" t="str">
        <f>MID(Table3[[#This Row],[category]], FIND("|", Table3[[#This Row],[category]]) + 1, FIND("|", Table3[[#This Row],[category]], FIND("|", Table3[[#This Row],[category]]) + 1) - FIND("|", Table3[[#This Row],[category]]) - 1)</f>
        <v>Heating,Cooling&amp;AirQuality</v>
      </c>
      <c r="H866" t="str">
        <f>RIGHT(Table3[[#This Row],[category]], LEN(Table3[[#This Row],[category]]) - FIND("|", Table3[[#This Row],[category]], FIND("|", Table3[[#This Row],[category]]) + 1))</f>
        <v>WaterHeaters&amp;Geysers|StorageWaterHeaters</v>
      </c>
      <c r="I866" s="6">
        <v>6299</v>
      </c>
      <c r="J866" s="6">
        <v>15270</v>
      </c>
      <c r="K866" s="1">
        <f t="shared" si="78"/>
        <v>58.74918140144073</v>
      </c>
      <c r="L866" s="3">
        <v>0.59</v>
      </c>
      <c r="M866" s="1">
        <v>4.0999999999999996</v>
      </c>
      <c r="N866" s="11">
        <v>3233</v>
      </c>
      <c r="O866" s="7">
        <f>IF(ISNUMBER(Table3[[#This Row],[rating]]), Table3[[#This Row],[rating]], "")</f>
        <v>4.0999999999999996</v>
      </c>
      <c r="P866" s="7">
        <f>Table3[[#This Row],[average rating]] + (Table3[[#This Row],[rating_count]] / 1000)</f>
        <v>7.3330000000000002</v>
      </c>
      <c r="Q866" s="7">
        <f>IFERROR(ROUND(VALUE(Table3[[#This Row],[rating]]), 0), "")</f>
        <v>4</v>
      </c>
      <c r="R866" t="s">
        <v>9166</v>
      </c>
      <c r="S866" t="s">
        <v>9167</v>
      </c>
      <c r="T866" t="s">
        <v>9168</v>
      </c>
      <c r="U866" t="s">
        <v>9169</v>
      </c>
      <c r="V866" t="s">
        <v>9170</v>
      </c>
      <c r="W866" t="s">
        <v>9171</v>
      </c>
      <c r="X866" t="s">
        <v>9172</v>
      </c>
      <c r="Y866" t="s">
        <v>9173</v>
      </c>
      <c r="Z866" s="6">
        <f t="shared" si="79"/>
        <v>49367910</v>
      </c>
      <c r="AA866" s="6">
        <f>IFERROR(VALUE(Table3[[#This Row],[potential revenue]]), 0)</f>
        <v>49367910</v>
      </c>
      <c r="AB866" t="str">
        <f t="shared" si="80"/>
        <v>Yes</v>
      </c>
      <c r="AC866">
        <f t="shared" si="81"/>
        <v>292</v>
      </c>
      <c r="AD866" t="str">
        <f t="shared" si="82"/>
        <v>₹200–₹500</v>
      </c>
      <c r="AE866" t="str">
        <f t="shared" si="83"/>
        <v>51–60%</v>
      </c>
    </row>
    <row r="867" spans="1:31" x14ac:dyDescent="0.35">
      <c r="A867" t="s">
        <v>1200</v>
      </c>
      <c r="B867" t="s">
        <v>7952</v>
      </c>
      <c r="C867" t="str">
        <f>PROPER(Table3[[#This Row],[product_name2]])</f>
        <v>Tabelito¬Æ Polyester Foam, Nylon Hybrid Laptopss Bag Sleeve Case Cover Pouch For Laptopss Apple/Dell/Lenovo/ Asus/ Hp/Samsung/Mi/Macbook/Ultrabook/Thinkpad/Ideapad/Surfacepro (15.6 Inches /39.6Cm, Blue) Laptopsss</v>
      </c>
      <c r="D867" t="s">
        <v>7953</v>
      </c>
      <c r="E867" t="s">
        <v>1202</v>
      </c>
      <c r="F867" t="str">
        <f>LEFT(Table3[[#This Row],[category]], FIND("|", Table3[[#This Row],[category]]) - 1)</f>
        <v>Electronics</v>
      </c>
      <c r="G867" t="str">
        <f>MID(Table3[[#This Row],[category]], FIND("|", Table3[[#This Row],[category]]) + 1, FIND("|", Table3[[#This Row],[category]], FIND("|", Table3[[#This Row],[category]]) + 1) - FIND("|", Table3[[#This Row],[category]]) - 1)</f>
        <v>HomeAudio</v>
      </c>
      <c r="H867" t="str">
        <f>RIGHT(Table3[[#This Row],[category]], LEN(Table3[[#This Row],[category]]) - FIND("|", Table3[[#This Row],[category]], FIND("|", Table3[[#This Row],[category]]) + 1))</f>
        <v>Accessories|SpeakerAccessories|Mounts</v>
      </c>
      <c r="I867" s="6">
        <v>349</v>
      </c>
      <c r="J867" s="6">
        <v>1299</v>
      </c>
      <c r="K867" s="1">
        <f t="shared" si="78"/>
        <v>73.133179368745189</v>
      </c>
      <c r="L867" s="3">
        <v>0.73</v>
      </c>
      <c r="M867" s="1">
        <v>4</v>
      </c>
      <c r="N867" s="11">
        <v>3295</v>
      </c>
      <c r="O867" s="7">
        <f>IF(ISNUMBER(Table3[[#This Row],[rating]]), Table3[[#This Row],[rating]], "")</f>
        <v>4</v>
      </c>
      <c r="P867" s="7">
        <f>Table3[[#This Row],[average rating]] + (Table3[[#This Row],[rating_count]] / 1000)</f>
        <v>7.2949999999999999</v>
      </c>
      <c r="Q867" s="7">
        <f>IFERROR(ROUND(VALUE(Table3[[#This Row],[rating]]), 0), "")</f>
        <v>4</v>
      </c>
      <c r="R867" t="s">
        <v>1203</v>
      </c>
      <c r="S867" t="s">
        <v>1204</v>
      </c>
      <c r="T867" t="s">
        <v>1205</v>
      </c>
      <c r="U867" t="s">
        <v>1206</v>
      </c>
      <c r="V867" t="s">
        <v>1207</v>
      </c>
      <c r="W867" t="s">
        <v>1208</v>
      </c>
      <c r="X867" t="s">
        <v>1209</v>
      </c>
      <c r="Y867" t="s">
        <v>1210</v>
      </c>
      <c r="Z867" s="6">
        <f t="shared" si="79"/>
        <v>4280205</v>
      </c>
      <c r="AA867" s="6">
        <f>IFERROR(VALUE(Table3[[#This Row],[potential revenue]]), 0)</f>
        <v>4280205</v>
      </c>
      <c r="AB867" t="str">
        <f t="shared" si="80"/>
        <v>Yes</v>
      </c>
      <c r="AC867">
        <f t="shared" si="81"/>
        <v>293</v>
      </c>
      <c r="AD867" t="str">
        <f t="shared" si="82"/>
        <v>&gt;₹500</v>
      </c>
      <c r="AE867" t="str">
        <f t="shared" si="83"/>
        <v>71–80%</v>
      </c>
    </row>
    <row r="868" spans="1:31" x14ac:dyDescent="0.35">
      <c r="A868" t="s">
        <v>12303</v>
      </c>
      <c r="B868" t="s">
        <v>110</v>
      </c>
      <c r="C868" t="str">
        <f>PROPER(Table3[[#This Row],[product_name2]])</f>
        <v>Ambrane Unbreakable 60W / 3A Fast Charging 1.5M Braided Micro Usb Cable For Smartphones, Tablets, Laptops &amp; Other Micro Usb Devices, 480Mbps Data Sync, Quick Charge 3.0 (Rcm15, Black)</v>
      </c>
      <c r="D868" t="s">
        <v>111</v>
      </c>
      <c r="E868" t="s">
        <v>8764</v>
      </c>
      <c r="F868" t="str">
        <f>LEFT(Table3[[#This Row],[category]], FIND("|", Table3[[#This Row],[category]]) - 1)</f>
        <v>Home&amp;Kitchen</v>
      </c>
      <c r="G868" t="str">
        <f>MID(Table3[[#This Row],[category]], FIND("|", Table3[[#This Row],[category]]) + 1, FIND("|", Table3[[#This Row],[category]], FIND("|", Table3[[#This Row],[category]]) + 1) - FIND("|", Table3[[#This Row],[category]]) - 1)</f>
        <v>Heating,Cooling&amp;AirQuality</v>
      </c>
      <c r="H868" t="str">
        <f>RIGHT(Table3[[#This Row],[category]], LEN(Table3[[#This Row],[category]]) - FIND("|", Table3[[#This Row],[category]], FIND("|", Table3[[#This Row],[category]]) + 1))</f>
        <v>WaterHeaters&amp;Geysers|InstantWaterHeaters</v>
      </c>
      <c r="I868" s="6">
        <v>1499</v>
      </c>
      <c r="J868" s="6">
        <v>3500</v>
      </c>
      <c r="K868" s="1">
        <f t="shared" si="78"/>
        <v>57.171428571428571</v>
      </c>
      <c r="L868" s="3">
        <v>0.56999999999999995</v>
      </c>
      <c r="M868" s="1">
        <v>4.7</v>
      </c>
      <c r="N868" s="11">
        <v>2591</v>
      </c>
      <c r="O868" s="7">
        <f>IF(ISNUMBER(Table3[[#This Row],[rating]]), Table3[[#This Row],[rating]], "")</f>
        <v>4.7</v>
      </c>
      <c r="P868" s="7">
        <f>Table3[[#This Row],[average rating]] + (Table3[[#This Row],[rating_count]] / 1000)</f>
        <v>7.2910000000000004</v>
      </c>
      <c r="Q868" s="7">
        <f>IFERROR(ROUND(VALUE(Table3[[#This Row],[rating]]), 0), "")</f>
        <v>5</v>
      </c>
      <c r="R868" t="s">
        <v>12305</v>
      </c>
      <c r="S868" t="s">
        <v>12306</v>
      </c>
      <c r="T868" t="s">
        <v>12307</v>
      </c>
      <c r="U868" t="s">
        <v>12308</v>
      </c>
      <c r="V868" t="s">
        <v>12309</v>
      </c>
      <c r="W868" t="s">
        <v>12310</v>
      </c>
      <c r="X868" t="s">
        <v>12311</v>
      </c>
      <c r="Y868" t="s">
        <v>12312</v>
      </c>
      <c r="Z868" s="6">
        <f t="shared" si="79"/>
        <v>9068500</v>
      </c>
      <c r="AA868" s="6">
        <f>IFERROR(VALUE(Table3[[#This Row],[potential revenue]]), 0)</f>
        <v>9068500</v>
      </c>
      <c r="AB868" t="str">
        <f t="shared" si="80"/>
        <v>Yes</v>
      </c>
      <c r="AC868">
        <f t="shared" si="81"/>
        <v>293</v>
      </c>
      <c r="AD868" t="str">
        <f t="shared" si="82"/>
        <v>₹200–₹500</v>
      </c>
      <c r="AE868" t="str">
        <f t="shared" si="83"/>
        <v>51–60%</v>
      </c>
    </row>
    <row r="869" spans="1:31" x14ac:dyDescent="0.35">
      <c r="A869" t="s">
        <v>11928</v>
      </c>
      <c r="B869" t="s">
        <v>9389</v>
      </c>
      <c r="C869" t="str">
        <f>PROPER(Table3[[#This Row],[product_name2]])</f>
        <v>Maharaja Whiteline Lava Neo 1200-Watts Halogen Heater (White And Red)</v>
      </c>
      <c r="D869" t="s">
        <v>9390</v>
      </c>
      <c r="E869" t="s">
        <v>8742</v>
      </c>
      <c r="F869" t="str">
        <f>LEFT(Table3[[#This Row],[category]], FIND("|", Table3[[#This Row],[category]]) - 1)</f>
        <v>Home&amp;Kitchen</v>
      </c>
      <c r="G869" t="str">
        <f>MID(Table3[[#This Row],[category]], FIND("|", Table3[[#This Row],[category]]) + 1, FIND("|", Table3[[#This Row],[category]], FIND("|", Table3[[#This Row],[category]]) + 1) - FIND("|", Table3[[#This Row],[category]]) - 1)</f>
        <v>Kitchen&amp;HomeAppliances</v>
      </c>
      <c r="H869" t="str">
        <f>RIGHT(Table3[[#This Row],[category]], LEN(Table3[[#This Row],[category]]) - FIND("|", Table3[[#This Row],[category]], FIND("|", Table3[[#This Row],[category]]) + 1))</f>
        <v>Vacuum,Cleaning&amp;Ironing|Irons,Steamers&amp;Accessories|Irons|DryIrons</v>
      </c>
      <c r="I869" s="6">
        <v>645</v>
      </c>
      <c r="J869" s="6">
        <v>1100</v>
      </c>
      <c r="K869" s="1">
        <f t="shared" si="78"/>
        <v>41.363636363636367</v>
      </c>
      <c r="L869" s="3">
        <v>0.41</v>
      </c>
      <c r="M869" s="1">
        <v>4</v>
      </c>
      <c r="N869" s="11">
        <v>3271</v>
      </c>
      <c r="O869" s="7">
        <f>IF(ISNUMBER(Table3[[#This Row],[rating]]), Table3[[#This Row],[rating]], "")</f>
        <v>4</v>
      </c>
      <c r="P869" s="7">
        <f>Table3[[#This Row],[average rating]] + (Table3[[#This Row],[rating_count]] / 1000)</f>
        <v>7.2709999999999999</v>
      </c>
      <c r="Q869" s="7">
        <f>IFERROR(ROUND(VALUE(Table3[[#This Row],[rating]]), 0), "")</f>
        <v>4</v>
      </c>
      <c r="R869" t="s">
        <v>11930</v>
      </c>
      <c r="S869" t="s">
        <v>11931</v>
      </c>
      <c r="T869" t="s">
        <v>11932</v>
      </c>
      <c r="U869" t="s">
        <v>11933</v>
      </c>
      <c r="V869" t="s">
        <v>11934</v>
      </c>
      <c r="W869" t="s">
        <v>11935</v>
      </c>
      <c r="X869" t="s">
        <v>11936</v>
      </c>
      <c r="Y869" t="s">
        <v>11937</v>
      </c>
      <c r="Z869" s="6">
        <f t="shared" si="79"/>
        <v>3598100</v>
      </c>
      <c r="AA869" s="6">
        <f>IFERROR(VALUE(Table3[[#This Row],[potential revenue]]), 0)</f>
        <v>3598100</v>
      </c>
      <c r="AB869" t="str">
        <f t="shared" si="80"/>
        <v>Yes</v>
      </c>
      <c r="AC869">
        <f t="shared" si="81"/>
        <v>293</v>
      </c>
      <c r="AD869" t="str">
        <f t="shared" si="82"/>
        <v>&gt;₹500</v>
      </c>
      <c r="AE869" t="str">
        <f t="shared" si="83"/>
        <v>41–50%</v>
      </c>
    </row>
    <row r="870" spans="1:31" x14ac:dyDescent="0.35">
      <c r="A870" t="s">
        <v>6315</v>
      </c>
      <c r="B870" t="s">
        <v>1477</v>
      </c>
      <c r="C870" t="str">
        <f>PROPER(Table3[[#This Row],[product_name2]])</f>
        <v>Belkin Usb C To Usb-C Fast Charging Type C Cable, 60W Pd, 3.3 Feet (1 Meter) For Laptop, Personal Computer, Tablet, Smartphone - Black, Usb-If Certified</v>
      </c>
      <c r="D870" t="s">
        <v>1478</v>
      </c>
      <c r="E870" t="s">
        <v>5071</v>
      </c>
      <c r="F870" t="str">
        <f>LEFT(Table3[[#This Row],[category]], FIND("|", Table3[[#This Row],[category]]) - 1)</f>
        <v>Electronics</v>
      </c>
      <c r="G870" t="str">
        <f>MID(Table3[[#This Row],[category]], FIND("|", Table3[[#This Row],[category]]) + 1, FIND("|", Table3[[#This Row],[category]], FIND("|", Table3[[#This Row],[category]]) + 1) - FIND("|", Table3[[#This Row],[category]]) - 1)</f>
        <v>GeneralPurposeBatteries&amp;BatteryChargers</v>
      </c>
      <c r="H870" t="str">
        <f>RIGHT(Table3[[#This Row],[category]], LEN(Table3[[#This Row],[category]]) - FIND("|", Table3[[#This Row],[category]], FIND("|", Table3[[#This Row],[category]]) + 1))</f>
        <v>DisposableBatteries</v>
      </c>
      <c r="I870" s="6">
        <v>190</v>
      </c>
      <c r="J870" s="6">
        <v>220</v>
      </c>
      <c r="K870" s="1">
        <f t="shared" si="78"/>
        <v>13.636363636363635</v>
      </c>
      <c r="L870" s="3">
        <v>0.14000000000000001</v>
      </c>
      <c r="M870" s="1">
        <v>4.4000000000000004</v>
      </c>
      <c r="N870" s="11">
        <v>2866</v>
      </c>
      <c r="O870" s="7">
        <f>IF(ISNUMBER(Table3[[#This Row],[rating]]), Table3[[#This Row],[rating]], "")</f>
        <v>4.4000000000000004</v>
      </c>
      <c r="P870" s="7">
        <f>Table3[[#This Row],[average rating]] + (Table3[[#This Row],[rating_count]] / 1000)</f>
        <v>7.266</v>
      </c>
      <c r="Q870" s="7">
        <f>IFERROR(ROUND(VALUE(Table3[[#This Row],[rating]]), 0), "")</f>
        <v>4</v>
      </c>
      <c r="R870" t="s">
        <v>6317</v>
      </c>
      <c r="S870" t="s">
        <v>6318</v>
      </c>
      <c r="T870" t="s">
        <v>6319</v>
      </c>
      <c r="U870" t="s">
        <v>6320</v>
      </c>
      <c r="V870" t="s">
        <v>6321</v>
      </c>
      <c r="W870" t="s">
        <v>6322</v>
      </c>
      <c r="X870" t="s">
        <v>6323</v>
      </c>
      <c r="Y870" t="s">
        <v>6324</v>
      </c>
      <c r="Z870" s="6">
        <f t="shared" si="79"/>
        <v>630520</v>
      </c>
      <c r="AA870" s="6">
        <f>IFERROR(VALUE(Table3[[#This Row],[potential revenue]]), 0)</f>
        <v>630520</v>
      </c>
      <c r="AB870" t="str">
        <f t="shared" si="80"/>
        <v>No</v>
      </c>
      <c r="AC870">
        <f t="shared" si="81"/>
        <v>292</v>
      </c>
      <c r="AD870" t="str">
        <f t="shared" si="82"/>
        <v>&gt;₹500</v>
      </c>
      <c r="AE870" t="str">
        <f t="shared" si="83"/>
        <v>11–20%</v>
      </c>
    </row>
    <row r="871" spans="1:31" x14ac:dyDescent="0.35">
      <c r="A871" t="s">
        <v>11385</v>
      </c>
      <c r="B871" t="s">
        <v>5437</v>
      </c>
      <c r="C871" t="str">
        <f>PROPER(Table3[[#This Row],[product_name2]])</f>
        <v>Tygot 10 Inches Big Led Ring Light For Camera, Phone Tiktok Youtube Video Shooting And Makeup, 10" Inch Ring Light With 7 Feet Long Foldable And Lightweight Tripod Stand</v>
      </c>
      <c r="D871" t="s">
        <v>5438</v>
      </c>
      <c r="E871" t="s">
        <v>9992</v>
      </c>
      <c r="F871" t="str">
        <f>LEFT(Table3[[#This Row],[category]], FIND("|", Table3[[#This Row],[category]]) - 1)</f>
        <v>Home&amp;Kitchen</v>
      </c>
      <c r="G871" t="str">
        <f>MID(Table3[[#This Row],[category]], FIND("|", Table3[[#This Row],[category]]) + 1, FIND("|", Table3[[#This Row],[category]], FIND("|", Table3[[#This Row],[category]]) + 1) - FIND("|", Table3[[#This Row],[category]]) - 1)</f>
        <v>Kitchen&amp;HomeAppliances</v>
      </c>
      <c r="H871" t="str">
        <f>RIGHT(Table3[[#This Row],[category]], LEN(Table3[[#This Row],[category]]) - FIND("|", Table3[[#This Row],[category]], FIND("|", Table3[[#This Row],[category]]) + 1))</f>
        <v>Vacuum,Cleaning&amp;Ironing|Vacuums&amp;FloorCare|Vacuums|Wet-DryVacuums</v>
      </c>
      <c r="I871" s="6">
        <v>8886</v>
      </c>
      <c r="J871" s="6">
        <v>11850</v>
      </c>
      <c r="K871" s="1">
        <f t="shared" si="78"/>
        <v>25.0126582278481</v>
      </c>
      <c r="L871" s="3">
        <v>0.25</v>
      </c>
      <c r="M871" s="1">
        <v>4.2</v>
      </c>
      <c r="N871" s="11">
        <v>3065</v>
      </c>
      <c r="O871" s="7">
        <f>IF(ISNUMBER(Table3[[#This Row],[rating]]), Table3[[#This Row],[rating]], "")</f>
        <v>4.2</v>
      </c>
      <c r="P871" s="7">
        <f>Table3[[#This Row],[average rating]] + (Table3[[#This Row],[rating_count]] / 1000)</f>
        <v>7.2650000000000006</v>
      </c>
      <c r="Q871" s="7">
        <f>IFERROR(ROUND(VALUE(Table3[[#This Row],[rating]]), 0), "")</f>
        <v>4</v>
      </c>
      <c r="R871" t="s">
        <v>11387</v>
      </c>
      <c r="S871" t="s">
        <v>11388</v>
      </c>
      <c r="T871" t="s">
        <v>11389</v>
      </c>
      <c r="U871" t="s">
        <v>11390</v>
      </c>
      <c r="V871" t="s">
        <v>11391</v>
      </c>
      <c r="W871" t="s">
        <v>11392</v>
      </c>
      <c r="X871" t="s">
        <v>11393</v>
      </c>
      <c r="Y871" t="s">
        <v>11394</v>
      </c>
      <c r="Z871" s="6">
        <f t="shared" si="79"/>
        <v>36320250</v>
      </c>
      <c r="AA871" s="6">
        <f>IFERROR(VALUE(Table3[[#This Row],[potential revenue]]), 0)</f>
        <v>36320250</v>
      </c>
      <c r="AB871" t="str">
        <f t="shared" si="80"/>
        <v>No</v>
      </c>
      <c r="AC871">
        <f t="shared" si="81"/>
        <v>291</v>
      </c>
      <c r="AD871" t="str">
        <f t="shared" si="82"/>
        <v>&lt;₹200</v>
      </c>
      <c r="AE871" t="str">
        <f t="shared" si="83"/>
        <v>21–30%</v>
      </c>
    </row>
    <row r="872" spans="1:31" x14ac:dyDescent="0.35">
      <c r="A872" t="s">
        <v>4777</v>
      </c>
      <c r="B872" t="s">
        <v>6453</v>
      </c>
      <c r="C872" t="str">
        <f>PROPER(Table3[[#This Row],[product_name2]])</f>
        <v>Luxor 5 Subject Single Ruled Notebook - A5 Size, 70 Gsm, 300 Pages</v>
      </c>
      <c r="D872" t="s">
        <v>6454</v>
      </c>
      <c r="E872" t="s">
        <v>2995</v>
      </c>
      <c r="F872" t="str">
        <f>LEFT(Table3[[#This Row],[category]], FIND("|", Table3[[#This Row],[category]]) - 1)</f>
        <v>Electronics</v>
      </c>
      <c r="G872" t="str">
        <f>MID(Table3[[#This Row],[category]], FIND("|", Table3[[#This Row],[category]]) + 1, FIND("|", Table3[[#This Row],[category]], FIND("|", Table3[[#This Row],[category]]) + 1) - FIND("|", Table3[[#This Row],[category]]) - 1)</f>
        <v>Mobiles&amp;Accessories</v>
      </c>
      <c r="H872" t="str">
        <f>RIGHT(Table3[[#This Row],[category]], LEN(Table3[[#This Row],[category]]) - FIND("|", Table3[[#This Row],[category]], FIND("|", Table3[[#This Row],[category]]) + 1))</f>
        <v>MobileAccessories|Chargers|PowerBanks</v>
      </c>
      <c r="I872" s="6">
        <v>2499</v>
      </c>
      <c r="J872" s="6">
        <v>2999</v>
      </c>
      <c r="K872" s="1">
        <f t="shared" si="78"/>
        <v>16.672224074691563</v>
      </c>
      <c r="L872" s="3">
        <v>0.17</v>
      </c>
      <c r="M872" s="1">
        <v>4.0999999999999996</v>
      </c>
      <c r="N872" s="11">
        <v>3156</v>
      </c>
      <c r="O872" s="7">
        <f>IF(ISNUMBER(Table3[[#This Row],[rating]]), Table3[[#This Row],[rating]], "")</f>
        <v>4.0999999999999996</v>
      </c>
      <c r="P872" s="7">
        <f>Table3[[#This Row],[average rating]] + (Table3[[#This Row],[rating_count]] / 1000)</f>
        <v>7.2560000000000002</v>
      </c>
      <c r="Q872" s="7">
        <f>IFERROR(ROUND(VALUE(Table3[[#This Row],[rating]]), 0), "")</f>
        <v>4</v>
      </c>
      <c r="R872" t="s">
        <v>4779</v>
      </c>
      <c r="S872" t="s">
        <v>4780</v>
      </c>
      <c r="T872" t="s">
        <v>4781</v>
      </c>
      <c r="U872" t="s">
        <v>4782</v>
      </c>
      <c r="V872" t="s">
        <v>4783</v>
      </c>
      <c r="W872" t="s">
        <v>4784</v>
      </c>
      <c r="X872" t="s">
        <v>4785</v>
      </c>
      <c r="Y872" t="s">
        <v>4786</v>
      </c>
      <c r="Z872" s="6">
        <f t="shared" si="79"/>
        <v>9464844</v>
      </c>
      <c r="AA872" s="6">
        <f>IFERROR(VALUE(Table3[[#This Row],[potential revenue]]), 0)</f>
        <v>9464844</v>
      </c>
      <c r="AB872" t="str">
        <f t="shared" si="80"/>
        <v>No</v>
      </c>
      <c r="AC872">
        <f t="shared" si="81"/>
        <v>292</v>
      </c>
      <c r="AD872" t="str">
        <f t="shared" si="82"/>
        <v>&gt;₹500</v>
      </c>
      <c r="AE872" t="str">
        <f t="shared" si="83"/>
        <v>11–20%</v>
      </c>
    </row>
    <row r="873" spans="1:31" x14ac:dyDescent="0.35">
      <c r="A873" t="s">
        <v>11969</v>
      </c>
      <c r="B873" t="s">
        <v>9399</v>
      </c>
      <c r="C873" t="str">
        <f>PROPER(Table3[[#This Row],[product_name2]])</f>
        <v>Crompton Gracee 5-L Instant Water Heater (Geyser)</v>
      </c>
      <c r="D873" t="s">
        <v>9400</v>
      </c>
      <c r="E873" t="s">
        <v>9678</v>
      </c>
      <c r="F873" t="str">
        <f>LEFT(Table3[[#This Row],[category]], FIND("|", Table3[[#This Row],[category]]) - 1)</f>
        <v>Home&amp;Kitchen</v>
      </c>
      <c r="G873" t="str">
        <f>MID(Table3[[#This Row],[category]], FIND("|", Table3[[#This Row],[category]]) + 1, FIND("|", Table3[[#This Row],[category]], FIND("|", Table3[[#This Row],[category]]) + 1) - FIND("|", Table3[[#This Row],[category]]) - 1)</f>
        <v>Kitchen&amp;HomeAppliances</v>
      </c>
      <c r="H873" t="str">
        <f>RIGHT(Table3[[#This Row],[category]], LEN(Table3[[#This Row],[category]]) - FIND("|", Table3[[#This Row],[category]], FIND("|", Table3[[#This Row],[category]]) + 1))</f>
        <v>WaterPurifiers&amp;Accessories|WaterPurifierAccessories</v>
      </c>
      <c r="I873" s="6">
        <v>825</v>
      </c>
      <c r="J873" s="6">
        <v>825</v>
      </c>
      <c r="K873" s="1">
        <f t="shared" si="78"/>
        <v>0</v>
      </c>
      <c r="L873" s="3">
        <v>0</v>
      </c>
      <c r="M873" s="1">
        <v>4</v>
      </c>
      <c r="N873" s="11">
        <v>3246</v>
      </c>
      <c r="O873" s="7">
        <f>IF(ISNUMBER(Table3[[#This Row],[rating]]), Table3[[#This Row],[rating]], "")</f>
        <v>4</v>
      </c>
      <c r="P873" s="7">
        <f>Table3[[#This Row],[average rating]] + (Table3[[#This Row],[rating_count]] / 1000)</f>
        <v>7.2460000000000004</v>
      </c>
      <c r="Q873" s="7">
        <f>IFERROR(ROUND(VALUE(Table3[[#This Row],[rating]]), 0), "")</f>
        <v>4</v>
      </c>
      <c r="R873" t="s">
        <v>11971</v>
      </c>
      <c r="S873" t="s">
        <v>11972</v>
      </c>
      <c r="T873" t="s">
        <v>11973</v>
      </c>
      <c r="U873" t="s">
        <v>11974</v>
      </c>
      <c r="V873" t="s">
        <v>11975</v>
      </c>
      <c r="W873" t="s">
        <v>11976</v>
      </c>
      <c r="X873" t="s">
        <v>11977</v>
      </c>
      <c r="Y873" t="s">
        <v>11978</v>
      </c>
      <c r="Z873" s="6">
        <f t="shared" si="79"/>
        <v>2677950</v>
      </c>
      <c r="AA873" s="6">
        <f>IFERROR(VALUE(Table3[[#This Row],[potential revenue]]), 0)</f>
        <v>2677950</v>
      </c>
      <c r="AB873" t="str">
        <f t="shared" si="80"/>
        <v>No</v>
      </c>
      <c r="AC873">
        <f t="shared" si="81"/>
        <v>292</v>
      </c>
      <c r="AD873" t="str">
        <f t="shared" si="82"/>
        <v>&gt;₹500</v>
      </c>
      <c r="AE873" t="str">
        <f t="shared" si="83"/>
        <v>0–10%</v>
      </c>
    </row>
    <row r="874" spans="1:31" x14ac:dyDescent="0.35">
      <c r="A874" t="s">
        <v>10080</v>
      </c>
      <c r="B874" t="s">
        <v>9174</v>
      </c>
      <c r="C874" t="str">
        <f>PROPER(Table3[[#This Row],[product_name2]])</f>
        <v>Philips Handheld Garment Steamer Sth3000/20 - Compact &amp; Foldable, Convenient Vertical Steaming, 1000 Watt Quick Heat Up, Up To 20G/Min, Kills 99.9%* Bacteria (Reno Blue), Small</v>
      </c>
      <c r="D874" t="s">
        <v>9175</v>
      </c>
      <c r="E874" t="s">
        <v>9992</v>
      </c>
      <c r="F874" t="str">
        <f>LEFT(Table3[[#This Row],[category]], FIND("|", Table3[[#This Row],[category]]) - 1)</f>
        <v>Home&amp;Kitchen</v>
      </c>
      <c r="G874" t="str">
        <f>MID(Table3[[#This Row],[category]], FIND("|", Table3[[#This Row],[category]]) + 1, FIND("|", Table3[[#This Row],[category]], FIND("|", Table3[[#This Row],[category]]) + 1) - FIND("|", Table3[[#This Row],[category]]) - 1)</f>
        <v>Kitchen&amp;HomeAppliances</v>
      </c>
      <c r="H874" t="str">
        <f>RIGHT(Table3[[#This Row],[category]], LEN(Table3[[#This Row],[category]]) - FIND("|", Table3[[#This Row],[category]], FIND("|", Table3[[#This Row],[category]]) + 1))</f>
        <v>Vacuum,Cleaning&amp;Ironing|Vacuums&amp;FloorCare|Vacuums|Wet-DryVacuums</v>
      </c>
      <c r="I874" s="6">
        <v>3199</v>
      </c>
      <c r="J874" s="6">
        <v>5999</v>
      </c>
      <c r="K874" s="1">
        <f t="shared" si="78"/>
        <v>46.674445740956827</v>
      </c>
      <c r="L874" s="3">
        <v>0.47</v>
      </c>
      <c r="M874" s="1">
        <v>4</v>
      </c>
      <c r="N874" s="11">
        <v>3242</v>
      </c>
      <c r="O874" s="7">
        <f>IF(ISNUMBER(Table3[[#This Row],[rating]]), Table3[[#This Row],[rating]], "")</f>
        <v>4</v>
      </c>
      <c r="P874" s="7">
        <f>Table3[[#This Row],[average rating]] + (Table3[[#This Row],[rating_count]] / 1000)</f>
        <v>7.242</v>
      </c>
      <c r="Q874" s="7">
        <f>IFERROR(ROUND(VALUE(Table3[[#This Row],[rating]]), 0), "")</f>
        <v>4</v>
      </c>
      <c r="R874" t="s">
        <v>10082</v>
      </c>
      <c r="S874" t="s">
        <v>10083</v>
      </c>
      <c r="T874" t="s">
        <v>10084</v>
      </c>
      <c r="U874" t="s">
        <v>10085</v>
      </c>
      <c r="V874" t="s">
        <v>10086</v>
      </c>
      <c r="W874" t="s">
        <v>10087</v>
      </c>
      <c r="X874" t="s">
        <v>10088</v>
      </c>
      <c r="Y874" t="s">
        <v>10089</v>
      </c>
      <c r="Z874" s="6">
        <f t="shared" si="79"/>
        <v>19448758</v>
      </c>
      <c r="AA874" s="6">
        <f>IFERROR(VALUE(Table3[[#This Row],[potential revenue]]), 0)</f>
        <v>19448758</v>
      </c>
      <c r="AB874" t="str">
        <f t="shared" si="80"/>
        <v>No</v>
      </c>
      <c r="AC874">
        <f t="shared" si="81"/>
        <v>293</v>
      </c>
      <c r="AD874" t="str">
        <f t="shared" si="82"/>
        <v>&gt;₹500</v>
      </c>
      <c r="AE874" t="str">
        <f t="shared" si="83"/>
        <v>41–50%</v>
      </c>
    </row>
    <row r="875" spans="1:31" x14ac:dyDescent="0.35">
      <c r="A875" t="s">
        <v>1817</v>
      </c>
      <c r="B875" t="s">
        <v>8047</v>
      </c>
      <c r="C875" t="str">
        <f>PROPER(Table3[[#This Row],[product_name2]])</f>
        <v>Tp-Link Ac1200 Archer A6 Smart Wifi, 5Ghz Gigabit Dual Band Mu-Mimo Wireless Internet Router, Long Range Coverage By 4 Antennas, Qualcomm Chipset</v>
      </c>
      <c r="D875" t="s">
        <v>8048</v>
      </c>
      <c r="E875" t="s">
        <v>20</v>
      </c>
      <c r="F875" t="str">
        <f>LEFT(Table3[[#This Row],[category]], FIND("|", Table3[[#This Row],[category]]) - 1)</f>
        <v>Computers&amp;Accessories</v>
      </c>
      <c r="G875" t="str">
        <f>MID(Table3[[#This Row],[category]], FIND("|", Table3[[#This Row],[category]]) + 1, FIND("|", Table3[[#This Row],[category]], FIND("|", Table3[[#This Row],[category]]) + 1) - FIND("|", Table3[[#This Row],[category]]) - 1)</f>
        <v>Accessories&amp;Peripherals</v>
      </c>
      <c r="H875" t="str">
        <f>RIGHT(Table3[[#This Row],[category]], LEN(Table3[[#This Row],[category]]) - FIND("|", Table3[[#This Row],[category]], FIND("|", Table3[[#This Row],[category]]) + 1))</f>
        <v>Cables&amp;Accessories|Cables|USBCables</v>
      </c>
      <c r="I875" s="6">
        <v>449</v>
      </c>
      <c r="J875" s="6">
        <v>599</v>
      </c>
      <c r="K875" s="1">
        <f t="shared" si="78"/>
        <v>25.041736227045075</v>
      </c>
      <c r="L875" s="3">
        <v>0.25</v>
      </c>
      <c r="M875" s="1">
        <v>4</v>
      </c>
      <c r="N875" s="11">
        <v>3231</v>
      </c>
      <c r="O875" s="7">
        <f>IF(ISNUMBER(Table3[[#This Row],[rating]]), Table3[[#This Row],[rating]], "")</f>
        <v>4</v>
      </c>
      <c r="P875" s="7">
        <f>Table3[[#This Row],[average rating]] + (Table3[[#This Row],[rating_count]] / 1000)</f>
        <v>7.2309999999999999</v>
      </c>
      <c r="Q875" s="7">
        <f>IFERROR(ROUND(VALUE(Table3[[#This Row],[rating]]), 0), "")</f>
        <v>4</v>
      </c>
      <c r="R875" t="s">
        <v>1819</v>
      </c>
      <c r="S875" t="s">
        <v>1820</v>
      </c>
      <c r="T875" t="s">
        <v>1821</v>
      </c>
      <c r="U875" t="s">
        <v>1822</v>
      </c>
      <c r="V875" t="s">
        <v>1823</v>
      </c>
      <c r="W875" t="s">
        <v>1824</v>
      </c>
      <c r="X875" t="s">
        <v>1825</v>
      </c>
      <c r="Y875" t="s">
        <v>1826</v>
      </c>
      <c r="Z875" s="6">
        <f t="shared" si="79"/>
        <v>1935369</v>
      </c>
      <c r="AA875" s="6">
        <f>IFERROR(VALUE(Table3[[#This Row],[potential revenue]]), 0)</f>
        <v>1935369</v>
      </c>
      <c r="AB875" t="str">
        <f t="shared" si="80"/>
        <v>No</v>
      </c>
      <c r="AC875">
        <f t="shared" si="81"/>
        <v>293</v>
      </c>
      <c r="AD875" t="str">
        <f t="shared" si="82"/>
        <v>&gt;₹500</v>
      </c>
      <c r="AE875" t="str">
        <f t="shared" si="83"/>
        <v>21–30%</v>
      </c>
    </row>
    <row r="876" spans="1:31" x14ac:dyDescent="0.35">
      <c r="A876" t="s">
        <v>4133</v>
      </c>
      <c r="B876" t="s">
        <v>8440</v>
      </c>
      <c r="C876" t="str">
        <f>PROPER(Table3[[#This Row],[product_name2]])</f>
        <v>Parker Moments Vector Timecheck Gold Trim Roller Ball Pen (Black)</v>
      </c>
      <c r="D876" t="s">
        <v>8441</v>
      </c>
      <c r="E876" t="s">
        <v>3178</v>
      </c>
      <c r="F876" t="str">
        <f>LEFT(Table3[[#This Row],[category]], FIND("|", Table3[[#This Row],[category]]) - 1)</f>
        <v>Electronics</v>
      </c>
      <c r="G876" t="str">
        <f>MID(Table3[[#This Row],[category]], FIND("|", Table3[[#This Row],[category]]) + 1, FIND("|", Table3[[#This Row],[category]], FIND("|", Table3[[#This Row],[category]]) + 1) - FIND("|", Table3[[#This Row],[category]]) - 1)</f>
        <v>Mobiles&amp;Accessories</v>
      </c>
      <c r="H876" t="str">
        <f>RIGHT(Table3[[#This Row],[category]], LEN(Table3[[#This Row],[category]]) - FIND("|", Table3[[#This Row],[category]], FIND("|", Table3[[#This Row],[category]]) + 1))</f>
        <v>MobileAccessories|Chargers|WallChargers</v>
      </c>
      <c r="I876" s="6">
        <v>199</v>
      </c>
      <c r="J876" s="6">
        <v>1099</v>
      </c>
      <c r="K876" s="1">
        <f t="shared" si="78"/>
        <v>81.892629663330297</v>
      </c>
      <c r="L876" s="3">
        <v>0.82</v>
      </c>
      <c r="M876" s="1">
        <v>4</v>
      </c>
      <c r="N876" s="11">
        <v>3197</v>
      </c>
      <c r="O876" s="7">
        <f>IF(ISNUMBER(Table3[[#This Row],[rating]]), Table3[[#This Row],[rating]], "")</f>
        <v>4</v>
      </c>
      <c r="P876" s="7">
        <f>Table3[[#This Row],[average rating]] + (Table3[[#This Row],[rating_count]] / 1000)</f>
        <v>7.1970000000000001</v>
      </c>
      <c r="Q876" s="7">
        <f>IFERROR(ROUND(VALUE(Table3[[#This Row],[rating]]), 0), "")</f>
        <v>4</v>
      </c>
      <c r="R876" t="s">
        <v>4135</v>
      </c>
      <c r="S876" t="s">
        <v>4136</v>
      </c>
      <c r="T876" t="s">
        <v>4137</v>
      </c>
      <c r="U876" t="s">
        <v>4138</v>
      </c>
      <c r="V876" t="s">
        <v>4139</v>
      </c>
      <c r="W876" t="s">
        <v>4140</v>
      </c>
      <c r="X876" t="s">
        <v>4141</v>
      </c>
      <c r="Y876" t="s">
        <v>4142</v>
      </c>
      <c r="Z876" s="6">
        <f t="shared" si="79"/>
        <v>3513503</v>
      </c>
      <c r="AA876" s="6">
        <f>IFERROR(VALUE(Table3[[#This Row],[potential revenue]]), 0)</f>
        <v>3513503</v>
      </c>
      <c r="AB876" t="str">
        <f t="shared" si="80"/>
        <v>No</v>
      </c>
      <c r="AC876">
        <f t="shared" si="81"/>
        <v>294</v>
      </c>
      <c r="AD876" t="str">
        <f t="shared" si="82"/>
        <v>₹200–₹500</v>
      </c>
      <c r="AE876" t="str">
        <f t="shared" si="83"/>
        <v>81–90%</v>
      </c>
    </row>
    <row r="877" spans="1:31" x14ac:dyDescent="0.35">
      <c r="A877" t="s">
        <v>5404</v>
      </c>
      <c r="B877" t="s">
        <v>11052</v>
      </c>
      <c r="C877" t="str">
        <f>PROPER(Table3[[#This Row],[product_name2]])</f>
        <v>Crompton Instaglide 1000-Watts Dry Iron With American Heritage Coating, Pack Of 1 Iron</v>
      </c>
      <c r="D877" t="s">
        <v>11053</v>
      </c>
      <c r="E877" t="s">
        <v>3082</v>
      </c>
      <c r="F877" t="str">
        <f>LEFT(Table3[[#This Row],[category]], FIND("|", Table3[[#This Row],[category]]) - 1)</f>
        <v>Electronics</v>
      </c>
      <c r="G877" t="str">
        <f>MID(Table3[[#This Row],[category]], FIND("|", Table3[[#This Row],[category]]) + 1, FIND("|", Table3[[#This Row],[category]], FIND("|", Table3[[#This Row],[category]]) + 1) - FIND("|", Table3[[#This Row],[category]]) - 1)</f>
        <v>Headphones,Earbuds&amp;Accessories</v>
      </c>
      <c r="H877" t="str">
        <f>RIGHT(Table3[[#This Row],[category]], LEN(Table3[[#This Row],[category]]) - FIND("|", Table3[[#This Row],[category]], FIND("|", Table3[[#This Row],[category]]) + 1))</f>
        <v>Headphones|In-Ear</v>
      </c>
      <c r="I877" s="6">
        <v>999</v>
      </c>
      <c r="J877" s="6">
        <v>4499</v>
      </c>
      <c r="K877" s="1">
        <f t="shared" si="78"/>
        <v>77.795065570126695</v>
      </c>
      <c r="L877" s="3">
        <v>0.78</v>
      </c>
      <c r="M877" s="1">
        <v>3.8</v>
      </c>
      <c r="N877" s="11">
        <v>3390</v>
      </c>
      <c r="O877" s="7">
        <f>IF(ISNUMBER(Table3[[#This Row],[rating]]), Table3[[#This Row],[rating]], "")</f>
        <v>3.8</v>
      </c>
      <c r="P877" s="7">
        <f>Table3[[#This Row],[average rating]] + (Table3[[#This Row],[rating_count]] / 1000)</f>
        <v>7.1899999999999995</v>
      </c>
      <c r="Q877" s="7">
        <f>IFERROR(ROUND(VALUE(Table3[[#This Row],[rating]]), 0), "")</f>
        <v>4</v>
      </c>
      <c r="R877" t="s">
        <v>5406</v>
      </c>
      <c r="S877" t="s">
        <v>5407</v>
      </c>
      <c r="T877" t="s">
        <v>5408</v>
      </c>
      <c r="U877" t="s">
        <v>5409</v>
      </c>
      <c r="V877" t="s">
        <v>5410</v>
      </c>
      <c r="W877" t="s">
        <v>5411</v>
      </c>
      <c r="X877" t="s">
        <v>5412</v>
      </c>
      <c r="Y877" t="s">
        <v>5413</v>
      </c>
      <c r="Z877" s="6">
        <f t="shared" si="79"/>
        <v>15251610</v>
      </c>
      <c r="AA877" s="6">
        <f>IFERROR(VALUE(Table3[[#This Row],[potential revenue]]), 0)</f>
        <v>15251610</v>
      </c>
      <c r="AB877" t="str">
        <f t="shared" si="80"/>
        <v>Yes</v>
      </c>
      <c r="AC877">
        <f t="shared" si="81"/>
        <v>295</v>
      </c>
      <c r="AD877" t="str">
        <f t="shared" si="82"/>
        <v>&lt;₹200</v>
      </c>
      <c r="AE877" t="str">
        <f t="shared" si="83"/>
        <v>71–80%</v>
      </c>
    </row>
    <row r="878" spans="1:31" x14ac:dyDescent="0.35">
      <c r="A878" t="s">
        <v>10789</v>
      </c>
      <c r="B878" t="s">
        <v>9255</v>
      </c>
      <c r="C878" t="str">
        <f>PROPER(Table3[[#This Row],[product_name2]])</f>
        <v>Prestige Iris Plus 750 Watt Mixer Grinder</v>
      </c>
      <c r="D878" t="s">
        <v>9256</v>
      </c>
      <c r="E878" t="s">
        <v>8941</v>
      </c>
      <c r="F878" t="str">
        <f>LEFT(Table3[[#This Row],[category]], FIND("|", Table3[[#This Row],[category]]) - 1)</f>
        <v>Home&amp;Kitchen</v>
      </c>
      <c r="G878" t="str">
        <f>MID(Table3[[#This Row],[category]], FIND("|", Table3[[#This Row],[category]]) + 1, FIND("|", Table3[[#This Row],[category]], FIND("|", Table3[[#This Row],[category]]) + 1) - FIND("|", Table3[[#This Row],[category]]) - 1)</f>
        <v>Kitchen&amp;HomeAppliances</v>
      </c>
      <c r="H878" t="str">
        <f>RIGHT(Table3[[#This Row],[category]], LEN(Table3[[#This Row],[category]]) - FIND("|", Table3[[#This Row],[category]], FIND("|", Table3[[#This Row],[category]]) + 1))</f>
        <v>Vacuum,Cleaning&amp;Ironing|Irons,Steamers&amp;Accessories|Irons|SteamIrons</v>
      </c>
      <c r="I878" s="6">
        <v>7799</v>
      </c>
      <c r="J878" s="6">
        <v>8995</v>
      </c>
      <c r="K878" s="1">
        <f t="shared" si="78"/>
        <v>13.296275708727071</v>
      </c>
      <c r="L878" s="3">
        <v>0.13</v>
      </c>
      <c r="M878" s="1">
        <v>4</v>
      </c>
      <c r="N878" s="11">
        <v>3160</v>
      </c>
      <c r="O878" s="7">
        <f>IF(ISNUMBER(Table3[[#This Row],[rating]]), Table3[[#This Row],[rating]], "")</f>
        <v>4</v>
      </c>
      <c r="P878" s="7">
        <f>Table3[[#This Row],[average rating]] + (Table3[[#This Row],[rating_count]] / 1000)</f>
        <v>7.16</v>
      </c>
      <c r="Q878" s="7">
        <f>IFERROR(ROUND(VALUE(Table3[[#This Row],[rating]]), 0), "")</f>
        <v>4</v>
      </c>
      <c r="R878" t="s">
        <v>10791</v>
      </c>
      <c r="S878" t="s">
        <v>10792</v>
      </c>
      <c r="T878" t="s">
        <v>10793</v>
      </c>
      <c r="U878" t="s">
        <v>10794</v>
      </c>
      <c r="V878" t="s">
        <v>10795</v>
      </c>
      <c r="W878" t="s">
        <v>10796</v>
      </c>
      <c r="X878" t="s">
        <v>10797</v>
      </c>
      <c r="Y878" t="s">
        <v>10798</v>
      </c>
      <c r="Z878" s="6">
        <f t="shared" si="79"/>
        <v>28424200</v>
      </c>
      <c r="AA878" s="6">
        <f>IFERROR(VALUE(Table3[[#This Row],[potential revenue]]), 0)</f>
        <v>28424200</v>
      </c>
      <c r="AB878" t="str">
        <f t="shared" si="80"/>
        <v>Yes</v>
      </c>
      <c r="AC878">
        <f t="shared" si="81"/>
        <v>296</v>
      </c>
      <c r="AD878" t="str">
        <f t="shared" si="82"/>
        <v>&gt;₹500</v>
      </c>
      <c r="AE878" t="str">
        <f t="shared" si="83"/>
        <v>11–20%</v>
      </c>
    </row>
    <row r="879" spans="1:31" x14ac:dyDescent="0.35">
      <c r="A879" t="s">
        <v>2867</v>
      </c>
      <c r="B879" t="s">
        <v>4359</v>
      </c>
      <c r="C879" t="str">
        <f>PROPER(Table3[[#This Row],[product_name2]])</f>
        <v>Sounce 360 Adjustable Mobile Phone Holder, Universal Phone Holder Clip Lazy Bracket Flexible Gooseneck Clamp Long Arms Mount For Mobile Tabletop Stand For Bedroom, Office, Bathroom, White</v>
      </c>
      <c r="D879" t="s">
        <v>4360</v>
      </c>
      <c r="E879" t="s">
        <v>172</v>
      </c>
      <c r="F879" t="str">
        <f>LEFT(Table3[[#This Row],[category]], FIND("|", Table3[[#This Row],[category]]) - 1)</f>
        <v>Electronics</v>
      </c>
      <c r="G879" t="str">
        <f>MID(Table3[[#This Row],[category]], FIND("|", Table3[[#This Row],[category]]) + 1, FIND("|", Table3[[#This Row],[category]], FIND("|", Table3[[#This Row],[category]]) + 1) - FIND("|", Table3[[#This Row],[category]]) - 1)</f>
        <v>HomeTheater,TV&amp;Video</v>
      </c>
      <c r="H879" t="str">
        <f>RIGHT(Table3[[#This Row],[category]], LEN(Table3[[#This Row],[category]]) - FIND("|", Table3[[#This Row],[category]], FIND("|", Table3[[#This Row],[category]]) + 1))</f>
        <v>Televisions|SmartTelevisions</v>
      </c>
      <c r="I879" s="6">
        <v>24990</v>
      </c>
      <c r="J879" s="6">
        <v>51990</v>
      </c>
      <c r="K879" s="1">
        <f t="shared" si="78"/>
        <v>51.933064050778995</v>
      </c>
      <c r="L879" s="3">
        <v>0.52</v>
      </c>
      <c r="M879" s="1">
        <v>4.2</v>
      </c>
      <c r="N879" s="11">
        <v>2951</v>
      </c>
      <c r="O879" s="7">
        <f>IF(ISNUMBER(Table3[[#This Row],[rating]]), Table3[[#This Row],[rating]], "")</f>
        <v>4.2</v>
      </c>
      <c r="P879" s="7">
        <f>Table3[[#This Row],[average rating]] + (Table3[[#This Row],[rating_count]] / 1000)</f>
        <v>7.1509999999999998</v>
      </c>
      <c r="Q879" s="7">
        <f>IFERROR(ROUND(VALUE(Table3[[#This Row],[rating]]), 0), "")</f>
        <v>4</v>
      </c>
      <c r="R879" t="s">
        <v>2869</v>
      </c>
      <c r="S879" t="s">
        <v>2870</v>
      </c>
      <c r="T879" t="s">
        <v>2871</v>
      </c>
      <c r="U879" t="s">
        <v>2872</v>
      </c>
      <c r="V879" t="s">
        <v>2873</v>
      </c>
      <c r="W879" t="s">
        <v>2874</v>
      </c>
      <c r="X879" t="s">
        <v>2875</v>
      </c>
      <c r="Y879" t="s">
        <v>2876</v>
      </c>
      <c r="Z879" s="6">
        <f t="shared" si="79"/>
        <v>153422490</v>
      </c>
      <c r="AA879" s="6">
        <f>IFERROR(VALUE(Table3[[#This Row],[potential revenue]]), 0)</f>
        <v>153422490</v>
      </c>
      <c r="AB879" t="str">
        <f t="shared" si="80"/>
        <v>No</v>
      </c>
      <c r="AC879">
        <f t="shared" si="81"/>
        <v>295</v>
      </c>
      <c r="AD879" t="str">
        <f t="shared" si="82"/>
        <v>&gt;₹500</v>
      </c>
      <c r="AE879" t="str">
        <f t="shared" si="83"/>
        <v>51–60%</v>
      </c>
    </row>
    <row r="880" spans="1:31" x14ac:dyDescent="0.35">
      <c r="A880" t="s">
        <v>8196</v>
      </c>
      <c r="B880" t="s">
        <v>11245</v>
      </c>
      <c r="C880" t="str">
        <f>PROPER(Table3[[#This Row],[product_name2]])</f>
        <v>Havells Zella Flap Auto Immersion Rod 1500 Watts</v>
      </c>
      <c r="D880" t="s">
        <v>11246</v>
      </c>
      <c r="E880" t="s">
        <v>5861</v>
      </c>
      <c r="F880" t="str">
        <f>LEFT(Table3[[#This Row],[category]], FIND("|", Table3[[#This Row],[category]]) - 1)</f>
        <v>Computers&amp;Accessories</v>
      </c>
      <c r="G880" t="str">
        <f>MID(Table3[[#This Row],[category]], FIND("|", Table3[[#This Row],[category]]) + 1, FIND("|", Table3[[#This Row],[category]], FIND("|", Table3[[#This Row],[category]]) + 1) - FIND("|", Table3[[#This Row],[category]]) - 1)</f>
        <v>Accessories&amp;Peripherals</v>
      </c>
      <c r="H880" t="str">
        <f>RIGHT(Table3[[#This Row],[category]], LEN(Table3[[#This Row],[category]]) - FIND("|", Table3[[#This Row],[category]], FIND("|", Table3[[#This Row],[category]]) + 1))</f>
        <v>USBGadgets|Lamps</v>
      </c>
      <c r="I880" s="6">
        <v>39</v>
      </c>
      <c r="J880" s="6">
        <v>39</v>
      </c>
      <c r="K880" s="1">
        <f t="shared" si="78"/>
        <v>0</v>
      </c>
      <c r="L880" s="3">
        <v>0</v>
      </c>
      <c r="M880" s="1">
        <v>3.8</v>
      </c>
      <c r="N880" s="11">
        <v>3344</v>
      </c>
      <c r="O880" s="7">
        <f>IF(ISNUMBER(Table3[[#This Row],[rating]]), Table3[[#This Row],[rating]], "")</f>
        <v>3.8</v>
      </c>
      <c r="P880" s="7">
        <f>Table3[[#This Row],[average rating]] + (Table3[[#This Row],[rating_count]] / 1000)</f>
        <v>7.1440000000000001</v>
      </c>
      <c r="Q880" s="7">
        <f>IFERROR(ROUND(VALUE(Table3[[#This Row],[rating]]), 0), "")</f>
        <v>4</v>
      </c>
      <c r="R880" t="s">
        <v>8198</v>
      </c>
      <c r="S880" t="s">
        <v>8199</v>
      </c>
      <c r="T880" t="s">
        <v>8200</v>
      </c>
      <c r="U880" t="s">
        <v>8201</v>
      </c>
      <c r="V880" t="s">
        <v>8202</v>
      </c>
      <c r="W880" t="s">
        <v>8203</v>
      </c>
      <c r="X880" t="s">
        <v>8204</v>
      </c>
      <c r="Y880" t="s">
        <v>8205</v>
      </c>
      <c r="Z880" s="6">
        <f t="shared" si="79"/>
        <v>130416</v>
      </c>
      <c r="AA880" s="6">
        <f>IFERROR(VALUE(Table3[[#This Row],[potential revenue]]), 0)</f>
        <v>130416</v>
      </c>
      <c r="AB880" t="str">
        <f t="shared" si="80"/>
        <v>Yes</v>
      </c>
      <c r="AC880">
        <f t="shared" si="81"/>
        <v>294</v>
      </c>
      <c r="AD880" t="str">
        <f t="shared" si="82"/>
        <v>&gt;₹500</v>
      </c>
      <c r="AE880" t="str">
        <f t="shared" si="83"/>
        <v>0–10%</v>
      </c>
    </row>
    <row r="881" spans="1:31" x14ac:dyDescent="0.35">
      <c r="A881" t="s">
        <v>12393</v>
      </c>
      <c r="B881" t="s">
        <v>1962</v>
      </c>
      <c r="C881" t="str">
        <f>PROPER(Table3[[#This Row],[product_name2]])</f>
        <v>Wayona Nylon Braided Usb Syncing And Charging Cable Sync And Charging Cable For Iphone, Ipad (3 Ft, Black) - Pack Of 2</v>
      </c>
      <c r="D881" t="s">
        <v>1963</v>
      </c>
      <c r="E881" t="s">
        <v>8982</v>
      </c>
      <c r="F881" t="str">
        <f>LEFT(Table3[[#This Row],[category]], FIND("|", Table3[[#This Row],[category]]) - 1)</f>
        <v>Home&amp;Kitchen</v>
      </c>
      <c r="G881" t="str">
        <f>MID(Table3[[#This Row],[category]], FIND("|", Table3[[#This Row],[category]]) + 1, FIND("|", Table3[[#This Row],[category]], FIND("|", Table3[[#This Row],[category]]) + 1) - FIND("|", Table3[[#This Row],[category]]) - 1)</f>
        <v>Kitchen&amp;HomeAppliances</v>
      </c>
      <c r="H881" t="str">
        <f>RIGHT(Table3[[#This Row],[category]], LEN(Table3[[#This Row],[category]]) - FIND("|", Table3[[#This Row],[category]], FIND("|", Table3[[#This Row],[category]]) + 1))</f>
        <v>SmallKitchenAppliances|JuicerMixerGrinders</v>
      </c>
      <c r="I881" s="6">
        <v>5865</v>
      </c>
      <c r="J881" s="6">
        <v>7776</v>
      </c>
      <c r="K881" s="1">
        <f t="shared" si="78"/>
        <v>24.575617283950617</v>
      </c>
      <c r="L881" s="3">
        <v>0.25</v>
      </c>
      <c r="M881" s="1">
        <v>4.4000000000000004</v>
      </c>
      <c r="N881" s="11">
        <v>2737</v>
      </c>
      <c r="O881" s="7">
        <f>IF(ISNUMBER(Table3[[#This Row],[rating]]), Table3[[#This Row],[rating]], "")</f>
        <v>4.4000000000000004</v>
      </c>
      <c r="P881" s="7">
        <f>Table3[[#This Row],[average rating]] + (Table3[[#This Row],[rating_count]] / 1000)</f>
        <v>7.1370000000000005</v>
      </c>
      <c r="Q881" s="7">
        <f>IFERROR(ROUND(VALUE(Table3[[#This Row],[rating]]), 0), "")</f>
        <v>4</v>
      </c>
      <c r="R881" t="s">
        <v>12395</v>
      </c>
      <c r="S881" t="s">
        <v>12396</v>
      </c>
      <c r="T881" t="s">
        <v>12397</v>
      </c>
      <c r="U881" t="s">
        <v>12398</v>
      </c>
      <c r="V881" t="s">
        <v>12399</v>
      </c>
      <c r="W881" t="s">
        <v>12400</v>
      </c>
      <c r="X881" t="s">
        <v>12401</v>
      </c>
      <c r="Y881" t="s">
        <v>12402</v>
      </c>
      <c r="Z881" s="6">
        <f t="shared" si="79"/>
        <v>21282912</v>
      </c>
      <c r="AA881" s="6">
        <f>IFERROR(VALUE(Table3[[#This Row],[potential revenue]]), 0)</f>
        <v>21282912</v>
      </c>
      <c r="AB881" t="str">
        <f t="shared" si="80"/>
        <v>No</v>
      </c>
      <c r="AC881">
        <f t="shared" si="81"/>
        <v>294</v>
      </c>
      <c r="AD881" t="str">
        <f t="shared" si="82"/>
        <v>&lt;₹200</v>
      </c>
      <c r="AE881" t="str">
        <f t="shared" si="83"/>
        <v>21–30%</v>
      </c>
    </row>
    <row r="882" spans="1:31" x14ac:dyDescent="0.35">
      <c r="A882" t="s">
        <v>10021</v>
      </c>
      <c r="B882" t="s">
        <v>7414</v>
      </c>
      <c r="C882" t="str">
        <f>PROPER(Table3[[#This Row],[product_name2]])</f>
        <v>Infinity (Jbl Glide 510, 72 Hrs Playtime With Quick Charge, Wireless On Ear Headphone With Mic, Deep Bass, Dual Equalizer, Bluetooth 5.0 With Voice Assistant Support (Black)</v>
      </c>
      <c r="D882" t="s">
        <v>7415</v>
      </c>
      <c r="E882" t="s">
        <v>8742</v>
      </c>
      <c r="F882" t="str">
        <f>LEFT(Table3[[#This Row],[category]], FIND("|", Table3[[#This Row],[category]]) - 1)</f>
        <v>Home&amp;Kitchen</v>
      </c>
      <c r="G882" t="str">
        <f>MID(Table3[[#This Row],[category]], FIND("|", Table3[[#This Row],[category]]) + 1, FIND("|", Table3[[#This Row],[category]], FIND("|", Table3[[#This Row],[category]]) + 1) - FIND("|", Table3[[#This Row],[category]]) - 1)</f>
        <v>Kitchen&amp;HomeAppliances</v>
      </c>
      <c r="H882" t="str">
        <f>RIGHT(Table3[[#This Row],[category]], LEN(Table3[[#This Row],[category]]) - FIND("|", Table3[[#This Row],[category]], FIND("|", Table3[[#This Row],[category]]) + 1))</f>
        <v>Vacuum,Cleaning&amp;Ironing|Irons,Steamers&amp;Accessories|Irons|DryIrons</v>
      </c>
      <c r="I882" s="6">
        <v>499</v>
      </c>
      <c r="J882" s="6">
        <v>940</v>
      </c>
      <c r="K882" s="1">
        <f t="shared" si="78"/>
        <v>46.914893617021278</v>
      </c>
      <c r="L882" s="3">
        <v>0.47</v>
      </c>
      <c r="M882" s="1">
        <v>4.0999999999999996</v>
      </c>
      <c r="N882" s="11">
        <v>3036</v>
      </c>
      <c r="O882" s="7">
        <f>IF(ISNUMBER(Table3[[#This Row],[rating]]), Table3[[#This Row],[rating]], "")</f>
        <v>4.0999999999999996</v>
      </c>
      <c r="P882" s="7">
        <f>Table3[[#This Row],[average rating]] + (Table3[[#This Row],[rating_count]] / 1000)</f>
        <v>7.1359999999999992</v>
      </c>
      <c r="Q882" s="7">
        <f>IFERROR(ROUND(VALUE(Table3[[#This Row],[rating]]), 0), "")</f>
        <v>4</v>
      </c>
      <c r="R882" t="s">
        <v>9411</v>
      </c>
      <c r="S882" t="s">
        <v>10023</v>
      </c>
      <c r="T882" t="s">
        <v>10024</v>
      </c>
      <c r="U882" t="s">
        <v>10025</v>
      </c>
      <c r="V882" t="s">
        <v>10026</v>
      </c>
      <c r="W882" t="s">
        <v>10027</v>
      </c>
      <c r="X882" t="s">
        <v>10028</v>
      </c>
      <c r="Y882" t="s">
        <v>10029</v>
      </c>
      <c r="Z882" s="6">
        <f t="shared" si="79"/>
        <v>2853840</v>
      </c>
      <c r="AA882" s="6">
        <f>IFERROR(VALUE(Table3[[#This Row],[potential revenue]]), 0)</f>
        <v>2853840</v>
      </c>
      <c r="AB882" t="str">
        <f t="shared" si="80"/>
        <v>No</v>
      </c>
      <c r="AC882">
        <f t="shared" si="81"/>
        <v>293</v>
      </c>
      <c r="AD882" t="str">
        <f t="shared" si="82"/>
        <v>&gt;₹500</v>
      </c>
      <c r="AE882" t="str">
        <f t="shared" si="83"/>
        <v>41–50%</v>
      </c>
    </row>
    <row r="883" spans="1:31" x14ac:dyDescent="0.35">
      <c r="A883" t="s">
        <v>10618</v>
      </c>
      <c r="B883" t="s">
        <v>3692</v>
      </c>
      <c r="C883" t="str">
        <f>PROPER(Table3[[#This Row],[product_name2]])</f>
        <v>Goldmedal Curve Plus 202042 Plastic Spice 3-Pin 240V Universal Travel Adaptor (White)</v>
      </c>
      <c r="D883" t="s">
        <v>3693</v>
      </c>
      <c r="E883" t="s">
        <v>10620</v>
      </c>
      <c r="F883" t="str">
        <f>LEFT(Table3[[#This Row],[category]], FIND("|", Table3[[#This Row],[category]]) - 1)</f>
        <v>Home&amp;Kitchen</v>
      </c>
      <c r="G883" t="str">
        <f>MID(Table3[[#This Row],[category]], FIND("|", Table3[[#This Row],[category]]) + 1, FIND("|", Table3[[#This Row],[category]], FIND("|", Table3[[#This Row],[category]]) + 1) - FIND("|", Table3[[#This Row],[category]]) - 1)</f>
        <v>Kitchen&amp;HomeAppliances</v>
      </c>
      <c r="H883" t="str">
        <f>RIGHT(Table3[[#This Row],[category]], LEN(Table3[[#This Row],[category]]) - FIND("|", Table3[[#This Row],[category]], FIND("|", Table3[[#This Row],[category]]) + 1))</f>
        <v>SmallKitchenAppliances|Juicers</v>
      </c>
      <c r="I883" s="6">
        <v>6499</v>
      </c>
      <c r="J883" s="6">
        <v>8995</v>
      </c>
      <c r="K883" s="1">
        <f t="shared" si="78"/>
        <v>27.74874930516954</v>
      </c>
      <c r="L883" s="3">
        <v>0.28000000000000003</v>
      </c>
      <c r="M883" s="1">
        <v>4.3</v>
      </c>
      <c r="N883" s="11">
        <v>2810</v>
      </c>
      <c r="O883" s="7">
        <f>IF(ISNUMBER(Table3[[#This Row],[rating]]), Table3[[#This Row],[rating]], "")</f>
        <v>4.3</v>
      </c>
      <c r="P883" s="7">
        <f>Table3[[#This Row],[average rating]] + (Table3[[#This Row],[rating_count]] / 1000)</f>
        <v>7.1099999999999994</v>
      </c>
      <c r="Q883" s="7">
        <f>IFERROR(ROUND(VALUE(Table3[[#This Row],[rating]]), 0), "")</f>
        <v>4</v>
      </c>
      <c r="R883" t="s">
        <v>10621</v>
      </c>
      <c r="S883" t="s">
        <v>10622</v>
      </c>
      <c r="T883" t="s">
        <v>10623</v>
      </c>
      <c r="U883" t="s">
        <v>10624</v>
      </c>
      <c r="V883" t="s">
        <v>10625</v>
      </c>
      <c r="W883" t="s">
        <v>10626</v>
      </c>
      <c r="X883" t="s">
        <v>10627</v>
      </c>
      <c r="Y883" t="s">
        <v>10628</v>
      </c>
      <c r="Z883" s="6">
        <f t="shared" si="79"/>
        <v>25275950</v>
      </c>
      <c r="AA883" s="6">
        <f>IFERROR(VALUE(Table3[[#This Row],[potential revenue]]), 0)</f>
        <v>25275950</v>
      </c>
      <c r="AB883" t="str">
        <f t="shared" si="80"/>
        <v>No</v>
      </c>
      <c r="AC883">
        <f t="shared" si="81"/>
        <v>294</v>
      </c>
      <c r="AD883" t="str">
        <f t="shared" si="82"/>
        <v>₹200–₹500</v>
      </c>
      <c r="AE883" t="str">
        <f t="shared" si="83"/>
        <v>21–30%</v>
      </c>
    </row>
    <row r="884" spans="1:31" x14ac:dyDescent="0.35">
      <c r="A884" t="s">
        <v>8399</v>
      </c>
      <c r="B884" t="s">
        <v>5102</v>
      </c>
      <c r="C884" t="str">
        <f>PROPER(Table3[[#This Row],[product_name2]])</f>
        <v>Boat Bassheads 152 In Ear Wired Earphones With Mic(Active Black)</v>
      </c>
      <c r="D884" t="s">
        <v>5103</v>
      </c>
      <c r="E884" t="s">
        <v>5544</v>
      </c>
      <c r="F884" t="str">
        <f>LEFT(Table3[[#This Row],[category]], FIND("|", Table3[[#This Row],[category]]) - 1)</f>
        <v>Electronics</v>
      </c>
      <c r="G884" t="str">
        <f>MID(Table3[[#This Row],[category]], FIND("|", Table3[[#This Row],[category]]) + 1, FIND("|", Table3[[#This Row],[category]], FIND("|", Table3[[#This Row],[category]]) + 1) - FIND("|", Table3[[#This Row],[category]]) - 1)</f>
        <v>HomeAudio</v>
      </c>
      <c r="H884" t="str">
        <f>RIGHT(Table3[[#This Row],[category]], LEN(Table3[[#This Row],[category]]) - FIND("|", Table3[[#This Row],[category]], FIND("|", Table3[[#This Row],[category]]) + 1))</f>
        <v>Speakers|BluetoothSpeakers</v>
      </c>
      <c r="I884" s="6">
        <v>1199</v>
      </c>
      <c r="J884" s="6">
        <v>3990</v>
      </c>
      <c r="K884" s="1">
        <f t="shared" si="78"/>
        <v>69.949874686716797</v>
      </c>
      <c r="L884" s="3">
        <v>0.7</v>
      </c>
      <c r="M884" s="1">
        <v>4.2</v>
      </c>
      <c r="N884" s="11">
        <v>2908</v>
      </c>
      <c r="O884" s="7">
        <f>IF(ISNUMBER(Table3[[#This Row],[rating]]), Table3[[#This Row],[rating]], "")</f>
        <v>4.2</v>
      </c>
      <c r="P884" s="7">
        <f>Table3[[#This Row],[average rating]] + (Table3[[#This Row],[rating_count]] / 1000)</f>
        <v>7.1080000000000005</v>
      </c>
      <c r="Q884" s="7">
        <f>IFERROR(ROUND(VALUE(Table3[[#This Row],[rating]]), 0), "")</f>
        <v>4</v>
      </c>
      <c r="R884" t="s">
        <v>8401</v>
      </c>
      <c r="S884" t="s">
        <v>8402</v>
      </c>
      <c r="T884" t="s">
        <v>8403</v>
      </c>
      <c r="U884" t="s">
        <v>8404</v>
      </c>
      <c r="V884" t="s">
        <v>8405</v>
      </c>
      <c r="W884" t="s">
        <v>8406</v>
      </c>
      <c r="X884" t="s">
        <v>8407</v>
      </c>
      <c r="Y884" t="s">
        <v>8408</v>
      </c>
      <c r="Z884" s="6">
        <f t="shared" si="79"/>
        <v>11602920</v>
      </c>
      <c r="AA884" s="6">
        <f>IFERROR(VALUE(Table3[[#This Row],[potential revenue]]), 0)</f>
        <v>11602920</v>
      </c>
      <c r="AB884" t="str">
        <f t="shared" si="80"/>
        <v>No</v>
      </c>
      <c r="AC884">
        <f t="shared" si="81"/>
        <v>295</v>
      </c>
      <c r="AD884" t="str">
        <f t="shared" si="82"/>
        <v>&gt;₹500</v>
      </c>
      <c r="AE884" t="str">
        <f t="shared" si="83"/>
        <v>61–70%</v>
      </c>
    </row>
    <row r="885" spans="1:31" x14ac:dyDescent="0.35">
      <c r="A885" t="s">
        <v>970</v>
      </c>
      <c r="B885" t="s">
        <v>2181</v>
      </c>
      <c r="C885" t="str">
        <f>PROPER(Table3[[#This Row],[product_name2]])</f>
        <v>Electvision Remote Control For Led Smart Tv Compatible With Vu Smart Led (Without Voice)</v>
      </c>
      <c r="D885" t="s">
        <v>2182</v>
      </c>
      <c r="E885" t="s">
        <v>20</v>
      </c>
      <c r="F885" t="str">
        <f>LEFT(Table3[[#This Row],[category]], FIND("|", Table3[[#This Row],[category]]) - 1)</f>
        <v>Computers&amp;Accessories</v>
      </c>
      <c r="G885" t="str">
        <f>MID(Table3[[#This Row],[category]], FIND("|", Table3[[#This Row],[category]]) + 1, FIND("|", Table3[[#This Row],[category]], FIND("|", Table3[[#This Row],[category]]) + 1) - FIND("|", Table3[[#This Row],[category]]) - 1)</f>
        <v>Accessories&amp;Peripherals</v>
      </c>
      <c r="H885" t="str">
        <f>RIGHT(Table3[[#This Row],[category]], LEN(Table3[[#This Row],[category]]) - FIND("|", Table3[[#This Row],[category]], FIND("|", Table3[[#This Row],[category]]) + 1))</f>
        <v>Cables&amp;Accessories|Cables|USBCables</v>
      </c>
      <c r="I885" s="6">
        <v>399</v>
      </c>
      <c r="J885" s="6">
        <v>999</v>
      </c>
      <c r="K885" s="1">
        <f t="shared" si="78"/>
        <v>60.06006006006006</v>
      </c>
      <c r="L885" s="3">
        <v>0.6</v>
      </c>
      <c r="M885" s="1">
        <v>4.3</v>
      </c>
      <c r="N885" s="11">
        <v>2806</v>
      </c>
      <c r="O885" s="7">
        <f>IF(ISNUMBER(Table3[[#This Row],[rating]]), Table3[[#This Row],[rating]], "")</f>
        <v>4.3</v>
      </c>
      <c r="P885" s="7">
        <f>Table3[[#This Row],[average rating]] + (Table3[[#This Row],[rating_count]] / 1000)</f>
        <v>7.1059999999999999</v>
      </c>
      <c r="Q885" s="7">
        <f>IFERROR(ROUND(VALUE(Table3[[#This Row],[rating]]), 0), "")</f>
        <v>4</v>
      </c>
      <c r="R885" t="s">
        <v>972</v>
      </c>
      <c r="S885" t="s">
        <v>973</v>
      </c>
      <c r="T885" t="s">
        <v>974</v>
      </c>
      <c r="U885" t="s">
        <v>975</v>
      </c>
      <c r="V885" t="s">
        <v>976</v>
      </c>
      <c r="W885" t="s">
        <v>977</v>
      </c>
      <c r="X885" t="s">
        <v>978</v>
      </c>
      <c r="Y885" t="s">
        <v>979</v>
      </c>
      <c r="Z885" s="6">
        <f t="shared" si="79"/>
        <v>2803194</v>
      </c>
      <c r="AA885" s="6">
        <f>IFERROR(VALUE(Table3[[#This Row],[potential revenue]]), 0)</f>
        <v>2803194</v>
      </c>
      <c r="AB885" t="str">
        <f t="shared" si="80"/>
        <v>Yes</v>
      </c>
      <c r="AC885">
        <f t="shared" si="81"/>
        <v>296</v>
      </c>
      <c r="AD885" t="str">
        <f t="shared" si="82"/>
        <v>&gt;₹500</v>
      </c>
      <c r="AE885" t="str">
        <f t="shared" si="83"/>
        <v>61–70%</v>
      </c>
    </row>
    <row r="886" spans="1:31" x14ac:dyDescent="0.35">
      <c r="A886" t="s">
        <v>1195</v>
      </c>
      <c r="B886" t="s">
        <v>2261</v>
      </c>
      <c r="C886" t="str">
        <f>PROPER(Table3[[#This Row],[product_name2]])</f>
        <v>Svm Products Unbreakable Set Top Box Stand With Dual Remote Holder (Black)</v>
      </c>
      <c r="D886" t="s">
        <v>2262</v>
      </c>
      <c r="E886" t="s">
        <v>20</v>
      </c>
      <c r="F886" t="str">
        <f>LEFT(Table3[[#This Row],[category]], FIND("|", Table3[[#This Row],[category]]) - 1)</f>
        <v>Computers&amp;Accessories</v>
      </c>
      <c r="G886" t="str">
        <f>MID(Table3[[#This Row],[category]], FIND("|", Table3[[#This Row],[category]]) + 1, FIND("|", Table3[[#This Row],[category]], FIND("|", Table3[[#This Row],[category]]) + 1) - FIND("|", Table3[[#This Row],[category]]) - 1)</f>
        <v>Accessories&amp;Peripherals</v>
      </c>
      <c r="H886" t="str">
        <f>RIGHT(Table3[[#This Row],[category]], LEN(Table3[[#This Row],[category]]) - FIND("|", Table3[[#This Row],[category]], FIND("|", Table3[[#This Row],[category]]) + 1))</f>
        <v>Cables&amp;Accessories|Cables|USBCables</v>
      </c>
      <c r="I886" s="6">
        <v>399</v>
      </c>
      <c r="J886" s="6">
        <v>999</v>
      </c>
      <c r="K886" s="1">
        <f t="shared" si="78"/>
        <v>60.06006006006006</v>
      </c>
      <c r="L886" s="3">
        <v>0.6</v>
      </c>
      <c r="M886" s="1">
        <v>4.3</v>
      </c>
      <c r="N886" s="11">
        <v>2806</v>
      </c>
      <c r="O886" s="7">
        <f>IF(ISNUMBER(Table3[[#This Row],[rating]]), Table3[[#This Row],[rating]], "")</f>
        <v>4.3</v>
      </c>
      <c r="P886" s="7">
        <f>Table3[[#This Row],[average rating]] + (Table3[[#This Row],[rating_count]] / 1000)</f>
        <v>7.1059999999999999</v>
      </c>
      <c r="Q886" s="7">
        <f>IFERROR(ROUND(VALUE(Table3[[#This Row],[rating]]), 0), "")</f>
        <v>4</v>
      </c>
      <c r="R886" t="s">
        <v>1197</v>
      </c>
      <c r="S886" t="s">
        <v>973</v>
      </c>
      <c r="T886" t="s">
        <v>974</v>
      </c>
      <c r="U886" t="s">
        <v>975</v>
      </c>
      <c r="V886" t="s">
        <v>976</v>
      </c>
      <c r="W886" t="s">
        <v>977</v>
      </c>
      <c r="X886" t="s">
        <v>1198</v>
      </c>
      <c r="Y886" t="s">
        <v>1199</v>
      </c>
      <c r="Z886" s="6">
        <f t="shared" si="79"/>
        <v>2803194</v>
      </c>
      <c r="AA886" s="6">
        <f>IFERROR(VALUE(Table3[[#This Row],[potential revenue]]), 0)</f>
        <v>2803194</v>
      </c>
      <c r="AB886" t="str">
        <f t="shared" si="80"/>
        <v>Yes</v>
      </c>
      <c r="AC886">
        <f t="shared" si="81"/>
        <v>297</v>
      </c>
      <c r="AD886" t="str">
        <f t="shared" si="82"/>
        <v>₹200–₹500</v>
      </c>
      <c r="AE886" t="str">
        <f t="shared" si="83"/>
        <v>61–70%</v>
      </c>
    </row>
    <row r="887" spans="1:31" x14ac:dyDescent="0.35">
      <c r="A887" t="s">
        <v>1667</v>
      </c>
      <c r="B887" t="s">
        <v>2360</v>
      </c>
      <c r="C887" t="str">
        <f>PROPER(Table3[[#This Row],[product_name2]])</f>
        <v>Amazonbasics High-Speed Braided Hdmi Cable - 3 Feet - Supports Ethernet, 3D, 4K And Audio Return (Black)</v>
      </c>
      <c r="D887" t="s">
        <v>2361</v>
      </c>
      <c r="E887" t="s">
        <v>20</v>
      </c>
      <c r="F887" t="str">
        <f>LEFT(Table3[[#This Row],[category]], FIND("|", Table3[[#This Row],[category]]) - 1)</f>
        <v>Computers&amp;Accessories</v>
      </c>
      <c r="G887" t="str">
        <f>MID(Table3[[#This Row],[category]], FIND("|", Table3[[#This Row],[category]]) + 1, FIND("|", Table3[[#This Row],[category]], FIND("|", Table3[[#This Row],[category]]) + 1) - FIND("|", Table3[[#This Row],[category]]) - 1)</f>
        <v>Accessories&amp;Peripherals</v>
      </c>
      <c r="H887" t="str">
        <f>RIGHT(Table3[[#This Row],[category]], LEN(Table3[[#This Row],[category]]) - FIND("|", Table3[[#This Row],[category]], FIND("|", Table3[[#This Row],[category]]) + 1))</f>
        <v>Cables&amp;Accessories|Cables|USBCables</v>
      </c>
      <c r="I887" s="6">
        <v>379</v>
      </c>
      <c r="J887" s="6">
        <v>1099</v>
      </c>
      <c r="K887" s="1">
        <f t="shared" si="78"/>
        <v>65.514103730664246</v>
      </c>
      <c r="L887" s="3">
        <v>0.66</v>
      </c>
      <c r="M887" s="1">
        <v>4.3</v>
      </c>
      <c r="N887" s="11">
        <v>2806</v>
      </c>
      <c r="O887" s="7">
        <f>IF(ISNUMBER(Table3[[#This Row],[rating]]), Table3[[#This Row],[rating]], "")</f>
        <v>4.3</v>
      </c>
      <c r="P887" s="7">
        <f>Table3[[#This Row],[average rating]] + (Table3[[#This Row],[rating_count]] / 1000)</f>
        <v>7.1059999999999999</v>
      </c>
      <c r="Q887" s="7">
        <f>IFERROR(ROUND(VALUE(Table3[[#This Row],[rating]]), 0), "")</f>
        <v>4</v>
      </c>
      <c r="R887" t="s">
        <v>1669</v>
      </c>
      <c r="S887" t="s">
        <v>973</v>
      </c>
      <c r="T887" t="s">
        <v>974</v>
      </c>
      <c r="U887" t="s">
        <v>975</v>
      </c>
      <c r="V887" t="s">
        <v>976</v>
      </c>
      <c r="W887" t="s">
        <v>977</v>
      </c>
      <c r="X887" t="s">
        <v>1670</v>
      </c>
      <c r="Y887" t="s">
        <v>1671</v>
      </c>
      <c r="Z887" s="6">
        <f t="shared" si="79"/>
        <v>3083794</v>
      </c>
      <c r="AA887" s="6">
        <f>IFERROR(VALUE(Table3[[#This Row],[potential revenue]]), 0)</f>
        <v>3083794</v>
      </c>
      <c r="AB887" t="str">
        <f t="shared" si="80"/>
        <v>Yes</v>
      </c>
      <c r="AC887">
        <f t="shared" si="81"/>
        <v>296</v>
      </c>
      <c r="AD887" t="str">
        <f t="shared" si="82"/>
        <v>₹200–₹500</v>
      </c>
      <c r="AE887" t="str">
        <f t="shared" si="83"/>
        <v>61–70%</v>
      </c>
    </row>
    <row r="888" spans="1:31" x14ac:dyDescent="0.35">
      <c r="A888" t="s">
        <v>7937</v>
      </c>
      <c r="B888" t="s">
        <v>3488</v>
      </c>
      <c r="C888" t="str">
        <f>PROPER(Table3[[#This Row],[product_name2]])</f>
        <v>Iqoo Z6 44W By Vivo (Lumina Blue, 4Gb Ram, 128Gb Storage) | 6.44" Fhd+ Amoled Display | 50% Charge In Just 27 Mins | In-Display Fingerprint Scanning</v>
      </c>
      <c r="D888" t="s">
        <v>3489</v>
      </c>
      <c r="E888" t="s">
        <v>20</v>
      </c>
      <c r="F888" t="str">
        <f>LEFT(Table3[[#This Row],[category]], FIND("|", Table3[[#This Row],[category]]) - 1)</f>
        <v>Computers&amp;Accessories</v>
      </c>
      <c r="G888" t="str">
        <f>MID(Table3[[#This Row],[category]], FIND("|", Table3[[#This Row],[category]]) + 1, FIND("|", Table3[[#This Row],[category]], FIND("|", Table3[[#This Row],[category]]) + 1) - FIND("|", Table3[[#This Row],[category]]) - 1)</f>
        <v>Accessories&amp;Peripherals</v>
      </c>
      <c r="H888" t="str">
        <f>RIGHT(Table3[[#This Row],[category]], LEN(Table3[[#This Row],[category]]) - FIND("|", Table3[[#This Row],[category]], FIND("|", Table3[[#This Row],[category]]) + 1))</f>
        <v>Cables&amp;Accessories|Cables|USBCables</v>
      </c>
      <c r="I888" s="6">
        <v>379</v>
      </c>
      <c r="J888" s="6">
        <v>1099</v>
      </c>
      <c r="K888" s="1">
        <f t="shared" si="78"/>
        <v>65.514103730664246</v>
      </c>
      <c r="L888" s="3">
        <v>0.66</v>
      </c>
      <c r="M888" s="1">
        <v>4.3</v>
      </c>
      <c r="N888" s="11">
        <v>2806</v>
      </c>
      <c r="O888" s="7">
        <f>IF(ISNUMBER(Table3[[#This Row],[rating]]), Table3[[#This Row],[rating]], "")</f>
        <v>4.3</v>
      </c>
      <c r="P888" s="7">
        <f>Table3[[#This Row],[average rating]] + (Table3[[#This Row],[rating_count]] / 1000)</f>
        <v>7.1059999999999999</v>
      </c>
      <c r="Q888" s="7">
        <f>IFERROR(ROUND(VALUE(Table3[[#This Row],[rating]]), 0), "")</f>
        <v>4</v>
      </c>
      <c r="R888" t="s">
        <v>7939</v>
      </c>
      <c r="S888" t="s">
        <v>973</v>
      </c>
      <c r="T888" t="s">
        <v>974</v>
      </c>
      <c r="U888" t="s">
        <v>975</v>
      </c>
      <c r="V888" t="s">
        <v>976</v>
      </c>
      <c r="W888" t="s">
        <v>977</v>
      </c>
      <c r="X888" t="s">
        <v>7940</v>
      </c>
      <c r="Y888" t="s">
        <v>7941</v>
      </c>
      <c r="Z888" s="6">
        <f t="shared" si="79"/>
        <v>3083794</v>
      </c>
      <c r="AA888" s="6">
        <f>IFERROR(VALUE(Table3[[#This Row],[potential revenue]]), 0)</f>
        <v>3083794</v>
      </c>
      <c r="AB888" t="str">
        <f t="shared" si="80"/>
        <v>Yes</v>
      </c>
      <c r="AC888">
        <f t="shared" si="81"/>
        <v>296</v>
      </c>
      <c r="AD888" t="str">
        <f t="shared" si="82"/>
        <v>₹200–₹500</v>
      </c>
      <c r="AE888" t="str">
        <f t="shared" si="83"/>
        <v>61–70%</v>
      </c>
    </row>
    <row r="889" spans="1:31" x14ac:dyDescent="0.35">
      <c r="A889" t="s">
        <v>9042</v>
      </c>
      <c r="B889" t="s">
        <v>59</v>
      </c>
      <c r="C889" t="str">
        <f>PROPER(Table3[[#This Row],[product_name2]])</f>
        <v>Portronics Konnect L 1.2M Fast Charging 3A 8 Pin Usb Cable With Charge &amp; Sync Function For Iphone, Ipad (Grey)</v>
      </c>
      <c r="D889" t="s">
        <v>60</v>
      </c>
      <c r="E889" t="s">
        <v>8584</v>
      </c>
      <c r="F889" t="str">
        <f>LEFT(Table3[[#This Row],[category]], FIND("|", Table3[[#This Row],[category]]) - 1)</f>
        <v>Home&amp;Kitchen</v>
      </c>
      <c r="G889" t="str">
        <f>MID(Table3[[#This Row],[category]], FIND("|", Table3[[#This Row],[category]]) + 1, FIND("|", Table3[[#This Row],[category]], FIND("|", Table3[[#This Row],[category]]) + 1) - FIND("|", Table3[[#This Row],[category]]) - 1)</f>
        <v>Kitchen&amp;HomeAppliances</v>
      </c>
      <c r="H889" t="str">
        <f>RIGHT(Table3[[#This Row],[category]], LEN(Table3[[#This Row],[category]]) - FIND("|", Table3[[#This Row],[category]], FIND("|", Table3[[#This Row],[category]]) + 1))</f>
        <v>SmallKitchenAppliances|Kettles&amp;HotWaterDispensers|ElectricKettles</v>
      </c>
      <c r="I889" s="6">
        <v>1260</v>
      </c>
      <c r="J889" s="6">
        <v>1699</v>
      </c>
      <c r="K889" s="1">
        <f t="shared" si="78"/>
        <v>25.838728663919952</v>
      </c>
      <c r="L889" s="3">
        <v>0.26</v>
      </c>
      <c r="M889" s="1">
        <v>4.2</v>
      </c>
      <c r="N889" s="11">
        <v>2891</v>
      </c>
      <c r="O889" s="7">
        <f>IF(ISNUMBER(Table3[[#This Row],[rating]]), Table3[[#This Row],[rating]], "")</f>
        <v>4.2</v>
      </c>
      <c r="P889" s="7">
        <f>Table3[[#This Row],[average rating]] + (Table3[[#This Row],[rating_count]] / 1000)</f>
        <v>7.0910000000000002</v>
      </c>
      <c r="Q889" s="7">
        <f>IFERROR(ROUND(VALUE(Table3[[#This Row],[rating]]), 0), "")</f>
        <v>4</v>
      </c>
      <c r="R889" t="s">
        <v>9044</v>
      </c>
      <c r="S889" t="s">
        <v>9045</v>
      </c>
      <c r="T889" t="s">
        <v>9046</v>
      </c>
      <c r="U889" t="s">
        <v>9047</v>
      </c>
      <c r="V889" t="s">
        <v>9048</v>
      </c>
      <c r="W889" t="s">
        <v>9049</v>
      </c>
      <c r="X889" t="s">
        <v>9050</v>
      </c>
      <c r="Y889" t="s">
        <v>9051</v>
      </c>
      <c r="Z889" s="6">
        <f t="shared" si="79"/>
        <v>4911809</v>
      </c>
      <c r="AA889" s="6">
        <f>IFERROR(VALUE(Table3[[#This Row],[potential revenue]]), 0)</f>
        <v>4911809</v>
      </c>
      <c r="AB889" t="str">
        <f t="shared" si="80"/>
        <v>Yes</v>
      </c>
      <c r="AC889">
        <f t="shared" si="81"/>
        <v>295</v>
      </c>
      <c r="AD889" t="str">
        <f t="shared" si="82"/>
        <v>₹200–₹500</v>
      </c>
      <c r="AE889" t="str">
        <f t="shared" si="83"/>
        <v>21–30%</v>
      </c>
    </row>
    <row r="890" spans="1:31" x14ac:dyDescent="0.35">
      <c r="A890" t="s">
        <v>5155</v>
      </c>
      <c r="B890" t="s">
        <v>11818</v>
      </c>
      <c r="C890" t="str">
        <f>PROPER(Table3[[#This Row],[product_name2]])</f>
        <v>Saiellin Room Heater For Home 2000 Watts Room Heater For Bedroom | Isi Approved With 1 Year Warranty | For 250 Sq. Feet Blower Heater &amp; Room Heaters Home For Winters</v>
      </c>
      <c r="D890" t="s">
        <v>11819</v>
      </c>
      <c r="E890" t="s">
        <v>5157</v>
      </c>
      <c r="F890" t="str">
        <f>LEFT(Table3[[#This Row],[category]], FIND("|", Table3[[#This Row],[category]]) - 1)</f>
        <v>Electronics</v>
      </c>
      <c r="G890" t="str">
        <f>MID(Table3[[#This Row],[category]], FIND("|", Table3[[#This Row],[category]]) + 1, FIND("|", Table3[[#This Row],[category]], FIND("|", Table3[[#This Row],[category]]) + 1) - FIND("|", Table3[[#This Row],[category]]) - 1)</f>
        <v>Cameras&amp;Photography</v>
      </c>
      <c r="H890" t="str">
        <f>RIGHT(Table3[[#This Row],[category]], LEN(Table3[[#This Row],[category]]) - FIND("|", Table3[[#This Row],[category]], FIND("|", Table3[[#This Row],[category]]) + 1))</f>
        <v>VideoCameras</v>
      </c>
      <c r="I890" s="6">
        <v>499</v>
      </c>
      <c r="J890" s="6">
        <v>1999</v>
      </c>
      <c r="K890" s="1">
        <f t="shared" si="78"/>
        <v>75.03751875937968</v>
      </c>
      <c r="L890" s="3">
        <v>0.75</v>
      </c>
      <c r="M890" s="1">
        <v>3.7</v>
      </c>
      <c r="N890" s="11">
        <v>3369</v>
      </c>
      <c r="O890" s="7">
        <f>IF(ISNUMBER(Table3[[#This Row],[rating]]), Table3[[#This Row],[rating]], "")</f>
        <v>3.7</v>
      </c>
      <c r="P890" s="7">
        <f>Table3[[#This Row],[average rating]] + (Table3[[#This Row],[rating_count]] / 1000)</f>
        <v>7.0690000000000008</v>
      </c>
      <c r="Q890" s="7">
        <f>IFERROR(ROUND(VALUE(Table3[[#This Row],[rating]]), 0), "")</f>
        <v>4</v>
      </c>
      <c r="R890" t="s">
        <v>5158</v>
      </c>
      <c r="S890" t="s">
        <v>5159</v>
      </c>
      <c r="T890" t="s">
        <v>5160</v>
      </c>
      <c r="U890" t="s">
        <v>5161</v>
      </c>
      <c r="V890" t="s">
        <v>5162</v>
      </c>
      <c r="W890" t="s">
        <v>5163</v>
      </c>
      <c r="X890" t="s">
        <v>5164</v>
      </c>
      <c r="Y890" t="s">
        <v>5165</v>
      </c>
      <c r="Z890" s="6">
        <f t="shared" si="79"/>
        <v>6734631</v>
      </c>
      <c r="AA890" s="6">
        <f>IFERROR(VALUE(Table3[[#This Row],[potential revenue]]), 0)</f>
        <v>6734631</v>
      </c>
      <c r="AB890" t="str">
        <f t="shared" si="80"/>
        <v>No</v>
      </c>
      <c r="AC890">
        <f t="shared" si="81"/>
        <v>295</v>
      </c>
      <c r="AD890" t="str">
        <f t="shared" si="82"/>
        <v>&gt;₹500</v>
      </c>
      <c r="AE890" t="str">
        <f t="shared" si="83"/>
        <v>71–80%</v>
      </c>
    </row>
    <row r="891" spans="1:31" x14ac:dyDescent="0.35">
      <c r="A891" t="s">
        <v>7952</v>
      </c>
      <c r="B891" t="s">
        <v>5056</v>
      </c>
      <c r="C891" t="str">
        <f>PROPER(Table3[[#This Row],[product_name2]])</f>
        <v>Boya Bym1 Auxiliary Omnidirectional Lavalier Condenser Microphone With 20Ft Audio Cable (Black)</v>
      </c>
      <c r="D891" t="s">
        <v>5057</v>
      </c>
      <c r="E891" t="s">
        <v>6233</v>
      </c>
      <c r="F891" t="str">
        <f>LEFT(Table3[[#This Row],[category]], FIND("|", Table3[[#This Row],[category]]) - 1)</f>
        <v>Computers&amp;Accessories</v>
      </c>
      <c r="G891" t="str">
        <f>MID(Table3[[#This Row],[category]], FIND("|", Table3[[#This Row],[category]]) + 1, FIND("|", Table3[[#This Row],[category]], FIND("|", Table3[[#This Row],[category]]) + 1) - FIND("|", Table3[[#This Row],[category]]) - 1)</f>
        <v>Accessories&amp;Peripherals</v>
      </c>
      <c r="H891" t="str">
        <f>RIGHT(Table3[[#This Row],[category]], LEN(Table3[[#This Row],[category]]) - FIND("|", Table3[[#This Row],[category]], FIND("|", Table3[[#This Row],[category]]) + 1))</f>
        <v>LaptopAccessories|Bags&amp;Sleeves|LaptopSleeves&amp;Slipcases</v>
      </c>
      <c r="I891" s="6">
        <v>299</v>
      </c>
      <c r="J891" s="6">
        <v>1499</v>
      </c>
      <c r="K891" s="1">
        <f t="shared" si="78"/>
        <v>80.053368912608406</v>
      </c>
      <c r="L891" s="3">
        <v>0.8</v>
      </c>
      <c r="M891" s="1">
        <v>4.2</v>
      </c>
      <c r="N891" s="11">
        <v>2868</v>
      </c>
      <c r="O891" s="7">
        <f>IF(ISNUMBER(Table3[[#This Row],[rating]]), Table3[[#This Row],[rating]], "")</f>
        <v>4.2</v>
      </c>
      <c r="P891" s="7">
        <f>Table3[[#This Row],[average rating]] + (Table3[[#This Row],[rating_count]] / 1000)</f>
        <v>7.0679999999999996</v>
      </c>
      <c r="Q891" s="7">
        <f>IFERROR(ROUND(VALUE(Table3[[#This Row],[rating]]), 0), "")</f>
        <v>4</v>
      </c>
      <c r="R891" t="s">
        <v>7954</v>
      </c>
      <c r="S891" t="s">
        <v>7955</v>
      </c>
      <c r="T891" t="s">
        <v>7956</v>
      </c>
      <c r="U891" t="s">
        <v>7957</v>
      </c>
      <c r="V891" t="s">
        <v>7958</v>
      </c>
      <c r="W891" t="s">
        <v>7959</v>
      </c>
      <c r="X891" t="s">
        <v>7960</v>
      </c>
      <c r="Y891" t="s">
        <v>7961</v>
      </c>
      <c r="Z891" s="6">
        <f t="shared" si="79"/>
        <v>4299132</v>
      </c>
      <c r="AA891" s="6">
        <f>IFERROR(VALUE(Table3[[#This Row],[potential revenue]]), 0)</f>
        <v>4299132</v>
      </c>
      <c r="AB891" t="str">
        <f t="shared" si="80"/>
        <v>Yes</v>
      </c>
      <c r="AC891">
        <f t="shared" si="81"/>
        <v>294</v>
      </c>
      <c r="AD891" t="str">
        <f t="shared" si="82"/>
        <v>₹200–₹500</v>
      </c>
      <c r="AE891" t="str">
        <f t="shared" si="83"/>
        <v>81–90%</v>
      </c>
    </row>
    <row r="892" spans="1:31" x14ac:dyDescent="0.35">
      <c r="A892" t="s">
        <v>1617</v>
      </c>
      <c r="B892" t="s">
        <v>5838</v>
      </c>
      <c r="C892" t="str">
        <f>PROPER(Table3[[#This Row],[product_name2]])</f>
        <v>Jbl C200Si, Premium In Ear Wired Earphones With Mic, Signature Sound, One Button Multi-Function Remote, Angled Earbuds For Comfort Fit (Blue)</v>
      </c>
      <c r="D892" t="s">
        <v>5839</v>
      </c>
      <c r="E892" t="s">
        <v>20</v>
      </c>
      <c r="F892" t="str">
        <f>LEFT(Table3[[#This Row],[category]], FIND("|", Table3[[#This Row],[category]]) - 1)</f>
        <v>Computers&amp;Accessories</v>
      </c>
      <c r="G892" t="str">
        <f>MID(Table3[[#This Row],[category]], FIND("|", Table3[[#This Row],[category]]) + 1, FIND("|", Table3[[#This Row],[category]], FIND("|", Table3[[#This Row],[category]]) + 1) - FIND("|", Table3[[#This Row],[category]]) - 1)</f>
        <v>Accessories&amp;Peripherals</v>
      </c>
      <c r="H892" t="str">
        <f>RIGHT(Table3[[#This Row],[category]], LEN(Table3[[#This Row],[category]]) - FIND("|", Table3[[#This Row],[category]], FIND("|", Table3[[#This Row],[category]]) + 1))</f>
        <v>Cables&amp;Accessories|Cables|USBCables</v>
      </c>
      <c r="I892" s="6">
        <v>299</v>
      </c>
      <c r="J892" s="6">
        <v>699</v>
      </c>
      <c r="K892" s="1">
        <f t="shared" si="78"/>
        <v>57.224606580829764</v>
      </c>
      <c r="L892" s="3">
        <v>0.56999999999999995</v>
      </c>
      <c r="M892" s="1">
        <v>4.0999999999999996</v>
      </c>
      <c r="N892" s="11">
        <v>2957</v>
      </c>
      <c r="O892" s="7">
        <f>IF(ISNUMBER(Table3[[#This Row],[rating]]), Table3[[#This Row],[rating]], "")</f>
        <v>4.0999999999999996</v>
      </c>
      <c r="P892" s="7">
        <f>Table3[[#This Row],[average rating]] + (Table3[[#This Row],[rating_count]] / 1000)</f>
        <v>7.0569999999999995</v>
      </c>
      <c r="Q892" s="7">
        <f>IFERROR(ROUND(VALUE(Table3[[#This Row],[rating]]), 0), "")</f>
        <v>4</v>
      </c>
      <c r="R892" t="s">
        <v>1619</v>
      </c>
      <c r="S892" t="s">
        <v>1620</v>
      </c>
      <c r="T892" t="s">
        <v>1621</v>
      </c>
      <c r="U892" t="s">
        <v>1622</v>
      </c>
      <c r="V892" t="s">
        <v>1623</v>
      </c>
      <c r="W892" t="s">
        <v>1624</v>
      </c>
      <c r="X892" t="s">
        <v>1625</v>
      </c>
      <c r="Y892" t="s">
        <v>1626</v>
      </c>
      <c r="Z892" s="6">
        <f t="shared" si="79"/>
        <v>2066943</v>
      </c>
      <c r="AA892" s="6">
        <f>IFERROR(VALUE(Table3[[#This Row],[potential revenue]]), 0)</f>
        <v>2066943</v>
      </c>
      <c r="AB892" t="str">
        <f t="shared" si="80"/>
        <v>Yes</v>
      </c>
      <c r="AC892">
        <f t="shared" si="81"/>
        <v>294</v>
      </c>
      <c r="AD892" t="str">
        <f t="shared" si="82"/>
        <v>₹200–₹500</v>
      </c>
      <c r="AE892" t="str">
        <f t="shared" si="83"/>
        <v>51–60%</v>
      </c>
    </row>
    <row r="893" spans="1:31" x14ac:dyDescent="0.35">
      <c r="A893" t="s">
        <v>1787</v>
      </c>
      <c r="B893" t="s">
        <v>1080</v>
      </c>
      <c r="C893" t="str">
        <f>PROPER(Table3[[#This Row],[product_name2]])</f>
        <v>Lapster 5 Pin Mini Usb Cable, Usb B Cable,Camera Cable Usb2.0 For External Hdds/Card Readers/Camera Etc.</v>
      </c>
      <c r="D893" t="s">
        <v>1081</v>
      </c>
      <c r="E893" t="s">
        <v>469</v>
      </c>
      <c r="F893" t="str">
        <f>LEFT(Table3[[#This Row],[category]], FIND("|", Table3[[#This Row],[category]]) - 1)</f>
        <v>Electronics</v>
      </c>
      <c r="G893" t="str">
        <f>MID(Table3[[#This Row],[category]], FIND("|", Table3[[#This Row],[category]]) + 1, FIND("|", Table3[[#This Row],[category]], FIND("|", Table3[[#This Row],[category]]) + 1) - FIND("|", Table3[[#This Row],[category]]) - 1)</f>
        <v>HomeTheater,TV&amp;Video</v>
      </c>
      <c r="H893" t="str">
        <f>RIGHT(Table3[[#This Row],[category]], LEN(Table3[[#This Row],[category]]) - FIND("|", Table3[[#This Row],[category]], FIND("|", Table3[[#This Row],[category]]) + 1))</f>
        <v>Accessories|RemoteControls</v>
      </c>
      <c r="I893" s="6">
        <v>239</v>
      </c>
      <c r="J893" s="6">
        <v>699</v>
      </c>
      <c r="K893" s="1">
        <f t="shared" si="78"/>
        <v>65.808297567954227</v>
      </c>
      <c r="L893" s="3">
        <v>0.66</v>
      </c>
      <c r="M893" s="1">
        <v>4.4000000000000004</v>
      </c>
      <c r="N893" s="11">
        <v>2640</v>
      </c>
      <c r="O893" s="7">
        <f>IF(ISNUMBER(Table3[[#This Row],[rating]]), Table3[[#This Row],[rating]], "")</f>
        <v>4.4000000000000004</v>
      </c>
      <c r="P893" s="7">
        <f>Table3[[#This Row],[average rating]] + (Table3[[#This Row],[rating_count]] / 1000)</f>
        <v>7.0400000000000009</v>
      </c>
      <c r="Q893" s="7">
        <f>IFERROR(ROUND(VALUE(Table3[[#This Row],[rating]]), 0), "")</f>
        <v>4</v>
      </c>
      <c r="R893" t="s">
        <v>1789</v>
      </c>
      <c r="S893" t="s">
        <v>1790</v>
      </c>
      <c r="T893" t="s">
        <v>1791</v>
      </c>
      <c r="U893" t="s">
        <v>1792</v>
      </c>
      <c r="V893" t="s">
        <v>1793</v>
      </c>
      <c r="W893" t="s">
        <v>1794</v>
      </c>
      <c r="X893" t="s">
        <v>1795</v>
      </c>
      <c r="Y893" t="s">
        <v>1796</v>
      </c>
      <c r="Z893" s="6">
        <f t="shared" si="79"/>
        <v>1845360</v>
      </c>
      <c r="AA893" s="6">
        <f>IFERROR(VALUE(Table3[[#This Row],[potential revenue]]), 0)</f>
        <v>1845360</v>
      </c>
      <c r="AB893" t="str">
        <f t="shared" si="80"/>
        <v>Yes</v>
      </c>
      <c r="AC893">
        <f t="shared" si="81"/>
        <v>293</v>
      </c>
      <c r="AD893" t="str">
        <f t="shared" si="82"/>
        <v>₹200–₹500</v>
      </c>
      <c r="AE893" t="str">
        <f t="shared" si="83"/>
        <v>61–70%</v>
      </c>
    </row>
    <row r="894" spans="1:31" x14ac:dyDescent="0.35">
      <c r="A894" t="s">
        <v>7793</v>
      </c>
      <c r="B894" t="s">
        <v>8846</v>
      </c>
      <c r="C894" t="str">
        <f>PROPER(Table3[[#This Row],[product_name2]])</f>
        <v>Bajaj Rex 500W Mixer Grinder With Nutri-Pro Feature, 3 Jars, White</v>
      </c>
      <c r="D894" t="s">
        <v>8847</v>
      </c>
      <c r="E894" t="s">
        <v>5395</v>
      </c>
      <c r="F894" t="str">
        <f>LEFT(Table3[[#This Row],[category]], FIND("|", Table3[[#This Row],[category]]) - 1)</f>
        <v>Computers&amp;Accessories</v>
      </c>
      <c r="G894" t="str">
        <f>MID(Table3[[#This Row],[category]], FIND("|", Table3[[#This Row],[category]]) + 1, FIND("|", Table3[[#This Row],[category]], FIND("|", Table3[[#This Row],[category]]) + 1) - FIND("|", Table3[[#This Row],[category]]) - 1)</f>
        <v>Accessories&amp;Peripherals</v>
      </c>
      <c r="H894" t="str">
        <f>RIGHT(Table3[[#This Row],[category]], LEN(Table3[[#This Row],[category]]) - FIND("|", Table3[[#This Row],[category]], FIND("|", Table3[[#This Row],[category]]) + 1))</f>
        <v>HardDiskBags</v>
      </c>
      <c r="I894" s="6">
        <v>397</v>
      </c>
      <c r="J894" s="6">
        <v>899</v>
      </c>
      <c r="K894" s="1">
        <f t="shared" si="78"/>
        <v>55.83982202447163</v>
      </c>
      <c r="L894" s="3">
        <v>0.56000000000000005</v>
      </c>
      <c r="M894" s="1">
        <v>4</v>
      </c>
      <c r="N894" s="11">
        <v>3025</v>
      </c>
      <c r="O894" s="7">
        <f>IF(ISNUMBER(Table3[[#This Row],[rating]]), Table3[[#This Row],[rating]], "")</f>
        <v>4</v>
      </c>
      <c r="P894" s="7">
        <f>Table3[[#This Row],[average rating]] + (Table3[[#This Row],[rating_count]] / 1000)</f>
        <v>7.0250000000000004</v>
      </c>
      <c r="Q894" s="7">
        <f>IFERROR(ROUND(VALUE(Table3[[#This Row],[rating]]), 0), "")</f>
        <v>4</v>
      </c>
      <c r="R894" t="s">
        <v>7795</v>
      </c>
      <c r="S894" t="s">
        <v>7796</v>
      </c>
      <c r="T894" t="s">
        <v>7797</v>
      </c>
      <c r="U894" t="s">
        <v>7798</v>
      </c>
      <c r="V894" t="s">
        <v>7799</v>
      </c>
      <c r="W894" t="s">
        <v>7800</v>
      </c>
      <c r="X894" t="s">
        <v>7801</v>
      </c>
      <c r="Y894" t="s">
        <v>7802</v>
      </c>
      <c r="Z894" s="6">
        <f t="shared" si="79"/>
        <v>2719475</v>
      </c>
      <c r="AA894" s="6">
        <f>IFERROR(VALUE(Table3[[#This Row],[potential revenue]]), 0)</f>
        <v>2719475</v>
      </c>
      <c r="AB894" t="str">
        <f t="shared" si="80"/>
        <v>Yes</v>
      </c>
      <c r="AC894">
        <f t="shared" si="81"/>
        <v>293</v>
      </c>
      <c r="AD894" t="str">
        <f t="shared" si="82"/>
        <v>₹200–₹500</v>
      </c>
      <c r="AE894" t="str">
        <f t="shared" si="83"/>
        <v>51–60%</v>
      </c>
    </row>
    <row r="895" spans="1:31" x14ac:dyDescent="0.35">
      <c r="A895" t="s">
        <v>11164</v>
      </c>
      <c r="B895" t="s">
        <v>99</v>
      </c>
      <c r="C895" t="str">
        <f>PROPER(Table3[[#This Row],[product_name2]])</f>
        <v>Tp-Link Usb Wifi Adapter For Pc(Tl-Wn725N), N150 Wireless Network Adapter For Desktop - Nano Size Wifi Dongle Compatible With Windows 11/10/7/8/8.1/Xp/ Mac Os 10.9-10.15 Linux Kernel 2.6.18-4.4.3</v>
      </c>
      <c r="D895" t="s">
        <v>100</v>
      </c>
      <c r="E895" t="s">
        <v>9074</v>
      </c>
      <c r="F895" t="str">
        <f>LEFT(Table3[[#This Row],[category]], FIND("|", Table3[[#This Row],[category]]) - 1)</f>
        <v>Home&amp;Kitchen</v>
      </c>
      <c r="G895" t="str">
        <f>MID(Table3[[#This Row],[category]], FIND("|", Table3[[#This Row],[category]]) + 1, FIND("|", Table3[[#This Row],[category]], FIND("|", Table3[[#This Row],[category]]) + 1) - FIND("|", Table3[[#This Row],[category]]) - 1)</f>
        <v>Kitchen&amp;HomeAppliances</v>
      </c>
      <c r="H895" t="str">
        <f>RIGHT(Table3[[#This Row],[category]], LEN(Table3[[#This Row],[category]]) - FIND("|", Table3[[#This Row],[category]], FIND("|", Table3[[#This Row],[category]]) + 1))</f>
        <v>SmallKitchenAppliances|EggBoilers</v>
      </c>
      <c r="I895" s="6">
        <v>699</v>
      </c>
      <c r="J895" s="6">
        <v>1599</v>
      </c>
      <c r="K895" s="1">
        <f t="shared" si="78"/>
        <v>56.285178236397748</v>
      </c>
      <c r="L895" s="3">
        <v>0.56000000000000005</v>
      </c>
      <c r="M895" s="1">
        <v>4.7</v>
      </c>
      <c r="N895" s="11">
        <v>2300</v>
      </c>
      <c r="O895" s="7">
        <f>IF(ISNUMBER(Table3[[#This Row],[rating]]), Table3[[#This Row],[rating]], "")</f>
        <v>4.7</v>
      </c>
      <c r="P895" s="7">
        <f>Table3[[#This Row],[average rating]] + (Table3[[#This Row],[rating_count]] / 1000)</f>
        <v>7</v>
      </c>
      <c r="Q895" s="7">
        <f>IFERROR(ROUND(VALUE(Table3[[#This Row],[rating]]), 0), "")</f>
        <v>5</v>
      </c>
      <c r="R895" t="s">
        <v>11166</v>
      </c>
      <c r="S895" t="s">
        <v>11167</v>
      </c>
      <c r="T895" t="s">
        <v>11168</v>
      </c>
      <c r="U895" t="s">
        <v>11169</v>
      </c>
      <c r="V895" t="s">
        <v>11170</v>
      </c>
      <c r="W895" t="s">
        <v>11171</v>
      </c>
      <c r="X895" t="s">
        <v>11172</v>
      </c>
      <c r="Y895" t="s">
        <v>11173</v>
      </c>
      <c r="Z895" s="6">
        <f t="shared" si="79"/>
        <v>3677700</v>
      </c>
      <c r="AA895" s="6">
        <f>IFERROR(VALUE(Table3[[#This Row],[potential revenue]]), 0)</f>
        <v>3677700</v>
      </c>
      <c r="AB895" t="str">
        <f t="shared" si="80"/>
        <v>Yes</v>
      </c>
      <c r="AC895">
        <f t="shared" si="81"/>
        <v>293</v>
      </c>
      <c r="AD895" t="str">
        <f t="shared" si="82"/>
        <v>₹200–₹500</v>
      </c>
      <c r="AE895" t="str">
        <f t="shared" si="83"/>
        <v>51–60%</v>
      </c>
    </row>
    <row r="896" spans="1:31" x14ac:dyDescent="0.35">
      <c r="A896" t="s">
        <v>12091</v>
      </c>
      <c r="B896" t="s">
        <v>11576</v>
      </c>
      <c r="C896" t="str">
        <f>PROPER(Table3[[#This Row],[product_name2]])</f>
        <v>Cello Non-Stick Aluminium Sandwich Gas Toaster(Black)</v>
      </c>
      <c r="D896" t="s">
        <v>11577</v>
      </c>
      <c r="E896" t="s">
        <v>8888</v>
      </c>
      <c r="F896" t="str">
        <f>LEFT(Table3[[#This Row],[category]], FIND("|", Table3[[#This Row],[category]]) - 1)</f>
        <v>Home&amp;Kitchen</v>
      </c>
      <c r="G896" t="str">
        <f>MID(Table3[[#This Row],[category]], FIND("|", Table3[[#This Row],[category]]) + 1, FIND("|", Table3[[#This Row],[category]], FIND("|", Table3[[#This Row],[category]]) + 1) - FIND("|", Table3[[#This Row],[category]]) - 1)</f>
        <v>Heating,Cooling&amp;AirQuality</v>
      </c>
      <c r="H896" t="str">
        <f>RIGHT(Table3[[#This Row],[category]], LEN(Table3[[#This Row],[category]]) - FIND("|", Table3[[#This Row],[category]], FIND("|", Table3[[#This Row],[category]]) + 1))</f>
        <v>WaterHeaters&amp;Geysers|ImmersionRods</v>
      </c>
      <c r="I896" s="6">
        <v>335</v>
      </c>
      <c r="J896" s="6">
        <v>510</v>
      </c>
      <c r="K896" s="1">
        <f t="shared" si="78"/>
        <v>34.313725490196077</v>
      </c>
      <c r="L896" s="3">
        <v>0.34</v>
      </c>
      <c r="M896" s="1">
        <v>3.8</v>
      </c>
      <c r="N896" s="11">
        <v>3195</v>
      </c>
      <c r="O896" s="7">
        <f>IF(ISNUMBER(Table3[[#This Row],[rating]]), Table3[[#This Row],[rating]], "")</f>
        <v>3.8</v>
      </c>
      <c r="P896" s="7">
        <f>Table3[[#This Row],[average rating]] + (Table3[[#This Row],[rating_count]] / 1000)</f>
        <v>6.9949999999999992</v>
      </c>
      <c r="Q896" s="7">
        <f>IFERROR(ROUND(VALUE(Table3[[#This Row],[rating]]), 0), "")</f>
        <v>4</v>
      </c>
      <c r="R896" t="s">
        <v>12093</v>
      </c>
      <c r="S896" t="s">
        <v>12094</v>
      </c>
      <c r="T896" t="s">
        <v>12095</v>
      </c>
      <c r="U896" t="s">
        <v>12096</v>
      </c>
      <c r="V896" t="s">
        <v>12097</v>
      </c>
      <c r="W896" t="s">
        <v>12098</v>
      </c>
      <c r="X896" t="s">
        <v>12099</v>
      </c>
      <c r="Y896" t="s">
        <v>12100</v>
      </c>
      <c r="Z896" s="6">
        <f t="shared" si="79"/>
        <v>1629450</v>
      </c>
      <c r="AA896" s="6">
        <f>IFERROR(VALUE(Table3[[#This Row],[potential revenue]]), 0)</f>
        <v>1629450</v>
      </c>
      <c r="AB896" t="str">
        <f t="shared" si="80"/>
        <v>Yes</v>
      </c>
      <c r="AC896">
        <f t="shared" si="81"/>
        <v>292</v>
      </c>
      <c r="AD896" t="str">
        <f t="shared" si="82"/>
        <v>&gt;₹500</v>
      </c>
      <c r="AE896" t="str">
        <f t="shared" si="83"/>
        <v>31–40%</v>
      </c>
    </row>
    <row r="897" spans="1:31" x14ac:dyDescent="0.35">
      <c r="A897" t="s">
        <v>12866</v>
      </c>
      <c r="B897" t="s">
        <v>151</v>
      </c>
      <c r="C897" t="str">
        <f>PROPER(Table3[[#This Row],[product_name2]])</f>
        <v>Portronics Konnect L 1.2M Por-1401 Fast Charging 3A 8 Pin Usb Cable With Charge &amp; Sync Function (White)</v>
      </c>
      <c r="D897" t="s">
        <v>152</v>
      </c>
      <c r="E897" t="s">
        <v>12868</v>
      </c>
      <c r="F897" t="str">
        <f>LEFT(Table3[[#This Row],[category]], FIND("|", Table3[[#This Row],[category]]) - 1)</f>
        <v>Home&amp;Kitchen</v>
      </c>
      <c r="G897" t="str">
        <f>MID(Table3[[#This Row],[category]], FIND("|", Table3[[#This Row],[category]]) + 1, FIND("|", Table3[[#This Row],[category]], FIND("|", Table3[[#This Row],[category]]) + 1) - FIND("|", Table3[[#This Row],[category]]) - 1)</f>
        <v>Kitchen&amp;HomeAppliances</v>
      </c>
      <c r="H897" t="str">
        <f>RIGHT(Table3[[#This Row],[category]], LEN(Table3[[#This Row],[category]]) - FIND("|", Table3[[#This Row],[category]], FIND("|", Table3[[#This Row],[category]]) + 1))</f>
        <v>Vacuum,Cleaning&amp;Ironing|Vacuums&amp;FloorCare|VacuumAccessories|VacuumBags|HandheldBags</v>
      </c>
      <c r="I897" s="6">
        <v>253</v>
      </c>
      <c r="J897" s="6">
        <v>500</v>
      </c>
      <c r="K897" s="1">
        <f t="shared" si="78"/>
        <v>49.4</v>
      </c>
      <c r="L897" s="3">
        <v>0.49</v>
      </c>
      <c r="M897" s="1">
        <v>4.3</v>
      </c>
      <c r="N897" s="11">
        <v>2664</v>
      </c>
      <c r="O897" s="7">
        <f>IF(ISNUMBER(Table3[[#This Row],[rating]]), Table3[[#This Row],[rating]], "")</f>
        <v>4.3</v>
      </c>
      <c r="P897" s="7">
        <f>Table3[[#This Row],[average rating]] + (Table3[[#This Row],[rating_count]] / 1000)</f>
        <v>6.9640000000000004</v>
      </c>
      <c r="Q897" s="7">
        <f>IFERROR(ROUND(VALUE(Table3[[#This Row],[rating]]), 0), "")</f>
        <v>4</v>
      </c>
      <c r="R897" t="s">
        <v>12869</v>
      </c>
      <c r="S897" t="s">
        <v>12870</v>
      </c>
      <c r="T897" t="s">
        <v>12871</v>
      </c>
      <c r="U897" t="s">
        <v>12872</v>
      </c>
      <c r="V897" t="s">
        <v>12873</v>
      </c>
      <c r="W897" t="s">
        <v>12874</v>
      </c>
      <c r="X897" t="s">
        <v>12875</v>
      </c>
      <c r="Y897" t="s">
        <v>12876</v>
      </c>
      <c r="Z897" s="6">
        <f t="shared" si="79"/>
        <v>1332000</v>
      </c>
      <c r="AA897" s="6">
        <f>IFERROR(VALUE(Table3[[#This Row],[potential revenue]]), 0)</f>
        <v>1332000</v>
      </c>
      <c r="AB897" t="str">
        <f t="shared" si="80"/>
        <v>No</v>
      </c>
      <c r="AC897">
        <f t="shared" si="81"/>
        <v>292</v>
      </c>
      <c r="AD897" t="str">
        <f t="shared" si="82"/>
        <v>₹200–₹500</v>
      </c>
      <c r="AE897" t="str">
        <f t="shared" si="83"/>
        <v>41–50%</v>
      </c>
    </row>
    <row r="898" spans="1:31" x14ac:dyDescent="0.35">
      <c r="A898" t="s">
        <v>8773</v>
      </c>
      <c r="B898" t="s">
        <v>9001</v>
      </c>
      <c r="C898" t="str">
        <f>PROPER(Table3[[#This Row],[product_name2]])</f>
        <v>Havells Cista Room Heater, White, 2000 Watts</v>
      </c>
      <c r="D898" t="s">
        <v>9002</v>
      </c>
      <c r="E898" t="s">
        <v>8775</v>
      </c>
      <c r="F898" t="str">
        <f>LEFT(Table3[[#This Row],[category]], FIND("|", Table3[[#This Row],[category]]) - 1)</f>
        <v>Home&amp;Kitchen</v>
      </c>
      <c r="G898" t="str">
        <f>MID(Table3[[#This Row],[category]], FIND("|", Table3[[#This Row],[category]]) + 1, FIND("|", Table3[[#This Row],[category]], FIND("|", Table3[[#This Row],[category]]) + 1) - FIND("|", Table3[[#This Row],[category]]) - 1)</f>
        <v>Heating,Cooling&amp;AirQuality</v>
      </c>
      <c r="H898" t="str">
        <f>RIGHT(Table3[[#This Row],[category]], LEN(Table3[[#This Row],[category]]) - FIND("|", Table3[[#This Row],[category]], FIND("|", Table3[[#This Row],[category]]) + 1))</f>
        <v>RoomHeaters</v>
      </c>
      <c r="I898" s="6">
        <v>6549</v>
      </c>
      <c r="J898" s="6">
        <v>13999</v>
      </c>
      <c r="K898" s="1">
        <f t="shared" ref="K898:K961" si="84">(J898-I898)/J898*100</f>
        <v>53.218087006214731</v>
      </c>
      <c r="L898" s="3">
        <v>0.53</v>
      </c>
      <c r="M898" s="1">
        <v>4</v>
      </c>
      <c r="N898" s="11">
        <v>2961</v>
      </c>
      <c r="O898" s="7">
        <f>IF(ISNUMBER(Table3[[#This Row],[rating]]), Table3[[#This Row],[rating]], "")</f>
        <v>4</v>
      </c>
      <c r="P898" s="7">
        <f>Table3[[#This Row],[average rating]] + (Table3[[#This Row],[rating_count]] / 1000)</f>
        <v>6.9610000000000003</v>
      </c>
      <c r="Q898" s="7">
        <f>IFERROR(ROUND(VALUE(Table3[[#This Row],[rating]]), 0), "")</f>
        <v>4</v>
      </c>
      <c r="R898" t="s">
        <v>8776</v>
      </c>
      <c r="S898" t="s">
        <v>8777</v>
      </c>
      <c r="T898" t="s">
        <v>8778</v>
      </c>
      <c r="U898" t="s">
        <v>8779</v>
      </c>
      <c r="V898" t="s">
        <v>8780</v>
      </c>
      <c r="W898" t="s">
        <v>8781</v>
      </c>
      <c r="X898" t="s">
        <v>8782</v>
      </c>
      <c r="Y898" t="s">
        <v>8783</v>
      </c>
      <c r="Z898" s="6">
        <f t="shared" ref="Z898:Z961" si="85">(J898*N898)</f>
        <v>41451039</v>
      </c>
      <c r="AA898" s="6">
        <f>IFERROR(VALUE(Table3[[#This Row],[potential revenue]]), 0)</f>
        <v>41451039</v>
      </c>
      <c r="AB898" t="str">
        <f t="shared" ref="AB898:AB961" si="86">IF(K897 &gt;= 50, "Yes", "No")</f>
        <v>No</v>
      </c>
      <c r="AC898">
        <f t="shared" ref="AC898:AC961" si="87">COUNTIF(E897:AB1396, "Yes")</f>
        <v>291</v>
      </c>
      <c r="AD898" t="str">
        <f t="shared" ref="AD898:AD961" si="88">IF(I897 &lt; 200, "&lt;₹200", IF(I897 &lt;= 500, "₹200–₹500", "&gt;₹500"))</f>
        <v>₹200–₹500</v>
      </c>
      <c r="AE898" t="str">
        <f t="shared" ref="AE898:AE961" si="89">IF(K898&lt;=10, "0–10%",
 IF(K898&lt;=20, "11–20%",
 IF(K898&lt;=30, "21–30%",
 IF(K898&lt;=40, "31–40%",
 IF(K898&lt;=50, "41–50%",
 IF(K898&lt;=60, "51–60%",
 IF(K898&lt;=70, "61–70%",
 IF(K898&lt;=80, "71–80%",
 IF(K898&lt;=90, "81–90%", "91–100%")))))))))</f>
        <v>51–60%</v>
      </c>
    </row>
    <row r="899" spans="1:31" x14ac:dyDescent="0.35">
      <c r="A899" t="s">
        <v>7342</v>
      </c>
      <c r="B899" t="s">
        <v>680</v>
      </c>
      <c r="C899" t="str">
        <f>PROPER(Table3[[#This Row],[product_name2]])</f>
        <v>Cedo 65W Oneplus Dash Warp Charge Cable, Usb A To Type C Data Sync Fast Charging Cable Compatible With One Plus 3 /3T /5 /5T /6 /6T /7 /7T /7 Pro &amp; For All Type C Devices - 1 Meter, Red</v>
      </c>
      <c r="D899" t="s">
        <v>681</v>
      </c>
      <c r="E899" t="s">
        <v>5384</v>
      </c>
      <c r="F899" t="str">
        <f>LEFT(Table3[[#This Row],[category]], FIND("|", Table3[[#This Row],[category]]) - 1)</f>
        <v>Computers&amp;Accessories</v>
      </c>
      <c r="G899" t="str">
        <f>MID(Table3[[#This Row],[category]], FIND("|", Table3[[#This Row],[category]]) + 1, FIND("|", Table3[[#This Row],[category]], FIND("|", Table3[[#This Row],[category]]) + 1) - FIND("|", Table3[[#This Row],[category]]) - 1)</f>
        <v>Accessories&amp;Peripherals</v>
      </c>
      <c r="H899" t="str">
        <f>RIGHT(Table3[[#This Row],[category]], LEN(Table3[[#This Row],[category]]) - FIND("|", Table3[[#This Row],[category]], FIND("|", Table3[[#This Row],[category]]) + 1))</f>
        <v>Keyboards,Mice&amp;InputDevices|Keyboard&amp;MiceAccessories|MousePads</v>
      </c>
      <c r="I899" s="6">
        <v>299</v>
      </c>
      <c r="J899" s="6">
        <v>990</v>
      </c>
      <c r="K899" s="1">
        <f t="shared" si="84"/>
        <v>69.797979797979806</v>
      </c>
      <c r="L899" s="3">
        <v>0.7</v>
      </c>
      <c r="M899" s="1">
        <v>4.5</v>
      </c>
      <c r="N899" s="11">
        <v>2453</v>
      </c>
      <c r="O899" s="7">
        <f>IF(ISNUMBER(Table3[[#This Row],[rating]]), Table3[[#This Row],[rating]], "")</f>
        <v>4.5</v>
      </c>
      <c r="P899" s="7">
        <f>Table3[[#This Row],[average rating]] + (Table3[[#This Row],[rating_count]] / 1000)</f>
        <v>6.9529999999999994</v>
      </c>
      <c r="Q899" s="7">
        <f>IFERROR(ROUND(VALUE(Table3[[#This Row],[rating]]), 0), "")</f>
        <v>5</v>
      </c>
      <c r="R899" t="s">
        <v>7344</v>
      </c>
      <c r="S899" t="s">
        <v>7345</v>
      </c>
      <c r="T899" t="s">
        <v>7346</v>
      </c>
      <c r="U899" t="s">
        <v>7347</v>
      </c>
      <c r="V899" t="s">
        <v>7348</v>
      </c>
      <c r="W899" t="s">
        <v>7349</v>
      </c>
      <c r="X899" t="s">
        <v>7350</v>
      </c>
      <c r="Y899" t="s">
        <v>7351</v>
      </c>
      <c r="Z899" s="6">
        <f t="shared" si="85"/>
        <v>2428470</v>
      </c>
      <c r="AA899" s="6">
        <f>IFERROR(VALUE(Table3[[#This Row],[potential revenue]]), 0)</f>
        <v>2428470</v>
      </c>
      <c r="AB899" t="str">
        <f t="shared" si="86"/>
        <v>Yes</v>
      </c>
      <c r="AC899">
        <f t="shared" si="87"/>
        <v>291</v>
      </c>
      <c r="AD899" t="str">
        <f t="shared" si="88"/>
        <v>&gt;₹500</v>
      </c>
      <c r="AE899" t="str">
        <f t="shared" si="89"/>
        <v>61–70%</v>
      </c>
    </row>
    <row r="900" spans="1:31" x14ac:dyDescent="0.35">
      <c r="A900" t="s">
        <v>1551</v>
      </c>
      <c r="B900" t="s">
        <v>2334</v>
      </c>
      <c r="C900" t="str">
        <f>PROPER(Table3[[#This Row],[product_name2]])</f>
        <v>Realme Smart Tv Stick 4K</v>
      </c>
      <c r="D900" t="s">
        <v>2335</v>
      </c>
      <c r="E900" t="s">
        <v>20</v>
      </c>
      <c r="F900" t="str">
        <f>LEFT(Table3[[#This Row],[category]], FIND("|", Table3[[#This Row],[category]]) - 1)</f>
        <v>Computers&amp;Accessories</v>
      </c>
      <c r="G900" t="str">
        <f>MID(Table3[[#This Row],[category]], FIND("|", Table3[[#This Row],[category]]) + 1, FIND("|", Table3[[#This Row],[category]], FIND("|", Table3[[#This Row],[category]]) + 1) - FIND("|", Table3[[#This Row],[category]]) - 1)</f>
        <v>Accessories&amp;Peripherals</v>
      </c>
      <c r="H900" t="str">
        <f>RIGHT(Table3[[#This Row],[category]], LEN(Table3[[#This Row],[category]]) - FIND("|", Table3[[#This Row],[category]], FIND("|", Table3[[#This Row],[category]]) + 1))</f>
        <v>Cables&amp;Accessories|Cables|USBCables</v>
      </c>
      <c r="I900" s="6">
        <v>325</v>
      </c>
      <c r="J900" s="6">
        <v>999</v>
      </c>
      <c r="K900" s="1">
        <f t="shared" si="84"/>
        <v>67.467467467467472</v>
      </c>
      <c r="L900" s="3">
        <v>0.67</v>
      </c>
      <c r="M900" s="1">
        <v>4.3</v>
      </c>
      <c r="N900" s="11">
        <v>2651</v>
      </c>
      <c r="O900" s="7">
        <f>IF(ISNUMBER(Table3[[#This Row],[rating]]), Table3[[#This Row],[rating]], "")</f>
        <v>4.3</v>
      </c>
      <c r="P900" s="7">
        <f>Table3[[#This Row],[average rating]] + (Table3[[#This Row],[rating_count]] / 1000)</f>
        <v>6.9509999999999996</v>
      </c>
      <c r="Q900" s="7">
        <f>IFERROR(ROUND(VALUE(Table3[[#This Row],[rating]]), 0), "")</f>
        <v>4</v>
      </c>
      <c r="R900" t="s">
        <v>1553</v>
      </c>
      <c r="S900" t="s">
        <v>1554</v>
      </c>
      <c r="T900" t="s">
        <v>1555</v>
      </c>
      <c r="U900" t="s">
        <v>1556</v>
      </c>
      <c r="V900" t="s">
        <v>1557</v>
      </c>
      <c r="W900" t="s">
        <v>1558</v>
      </c>
      <c r="X900" t="s">
        <v>1559</v>
      </c>
      <c r="Y900" t="s">
        <v>1560</v>
      </c>
      <c r="Z900" s="6">
        <f t="shared" si="85"/>
        <v>2648349</v>
      </c>
      <c r="AA900" s="6">
        <f>IFERROR(VALUE(Table3[[#This Row],[potential revenue]]), 0)</f>
        <v>2648349</v>
      </c>
      <c r="AB900" t="str">
        <f t="shared" si="86"/>
        <v>Yes</v>
      </c>
      <c r="AC900">
        <f t="shared" si="87"/>
        <v>291</v>
      </c>
      <c r="AD900" t="str">
        <f t="shared" si="88"/>
        <v>₹200–₹500</v>
      </c>
      <c r="AE900" t="str">
        <f t="shared" si="89"/>
        <v>61–70%</v>
      </c>
    </row>
    <row r="901" spans="1:31" x14ac:dyDescent="0.35">
      <c r="A901" t="s">
        <v>2285</v>
      </c>
      <c r="B901" t="s">
        <v>2447</v>
      </c>
      <c r="C901" t="str">
        <f>PROPER(Table3[[#This Row],[product_name2]])</f>
        <v>Amazon Brand - Solimo 3A Fast Charging Tough Type C Usb Data Cable¬† ‚Äì 1 Meter</v>
      </c>
      <c r="D901" t="s">
        <v>2448</v>
      </c>
      <c r="E901" t="s">
        <v>20</v>
      </c>
      <c r="F901" t="str">
        <f>LEFT(Table3[[#This Row],[category]], FIND("|", Table3[[#This Row],[category]]) - 1)</f>
        <v>Computers&amp;Accessories</v>
      </c>
      <c r="G901" t="str">
        <f>MID(Table3[[#This Row],[category]], FIND("|", Table3[[#This Row],[category]]) + 1, FIND("|", Table3[[#This Row],[category]], FIND("|", Table3[[#This Row],[category]]) + 1) - FIND("|", Table3[[#This Row],[category]]) - 1)</f>
        <v>Accessories&amp;Peripherals</v>
      </c>
      <c r="H901" t="str">
        <f>RIGHT(Table3[[#This Row],[category]], LEN(Table3[[#This Row],[category]]) - FIND("|", Table3[[#This Row],[category]], FIND("|", Table3[[#This Row],[category]]) + 1))</f>
        <v>Cables&amp;Accessories|Cables|USBCables</v>
      </c>
      <c r="I901" s="6">
        <v>299</v>
      </c>
      <c r="J901" s="6">
        <v>999</v>
      </c>
      <c r="K901" s="1">
        <f t="shared" si="84"/>
        <v>70.070070070070074</v>
      </c>
      <c r="L901" s="3">
        <v>0.7</v>
      </c>
      <c r="M901" s="1">
        <v>4.3</v>
      </c>
      <c r="N901" s="11">
        <v>2651</v>
      </c>
      <c r="O901" s="7">
        <f>IF(ISNUMBER(Table3[[#This Row],[rating]]), Table3[[#This Row],[rating]], "")</f>
        <v>4.3</v>
      </c>
      <c r="P901" s="7">
        <f>Table3[[#This Row],[average rating]] + (Table3[[#This Row],[rating_count]] / 1000)</f>
        <v>6.9509999999999996</v>
      </c>
      <c r="Q901" s="7">
        <f>IFERROR(ROUND(VALUE(Table3[[#This Row],[rating]]), 0), "")</f>
        <v>4</v>
      </c>
      <c r="R901" t="s">
        <v>2287</v>
      </c>
      <c r="S901" t="s">
        <v>1554</v>
      </c>
      <c r="T901" t="s">
        <v>1555</v>
      </c>
      <c r="U901" t="s">
        <v>1556</v>
      </c>
      <c r="V901" t="s">
        <v>1557</v>
      </c>
      <c r="W901" t="s">
        <v>1558</v>
      </c>
      <c r="X901" t="s">
        <v>1559</v>
      </c>
      <c r="Y901" t="s">
        <v>2288</v>
      </c>
      <c r="Z901" s="6">
        <f t="shared" si="85"/>
        <v>2648349</v>
      </c>
      <c r="AA901" s="6">
        <f>IFERROR(VALUE(Table3[[#This Row],[potential revenue]]), 0)</f>
        <v>2648349</v>
      </c>
      <c r="AB901" t="str">
        <f t="shared" si="86"/>
        <v>Yes</v>
      </c>
      <c r="AC901">
        <f t="shared" si="87"/>
        <v>291</v>
      </c>
      <c r="AD901" t="str">
        <f t="shared" si="88"/>
        <v>₹200–₹500</v>
      </c>
      <c r="AE901" t="str">
        <f t="shared" si="89"/>
        <v>71–80%</v>
      </c>
    </row>
    <row r="902" spans="1:31" x14ac:dyDescent="0.35">
      <c r="A902" t="s">
        <v>4013</v>
      </c>
      <c r="B902" t="s">
        <v>10940</v>
      </c>
      <c r="C902" t="str">
        <f>PROPER(Table3[[#This Row],[product_name2]])</f>
        <v>Inalsa Electric Chopper Bullet- 400 Watts With 100% Pure Copper Motor| Chop, Mince, Puree, Dice | Twin Blade Technology| 900 Ml Capacity| One Touch Operation, 1.30Mtr Long Power Cord (Black/Silver)</v>
      </c>
      <c r="D902" t="s">
        <v>10941</v>
      </c>
      <c r="E902" t="s">
        <v>3006</v>
      </c>
      <c r="F902" t="str">
        <f>LEFT(Table3[[#This Row],[category]], FIND("|", Table3[[#This Row],[category]]) - 1)</f>
        <v>Electronics</v>
      </c>
      <c r="G902" t="str">
        <f>MID(Table3[[#This Row],[category]], FIND("|", Table3[[#This Row],[category]]) + 1, FIND("|", Table3[[#This Row],[category]], FIND("|", Table3[[#This Row],[category]]) + 1) - FIND("|", Table3[[#This Row],[category]]) - 1)</f>
        <v>Mobiles&amp;Accessories</v>
      </c>
      <c r="H902" t="str">
        <f>RIGHT(Table3[[#This Row],[category]], LEN(Table3[[#This Row],[category]]) - FIND("|", Table3[[#This Row],[category]], FIND("|", Table3[[#This Row],[category]]) + 1))</f>
        <v>Smartphones&amp;BasicMobiles|Smartphones</v>
      </c>
      <c r="I902" s="6">
        <v>8999</v>
      </c>
      <c r="J902" s="6">
        <v>13499</v>
      </c>
      <c r="K902" s="1">
        <f t="shared" si="84"/>
        <v>33.335802652048301</v>
      </c>
      <c r="L902" s="3">
        <v>0.33</v>
      </c>
      <c r="M902" s="1">
        <v>3.8</v>
      </c>
      <c r="N902" s="11">
        <v>3145</v>
      </c>
      <c r="O902" s="7">
        <f>IF(ISNUMBER(Table3[[#This Row],[rating]]), Table3[[#This Row],[rating]], "")</f>
        <v>3.8</v>
      </c>
      <c r="P902" s="7">
        <f>Table3[[#This Row],[average rating]] + (Table3[[#This Row],[rating_count]] / 1000)</f>
        <v>6.9450000000000003</v>
      </c>
      <c r="Q902" s="7">
        <f>IFERROR(ROUND(VALUE(Table3[[#This Row],[rating]]), 0), "")</f>
        <v>4</v>
      </c>
      <c r="R902" t="s">
        <v>4015</v>
      </c>
      <c r="S902" t="s">
        <v>4016</v>
      </c>
      <c r="T902" t="s">
        <v>4017</v>
      </c>
      <c r="U902" t="s">
        <v>4018</v>
      </c>
      <c r="V902" t="s">
        <v>4019</v>
      </c>
      <c r="W902" t="s">
        <v>4020</v>
      </c>
      <c r="X902" t="s">
        <v>4021</v>
      </c>
      <c r="Y902" t="s">
        <v>4022</v>
      </c>
      <c r="Z902" s="6">
        <f t="shared" si="85"/>
        <v>42454355</v>
      </c>
      <c r="AA902" s="6">
        <f>IFERROR(VALUE(Table3[[#This Row],[potential revenue]]), 0)</f>
        <v>42454355</v>
      </c>
      <c r="AB902" t="str">
        <f t="shared" si="86"/>
        <v>Yes</v>
      </c>
      <c r="AC902">
        <f t="shared" si="87"/>
        <v>290</v>
      </c>
      <c r="AD902" t="str">
        <f t="shared" si="88"/>
        <v>₹200–₹500</v>
      </c>
      <c r="AE902" t="str">
        <f t="shared" si="89"/>
        <v>31–40%</v>
      </c>
    </row>
    <row r="903" spans="1:31" x14ac:dyDescent="0.35">
      <c r="A903" t="s">
        <v>10374</v>
      </c>
      <c r="B903" t="s">
        <v>5360</v>
      </c>
      <c r="C903" t="str">
        <f>PROPER(Table3[[#This Row],[product_name2]])</f>
        <v>Zebronics Zeb-Transformer-M Optical Usb Gaming Mouse With Led Effect(Black)</v>
      </c>
      <c r="D903" t="s">
        <v>5361</v>
      </c>
      <c r="E903" t="s">
        <v>10376</v>
      </c>
      <c r="F903" t="str">
        <f>LEFT(Table3[[#This Row],[category]], FIND("|", Table3[[#This Row],[category]]) - 1)</f>
        <v>Home&amp;Kitchen</v>
      </c>
      <c r="G903" t="str">
        <f>MID(Table3[[#This Row],[category]], FIND("|", Table3[[#This Row],[category]]) + 1, FIND("|", Table3[[#This Row],[category]], FIND("|", Table3[[#This Row],[category]]) + 1) - FIND("|", Table3[[#This Row],[category]]) - 1)</f>
        <v>HomeStorage&amp;Organization</v>
      </c>
      <c r="H903" t="str">
        <f>RIGHT(Table3[[#This Row],[category]], LEN(Table3[[#This Row],[category]]) - FIND("|", Table3[[#This Row],[category]], FIND("|", Table3[[#This Row],[category]]) + 1))</f>
        <v>LaundryOrganization|IroningAccessories|SprayBottles</v>
      </c>
      <c r="I903" s="6">
        <v>189</v>
      </c>
      <c r="J903" s="6">
        <v>299</v>
      </c>
      <c r="K903" s="1">
        <f t="shared" si="84"/>
        <v>36.789297658862871</v>
      </c>
      <c r="L903" s="3">
        <v>0.37</v>
      </c>
      <c r="M903" s="1">
        <v>4.2</v>
      </c>
      <c r="N903" s="11">
        <v>2737</v>
      </c>
      <c r="O903" s="7">
        <f>IF(ISNUMBER(Table3[[#This Row],[rating]]), Table3[[#This Row],[rating]], "")</f>
        <v>4.2</v>
      </c>
      <c r="P903" s="7">
        <f>Table3[[#This Row],[average rating]] + (Table3[[#This Row],[rating_count]] / 1000)</f>
        <v>6.9370000000000003</v>
      </c>
      <c r="Q903" s="7">
        <f>IFERROR(ROUND(VALUE(Table3[[#This Row],[rating]]), 0), "")</f>
        <v>4</v>
      </c>
      <c r="R903" t="s">
        <v>10377</v>
      </c>
      <c r="S903" t="s">
        <v>10378</v>
      </c>
      <c r="T903" t="s">
        <v>10379</v>
      </c>
      <c r="U903" t="s">
        <v>10380</v>
      </c>
      <c r="V903" t="s">
        <v>10381</v>
      </c>
      <c r="W903" t="s">
        <v>10382</v>
      </c>
      <c r="X903" t="s">
        <v>10383</v>
      </c>
      <c r="Y903" t="s">
        <v>10384</v>
      </c>
      <c r="Z903" s="6">
        <f t="shared" si="85"/>
        <v>818363</v>
      </c>
      <c r="AA903" s="6">
        <f>IFERROR(VALUE(Table3[[#This Row],[potential revenue]]), 0)</f>
        <v>818363</v>
      </c>
      <c r="AB903" t="str">
        <f t="shared" si="86"/>
        <v>No</v>
      </c>
      <c r="AC903">
        <f t="shared" si="87"/>
        <v>290</v>
      </c>
      <c r="AD903" t="str">
        <f t="shared" si="88"/>
        <v>&gt;₹500</v>
      </c>
      <c r="AE903" t="str">
        <f t="shared" si="89"/>
        <v>31–40%</v>
      </c>
    </row>
    <row r="904" spans="1:31" x14ac:dyDescent="0.35">
      <c r="A904" t="s">
        <v>3959</v>
      </c>
      <c r="B904" t="s">
        <v>11788</v>
      </c>
      <c r="C904" t="str">
        <f>PROPER(Table3[[#This Row],[product_name2]])</f>
        <v>Wipro Smartlife Super Deluxe Dry Iron- 1000W</v>
      </c>
      <c r="D904" t="s">
        <v>11789</v>
      </c>
      <c r="E904" t="s">
        <v>3961</v>
      </c>
      <c r="F904" t="str">
        <f>LEFT(Table3[[#This Row],[category]], FIND("|", Table3[[#This Row],[category]]) - 1)</f>
        <v>Electronics</v>
      </c>
      <c r="G904" t="str">
        <f>MID(Table3[[#This Row],[category]], FIND("|", Table3[[#This Row],[category]]) + 1, FIND("|", Table3[[#This Row],[category]], FIND("|", Table3[[#This Row],[category]]) + 1) - FIND("|", Table3[[#This Row],[category]]) - 1)</f>
        <v>Mobiles&amp;Accessories</v>
      </c>
      <c r="H904" t="str">
        <f>RIGHT(Table3[[#This Row],[category]], LEN(Table3[[#This Row],[category]]) - FIND("|", Table3[[#This Row],[category]], FIND("|", Table3[[#This Row],[category]]) + 1))</f>
        <v>MobileAccessories|Mounts|Bedstand&amp;DeskMounts</v>
      </c>
      <c r="I904" s="6">
        <v>251</v>
      </c>
      <c r="J904" s="6">
        <v>999</v>
      </c>
      <c r="K904" s="1">
        <f t="shared" si="84"/>
        <v>74.874874874874877</v>
      </c>
      <c r="L904" s="3">
        <v>0.75</v>
      </c>
      <c r="M904" s="1">
        <v>3.7</v>
      </c>
      <c r="N904" s="11">
        <v>3234</v>
      </c>
      <c r="O904" s="7">
        <f>IF(ISNUMBER(Table3[[#This Row],[rating]]), Table3[[#This Row],[rating]], "")</f>
        <v>3.7</v>
      </c>
      <c r="P904" s="7">
        <f>Table3[[#This Row],[average rating]] + (Table3[[#This Row],[rating_count]] / 1000)</f>
        <v>6.9340000000000002</v>
      </c>
      <c r="Q904" s="7">
        <f>IFERROR(ROUND(VALUE(Table3[[#This Row],[rating]]), 0), "")</f>
        <v>4</v>
      </c>
      <c r="R904" t="s">
        <v>3962</v>
      </c>
      <c r="S904" t="s">
        <v>3963</v>
      </c>
      <c r="T904" t="s">
        <v>3964</v>
      </c>
      <c r="U904" t="s">
        <v>3965</v>
      </c>
      <c r="V904" t="s">
        <v>3966</v>
      </c>
      <c r="W904" t="s">
        <v>3967</v>
      </c>
      <c r="X904" t="s">
        <v>3968</v>
      </c>
      <c r="Y904" t="s">
        <v>3969</v>
      </c>
      <c r="Z904" s="6">
        <f t="shared" si="85"/>
        <v>3230766</v>
      </c>
      <c r="AA904" s="6">
        <f>IFERROR(VALUE(Table3[[#This Row],[potential revenue]]), 0)</f>
        <v>3230766</v>
      </c>
      <c r="AB904" t="str">
        <f t="shared" si="86"/>
        <v>No</v>
      </c>
      <c r="AC904">
        <f t="shared" si="87"/>
        <v>290</v>
      </c>
      <c r="AD904" t="str">
        <f t="shared" si="88"/>
        <v>&lt;₹200</v>
      </c>
      <c r="AE904" t="str">
        <f t="shared" si="89"/>
        <v>71–80%</v>
      </c>
    </row>
    <row r="905" spans="1:31" x14ac:dyDescent="0.35">
      <c r="A905" t="s">
        <v>649</v>
      </c>
      <c r="B905" t="s">
        <v>4025</v>
      </c>
      <c r="C905" t="str">
        <f>PROPER(Table3[[#This Row],[product_name2]])</f>
        <v>Jbl C100Si Wired In Ear Headphones With Mic, Jbl Pure Bass Sound, One Button Multi-Function Remote, Premium Metallic Finish, Angled Buds For Comfort Fit (Red)</v>
      </c>
      <c r="D905" t="s">
        <v>4026</v>
      </c>
      <c r="E905" t="s">
        <v>651</v>
      </c>
      <c r="F905" t="str">
        <f>LEFT(Table3[[#This Row],[category]], FIND("|", Table3[[#This Row],[category]]) - 1)</f>
        <v>Electronics</v>
      </c>
      <c r="G905" t="str">
        <f>MID(Table3[[#This Row],[category]], FIND("|", Table3[[#This Row],[category]]) + 1, FIND("|", Table3[[#This Row],[category]], FIND("|", Table3[[#This Row],[category]]) + 1) - FIND("|", Table3[[#This Row],[category]]) - 1)</f>
        <v>HomeTheater,TV&amp;Video</v>
      </c>
      <c r="H905" t="str">
        <f>RIGHT(Table3[[#This Row],[category]], LEN(Table3[[#This Row],[category]]) - FIND("|", Table3[[#This Row],[category]], FIND("|", Table3[[#This Row],[category]]) + 1))</f>
        <v>Accessories|TVMounts,Stands&amp;Turntables|TVWall&amp;CeilingMounts</v>
      </c>
      <c r="I905" s="6">
        <v>1599</v>
      </c>
      <c r="J905" s="6">
        <v>2999</v>
      </c>
      <c r="K905" s="1">
        <f t="shared" si="84"/>
        <v>46.682227409136381</v>
      </c>
      <c r="L905" s="3">
        <v>0.47</v>
      </c>
      <c r="M905" s="1">
        <v>4.2</v>
      </c>
      <c r="N905" s="11">
        <v>2727</v>
      </c>
      <c r="O905" s="7">
        <f>IF(ISNUMBER(Table3[[#This Row],[rating]]), Table3[[#This Row],[rating]], "")</f>
        <v>4.2</v>
      </c>
      <c r="P905" s="7">
        <f>Table3[[#This Row],[average rating]] + (Table3[[#This Row],[rating_count]] / 1000)</f>
        <v>6.9269999999999996</v>
      </c>
      <c r="Q905" s="7">
        <f>IFERROR(ROUND(VALUE(Table3[[#This Row],[rating]]), 0), "")</f>
        <v>4</v>
      </c>
      <c r="R905" t="s">
        <v>652</v>
      </c>
      <c r="S905" t="s">
        <v>653</v>
      </c>
      <c r="T905" t="s">
        <v>654</v>
      </c>
      <c r="U905" t="s">
        <v>655</v>
      </c>
      <c r="V905" t="s">
        <v>656</v>
      </c>
      <c r="W905" t="s">
        <v>657</v>
      </c>
      <c r="X905" t="s">
        <v>658</v>
      </c>
      <c r="Y905" t="s">
        <v>659</v>
      </c>
      <c r="Z905" s="6">
        <f t="shared" si="85"/>
        <v>8178273</v>
      </c>
      <c r="AA905" s="6">
        <f>IFERROR(VALUE(Table3[[#This Row],[potential revenue]]), 0)</f>
        <v>8178273</v>
      </c>
      <c r="AB905" t="str">
        <f t="shared" si="86"/>
        <v>Yes</v>
      </c>
      <c r="AC905">
        <f t="shared" si="87"/>
        <v>291</v>
      </c>
      <c r="AD905" t="str">
        <f t="shared" si="88"/>
        <v>₹200–₹500</v>
      </c>
      <c r="AE905" t="str">
        <f t="shared" si="89"/>
        <v>41–50%</v>
      </c>
    </row>
    <row r="906" spans="1:31" x14ac:dyDescent="0.35">
      <c r="A906" t="s">
        <v>12997</v>
      </c>
      <c r="B906" t="s">
        <v>1997</v>
      </c>
      <c r="C906" t="str">
        <f>PROPER(Table3[[#This Row],[product_name2]])</f>
        <v>Tata Sky Hd Connection With 1 Month Basic Package And Free Installation</v>
      </c>
      <c r="D906" t="s">
        <v>1998</v>
      </c>
      <c r="E906" t="s">
        <v>8584</v>
      </c>
      <c r="F906" t="str">
        <f>LEFT(Table3[[#This Row],[category]], FIND("|", Table3[[#This Row],[category]]) - 1)</f>
        <v>Home&amp;Kitchen</v>
      </c>
      <c r="G906" t="str">
        <f>MID(Table3[[#This Row],[category]], FIND("|", Table3[[#This Row],[category]]) + 1, FIND("|", Table3[[#This Row],[category]], FIND("|", Table3[[#This Row],[category]]) + 1) - FIND("|", Table3[[#This Row],[category]]) - 1)</f>
        <v>Kitchen&amp;HomeAppliances</v>
      </c>
      <c r="H906" t="str">
        <f>RIGHT(Table3[[#This Row],[category]], LEN(Table3[[#This Row],[category]]) - FIND("|", Table3[[#This Row],[category]], FIND("|", Table3[[#This Row],[category]]) + 1))</f>
        <v>SmallKitchenAppliances|Kettles&amp;HotWaterDispensers|ElectricKettles</v>
      </c>
      <c r="I906" s="6">
        <v>2695</v>
      </c>
      <c r="J906" s="6">
        <v>2695</v>
      </c>
      <c r="K906" s="1">
        <f t="shared" si="84"/>
        <v>0</v>
      </c>
      <c r="L906" s="3">
        <v>0</v>
      </c>
      <c r="M906" s="1">
        <v>4.4000000000000004</v>
      </c>
      <c r="N906" s="11">
        <v>2518</v>
      </c>
      <c r="O906" s="7">
        <f>IF(ISNUMBER(Table3[[#This Row],[rating]]), Table3[[#This Row],[rating]], "")</f>
        <v>4.4000000000000004</v>
      </c>
      <c r="P906" s="7">
        <f>Table3[[#This Row],[average rating]] + (Table3[[#This Row],[rating_count]] / 1000)</f>
        <v>6.9180000000000001</v>
      </c>
      <c r="Q906" s="7">
        <f>IFERROR(ROUND(VALUE(Table3[[#This Row],[rating]]), 0), "")</f>
        <v>4</v>
      </c>
      <c r="R906" t="s">
        <v>12999</v>
      </c>
      <c r="S906" t="s">
        <v>13000</v>
      </c>
      <c r="T906" t="s">
        <v>13001</v>
      </c>
      <c r="U906" t="s">
        <v>13002</v>
      </c>
      <c r="V906" t="s">
        <v>13003</v>
      </c>
      <c r="W906" t="s">
        <v>13004</v>
      </c>
      <c r="X906" t="s">
        <v>13005</v>
      </c>
      <c r="Y906" t="s">
        <v>13006</v>
      </c>
      <c r="Z906" s="6">
        <f t="shared" si="85"/>
        <v>6786010</v>
      </c>
      <c r="AA906" s="6">
        <f>IFERROR(VALUE(Table3[[#This Row],[potential revenue]]), 0)</f>
        <v>6786010</v>
      </c>
      <c r="AB906" t="str">
        <f t="shared" si="86"/>
        <v>No</v>
      </c>
      <c r="AC906">
        <f t="shared" si="87"/>
        <v>292</v>
      </c>
      <c r="AD906" t="str">
        <f t="shared" si="88"/>
        <v>&gt;₹500</v>
      </c>
      <c r="AE906" t="str">
        <f t="shared" si="89"/>
        <v>0–10%</v>
      </c>
    </row>
    <row r="907" spans="1:31" x14ac:dyDescent="0.35">
      <c r="A907" t="s">
        <v>6463</v>
      </c>
      <c r="B907" t="s">
        <v>6755</v>
      </c>
      <c r="C907" t="str">
        <f>PROPER(Table3[[#This Row],[product_name2]])</f>
        <v>Cuzor 12V Mini Ups For Wifi Router | Power Backup Up To 4 Hours | Replaceable Battery | Ups For Wi-Fi Router And Modem | Ups For Router Up To 2A | Ups For Uninterrupted Wi-Fi</v>
      </c>
      <c r="D907" t="s">
        <v>6756</v>
      </c>
      <c r="E907" t="s">
        <v>4868</v>
      </c>
      <c r="F907" t="str">
        <f>LEFT(Table3[[#This Row],[category]], FIND("|", Table3[[#This Row],[category]]) - 1)</f>
        <v>Computers&amp;Accessories</v>
      </c>
      <c r="G907" t="str">
        <f>MID(Table3[[#This Row],[category]], FIND("|", Table3[[#This Row],[category]]) + 1, FIND("|", Table3[[#This Row],[category]], FIND("|", Table3[[#This Row],[category]]) + 1) - FIND("|", Table3[[#This Row],[category]]) - 1)</f>
        <v>Accessories&amp;Peripherals</v>
      </c>
      <c r="H907" t="str">
        <f>RIGHT(Table3[[#This Row],[category]], LEN(Table3[[#This Row],[category]]) - FIND("|", Table3[[#This Row],[category]], FIND("|", Table3[[#This Row],[category]]) + 1))</f>
        <v>Keyboards,Mice&amp;InputDevices|Mice</v>
      </c>
      <c r="I907" s="6">
        <v>399</v>
      </c>
      <c r="J907" s="6">
        <v>1190</v>
      </c>
      <c r="K907" s="1">
        <f t="shared" si="84"/>
        <v>66.470588235294116</v>
      </c>
      <c r="L907" s="3">
        <v>0.66</v>
      </c>
      <c r="M907" s="1">
        <v>4.0999999999999996</v>
      </c>
      <c r="N907" s="11">
        <v>2809</v>
      </c>
      <c r="O907" s="7">
        <f>IF(ISNUMBER(Table3[[#This Row],[rating]]), Table3[[#This Row],[rating]], "")</f>
        <v>4.0999999999999996</v>
      </c>
      <c r="P907" s="7">
        <f>Table3[[#This Row],[average rating]] + (Table3[[#This Row],[rating_count]] / 1000)</f>
        <v>6.9089999999999998</v>
      </c>
      <c r="Q907" s="7">
        <f>IFERROR(ROUND(VALUE(Table3[[#This Row],[rating]]), 0), "")</f>
        <v>4</v>
      </c>
      <c r="R907" t="s">
        <v>6465</v>
      </c>
      <c r="S907" t="s">
        <v>6466</v>
      </c>
      <c r="T907" t="s">
        <v>6467</v>
      </c>
      <c r="U907" t="s">
        <v>6468</v>
      </c>
      <c r="V907" t="s">
        <v>6469</v>
      </c>
      <c r="W907" t="s">
        <v>6470</v>
      </c>
      <c r="X907" t="s">
        <v>6471</v>
      </c>
      <c r="Y907" t="s">
        <v>6472</v>
      </c>
      <c r="Z907" s="6">
        <f t="shared" si="85"/>
        <v>3342710</v>
      </c>
      <c r="AA907" s="6">
        <f>IFERROR(VALUE(Table3[[#This Row],[potential revenue]]), 0)</f>
        <v>3342710</v>
      </c>
      <c r="AB907" t="str">
        <f t="shared" si="86"/>
        <v>No</v>
      </c>
      <c r="AC907">
        <f t="shared" si="87"/>
        <v>292</v>
      </c>
      <c r="AD907" t="str">
        <f t="shared" si="88"/>
        <v>&gt;₹500</v>
      </c>
      <c r="AE907" t="str">
        <f t="shared" si="89"/>
        <v>61–70%</v>
      </c>
    </row>
    <row r="908" spans="1:31" x14ac:dyDescent="0.35">
      <c r="A908" t="s">
        <v>2132</v>
      </c>
      <c r="B908" t="s">
        <v>8070</v>
      </c>
      <c r="C908" t="str">
        <f>PROPER(Table3[[#This Row],[product_name2]])</f>
        <v>Xiaomi Mi 4A Dual_Band Ethernet 1200Mbps Speed Router| 2.4Ghz &amp; 5Ghz Frequency|128Mb Ram | Dualcore 4 Thread Cpu|4 Omni Directional Antenna|Mi Wi-Fi App-Parental Control &amp; Anti Hacking|Repeater, White</v>
      </c>
      <c r="D908" t="s">
        <v>8071</v>
      </c>
      <c r="E908" t="s">
        <v>20</v>
      </c>
      <c r="F908" t="str">
        <f>LEFT(Table3[[#This Row],[category]], FIND("|", Table3[[#This Row],[category]]) - 1)</f>
        <v>Computers&amp;Accessories</v>
      </c>
      <c r="G908" t="str">
        <f>MID(Table3[[#This Row],[category]], FIND("|", Table3[[#This Row],[category]]) + 1, FIND("|", Table3[[#This Row],[category]], FIND("|", Table3[[#This Row],[category]]) + 1) - FIND("|", Table3[[#This Row],[category]]) - 1)</f>
        <v>Accessories&amp;Peripherals</v>
      </c>
      <c r="H908" t="str">
        <f>RIGHT(Table3[[#This Row],[category]], LEN(Table3[[#This Row],[category]]) - FIND("|", Table3[[#This Row],[category]], FIND("|", Table3[[#This Row],[category]]) + 1))</f>
        <v>Cables&amp;Accessories|Cables|USBCables</v>
      </c>
      <c r="I908" s="6">
        <v>254</v>
      </c>
      <c r="J908" s="6">
        <v>799</v>
      </c>
      <c r="K908" s="1">
        <f t="shared" si="84"/>
        <v>68.210262828535676</v>
      </c>
      <c r="L908" s="3">
        <v>0.68</v>
      </c>
      <c r="M908" s="1">
        <v>4</v>
      </c>
      <c r="N908" s="11">
        <v>2905</v>
      </c>
      <c r="O908" s="7">
        <f>IF(ISNUMBER(Table3[[#This Row],[rating]]), Table3[[#This Row],[rating]], "")</f>
        <v>4</v>
      </c>
      <c r="P908" s="7">
        <f>Table3[[#This Row],[average rating]] + (Table3[[#This Row],[rating_count]] / 1000)</f>
        <v>6.9049999999999994</v>
      </c>
      <c r="Q908" s="7">
        <f>IFERROR(ROUND(VALUE(Table3[[#This Row],[rating]]), 0), "")</f>
        <v>4</v>
      </c>
      <c r="R908" t="s">
        <v>2134</v>
      </c>
      <c r="S908" t="s">
        <v>2135</v>
      </c>
      <c r="T908" t="s">
        <v>2136</v>
      </c>
      <c r="U908" t="s">
        <v>2137</v>
      </c>
      <c r="V908" t="s">
        <v>2138</v>
      </c>
      <c r="W908" t="s">
        <v>2139</v>
      </c>
      <c r="X908" t="s">
        <v>2140</v>
      </c>
      <c r="Y908" t="s">
        <v>2141</v>
      </c>
      <c r="Z908" s="6">
        <f t="shared" si="85"/>
        <v>2321095</v>
      </c>
      <c r="AA908" s="6">
        <f>IFERROR(VALUE(Table3[[#This Row],[potential revenue]]), 0)</f>
        <v>2321095</v>
      </c>
      <c r="AB908" t="str">
        <f t="shared" si="86"/>
        <v>Yes</v>
      </c>
      <c r="AC908">
        <f t="shared" si="87"/>
        <v>293</v>
      </c>
      <c r="AD908" t="str">
        <f t="shared" si="88"/>
        <v>₹200–₹500</v>
      </c>
      <c r="AE908" t="str">
        <f t="shared" si="89"/>
        <v>61–70%</v>
      </c>
    </row>
    <row r="909" spans="1:31" x14ac:dyDescent="0.35">
      <c r="A909" t="s">
        <v>12846</v>
      </c>
      <c r="B909" t="s">
        <v>5652</v>
      </c>
      <c r="C909" t="str">
        <f>PROPER(Table3[[#This Row],[product_name2]])</f>
        <v>Classmate Soft Cover 6 Subject Spiral Binding Notebook, Single Line, 300 Pages</v>
      </c>
      <c r="D909" t="s">
        <v>5653</v>
      </c>
      <c r="E909" t="s">
        <v>9339</v>
      </c>
      <c r="F909" t="str">
        <f>LEFT(Table3[[#This Row],[category]], FIND("|", Table3[[#This Row],[category]]) - 1)</f>
        <v>Home&amp;Kitchen</v>
      </c>
      <c r="G909" t="str">
        <f>MID(Table3[[#This Row],[category]], FIND("|", Table3[[#This Row],[category]]) + 1, FIND("|", Table3[[#This Row],[category]], FIND("|", Table3[[#This Row],[category]]) + 1) - FIND("|", Table3[[#This Row],[category]]) - 1)</f>
        <v>Heating,Cooling&amp;AirQuality</v>
      </c>
      <c r="H909" t="str">
        <f>RIGHT(Table3[[#This Row],[category]], LEN(Table3[[#This Row],[category]]) - FIND("|", Table3[[#This Row],[category]], FIND("|", Table3[[#This Row],[category]]) + 1))</f>
        <v>Fans|CeilingFans</v>
      </c>
      <c r="I909" s="6">
        <v>2199</v>
      </c>
      <c r="J909" s="6">
        <v>3045</v>
      </c>
      <c r="K909" s="1">
        <f t="shared" si="84"/>
        <v>27.783251231527096</v>
      </c>
      <c r="L909" s="3">
        <v>0.28000000000000003</v>
      </c>
      <c r="M909" s="1">
        <v>4.2</v>
      </c>
      <c r="N909" s="11">
        <v>2686</v>
      </c>
      <c r="O909" s="7">
        <f>IF(ISNUMBER(Table3[[#This Row],[rating]]), Table3[[#This Row],[rating]], "")</f>
        <v>4.2</v>
      </c>
      <c r="P909" s="7">
        <f>Table3[[#This Row],[average rating]] + (Table3[[#This Row],[rating_count]] / 1000)</f>
        <v>6.8860000000000001</v>
      </c>
      <c r="Q909" s="7">
        <f>IFERROR(ROUND(VALUE(Table3[[#This Row],[rating]]), 0), "")</f>
        <v>4</v>
      </c>
      <c r="R909" t="s">
        <v>12848</v>
      </c>
      <c r="S909" t="s">
        <v>12849</v>
      </c>
      <c r="T909" t="s">
        <v>12850</v>
      </c>
      <c r="U909" t="s">
        <v>12851</v>
      </c>
      <c r="V909" t="s">
        <v>12852</v>
      </c>
      <c r="W909" t="s">
        <v>12853</v>
      </c>
      <c r="X909" t="s">
        <v>12854</v>
      </c>
      <c r="Y909" t="s">
        <v>12855</v>
      </c>
      <c r="Z909" s="6">
        <f t="shared" si="85"/>
        <v>8178870</v>
      </c>
      <c r="AA909" s="6">
        <f>IFERROR(VALUE(Table3[[#This Row],[potential revenue]]), 0)</f>
        <v>8178870</v>
      </c>
      <c r="AB909" t="str">
        <f t="shared" si="86"/>
        <v>Yes</v>
      </c>
      <c r="AC909">
        <f t="shared" si="87"/>
        <v>294</v>
      </c>
      <c r="AD909" t="str">
        <f t="shared" si="88"/>
        <v>₹200–₹500</v>
      </c>
      <c r="AE909" t="str">
        <f t="shared" si="89"/>
        <v>21–30%</v>
      </c>
    </row>
    <row r="910" spans="1:31" x14ac:dyDescent="0.35">
      <c r="A910" t="s">
        <v>8240</v>
      </c>
      <c r="B910" t="s">
        <v>3546</v>
      </c>
      <c r="C910" t="str">
        <f>PROPER(Table3[[#This Row],[product_name2]])</f>
        <v>Ptron Boom Ultima 4D Dual Driver, In-Ear Gaming Wired Headphones With In-Line Mic, Volume Control &amp; Passive Noise Cancelling Boom 3 Earphones - (Dark Blue)</v>
      </c>
      <c r="D910" t="s">
        <v>3547</v>
      </c>
      <c r="E910" t="s">
        <v>6943</v>
      </c>
      <c r="F910" t="str">
        <f>LEFT(Table3[[#This Row],[category]], FIND("|", Table3[[#This Row],[category]]) - 1)</f>
        <v>Computers&amp;Accessories</v>
      </c>
      <c r="G910" t="str">
        <f>MID(Table3[[#This Row],[category]], FIND("|", Table3[[#This Row],[category]]) + 1, FIND("|", Table3[[#This Row],[category]], FIND("|", Table3[[#This Row],[category]]) + 1) - FIND("|", Table3[[#This Row],[category]]) - 1)</f>
        <v>Accessories&amp;Peripherals</v>
      </c>
      <c r="H910" t="str">
        <f>RIGHT(Table3[[#This Row],[category]], LEN(Table3[[#This Row],[category]]) - FIND("|", Table3[[#This Row],[category]], FIND("|", Table3[[#This Row],[category]]) + 1))</f>
        <v>LaptopAccessories|LaptopChargers&amp;PowerSupplies</v>
      </c>
      <c r="I910" s="6">
        <v>770</v>
      </c>
      <c r="J910" s="6">
        <v>1547</v>
      </c>
      <c r="K910" s="1">
        <f t="shared" si="84"/>
        <v>50.226244343891402</v>
      </c>
      <c r="L910" s="3">
        <v>0.5</v>
      </c>
      <c r="M910" s="1">
        <v>4.3</v>
      </c>
      <c r="N910" s="11">
        <v>2585</v>
      </c>
      <c r="O910" s="7">
        <f>IF(ISNUMBER(Table3[[#This Row],[rating]]), Table3[[#This Row],[rating]], "")</f>
        <v>4.3</v>
      </c>
      <c r="P910" s="7">
        <f>Table3[[#This Row],[average rating]] + (Table3[[#This Row],[rating_count]] / 1000)</f>
        <v>6.8849999999999998</v>
      </c>
      <c r="Q910" s="7">
        <f>IFERROR(ROUND(VALUE(Table3[[#This Row],[rating]]), 0), "")</f>
        <v>4</v>
      </c>
      <c r="R910" t="s">
        <v>8242</v>
      </c>
      <c r="S910" t="s">
        <v>8243</v>
      </c>
      <c r="T910" t="s">
        <v>8244</v>
      </c>
      <c r="U910" t="s">
        <v>8245</v>
      </c>
      <c r="V910" t="s">
        <v>8246</v>
      </c>
      <c r="W910" t="s">
        <v>8247</v>
      </c>
      <c r="X910" t="s">
        <v>8248</v>
      </c>
      <c r="Y910" t="s">
        <v>8249</v>
      </c>
      <c r="Z910" s="6">
        <f t="shared" si="85"/>
        <v>3998995</v>
      </c>
      <c r="AA910" s="6">
        <f>IFERROR(VALUE(Table3[[#This Row],[potential revenue]]), 0)</f>
        <v>3998995</v>
      </c>
      <c r="AB910" t="str">
        <f t="shared" si="86"/>
        <v>No</v>
      </c>
      <c r="AC910">
        <f t="shared" si="87"/>
        <v>294</v>
      </c>
      <c r="AD910" t="str">
        <f t="shared" si="88"/>
        <v>&gt;₹500</v>
      </c>
      <c r="AE910" t="str">
        <f t="shared" si="89"/>
        <v>51–60%</v>
      </c>
    </row>
    <row r="911" spans="1:31" x14ac:dyDescent="0.35">
      <c r="A911" t="s">
        <v>10538</v>
      </c>
      <c r="B911" t="s">
        <v>9245</v>
      </c>
      <c r="C911" t="str">
        <f>PROPER(Table3[[#This Row],[product_name2]])</f>
        <v>Kent 16055 Amaze Cool Touch Electric Kettle 1.8 L 1500 W | Plastic Outer &amp; Stainless Steel Inside Body | Auto Shut Off Over Heating Protection | Multipurpose Hot Water Kettle | 1 Year Warranty</v>
      </c>
      <c r="D911" t="s">
        <v>9246</v>
      </c>
      <c r="E911" t="s">
        <v>9328</v>
      </c>
      <c r="F911" t="str">
        <f>LEFT(Table3[[#This Row],[category]], FIND("|", Table3[[#This Row],[category]]) - 1)</f>
        <v>Home&amp;Kitchen</v>
      </c>
      <c r="G911" t="str">
        <f>MID(Table3[[#This Row],[category]], FIND("|", Table3[[#This Row],[category]]) + 1, FIND("|", Table3[[#This Row],[category]], FIND("|", Table3[[#This Row],[category]]) + 1) - FIND("|", Table3[[#This Row],[category]]) - 1)</f>
        <v>Kitchen&amp;HomeAppliances</v>
      </c>
      <c r="H911" t="str">
        <f>RIGHT(Table3[[#This Row],[category]], LEN(Table3[[#This Row],[category]]) - FIND("|", Table3[[#This Row],[category]], FIND("|", Table3[[#This Row],[category]]) + 1))</f>
        <v>SmallKitchenAppliances|VacuumSealers</v>
      </c>
      <c r="I911" s="6">
        <v>1595</v>
      </c>
      <c r="J911" s="6">
        <v>1799</v>
      </c>
      <c r="K911" s="1">
        <f t="shared" si="84"/>
        <v>11.339633129516399</v>
      </c>
      <c r="L911" s="3">
        <v>0.11</v>
      </c>
      <c r="M911" s="1">
        <v>4</v>
      </c>
      <c r="N911" s="11">
        <v>2877</v>
      </c>
      <c r="O911" s="7">
        <f>IF(ISNUMBER(Table3[[#This Row],[rating]]), Table3[[#This Row],[rating]], "")</f>
        <v>4</v>
      </c>
      <c r="P911" s="7">
        <f>Table3[[#This Row],[average rating]] + (Table3[[#This Row],[rating_count]] / 1000)</f>
        <v>6.8769999999999998</v>
      </c>
      <c r="Q911" s="7">
        <f>IFERROR(ROUND(VALUE(Table3[[#This Row],[rating]]), 0), "")</f>
        <v>4</v>
      </c>
      <c r="R911" t="s">
        <v>10540</v>
      </c>
      <c r="S911" t="s">
        <v>10541</v>
      </c>
      <c r="T911" t="s">
        <v>10542</v>
      </c>
      <c r="U911" t="s">
        <v>10543</v>
      </c>
      <c r="V911" t="s">
        <v>10544</v>
      </c>
      <c r="W911" t="s">
        <v>10545</v>
      </c>
      <c r="X911" t="s">
        <v>10546</v>
      </c>
      <c r="Y911" t="s">
        <v>10547</v>
      </c>
      <c r="Z911" s="6">
        <f t="shared" si="85"/>
        <v>5175723</v>
      </c>
      <c r="AA911" s="6">
        <f>IFERROR(VALUE(Table3[[#This Row],[potential revenue]]), 0)</f>
        <v>5175723</v>
      </c>
      <c r="AB911" t="str">
        <f t="shared" si="86"/>
        <v>Yes</v>
      </c>
      <c r="AC911">
        <f t="shared" si="87"/>
        <v>294</v>
      </c>
      <c r="AD911" t="str">
        <f t="shared" si="88"/>
        <v>&gt;₹500</v>
      </c>
      <c r="AE911" t="str">
        <f t="shared" si="89"/>
        <v>11–20%</v>
      </c>
    </row>
    <row r="912" spans="1:31" x14ac:dyDescent="0.35">
      <c r="A912" t="s">
        <v>5621</v>
      </c>
      <c r="B912" t="s">
        <v>11102</v>
      </c>
      <c r="C912" t="str">
        <f>PROPER(Table3[[#This Row],[product_name2]])</f>
        <v>Tom &amp; Jerry Folding Laundry Basket For Clothes With Lid &amp; Handle, Toys Organiser, 75 Litre, Green</v>
      </c>
      <c r="D912" t="s">
        <v>11103</v>
      </c>
      <c r="E912" t="s">
        <v>5030</v>
      </c>
      <c r="F912" t="str">
        <f>LEFT(Table3[[#This Row],[category]], FIND("|", Table3[[#This Row],[category]]) - 1)</f>
        <v>Computers&amp;Accessories</v>
      </c>
      <c r="G912" t="str">
        <f>MID(Table3[[#This Row],[category]], FIND("|", Table3[[#This Row],[category]]) + 1, FIND("|", Table3[[#This Row],[category]], FIND("|", Table3[[#This Row],[category]]) + 1) - FIND("|", Table3[[#This Row],[category]]) - 1)</f>
        <v>Accessories&amp;Peripherals</v>
      </c>
      <c r="H912" t="str">
        <f>RIGHT(Table3[[#This Row],[category]], LEN(Table3[[#This Row],[category]]) - FIND("|", Table3[[#This Row],[category]], FIND("|", Table3[[#This Row],[category]]) + 1))</f>
        <v>Keyboards,Mice&amp;InputDevices|Keyboards</v>
      </c>
      <c r="I912" s="6">
        <v>299</v>
      </c>
      <c r="J912" s="6">
        <v>599</v>
      </c>
      <c r="K912" s="1">
        <f t="shared" si="84"/>
        <v>50.083472454090149</v>
      </c>
      <c r="L912" s="3">
        <v>0.5</v>
      </c>
      <c r="M912" s="1">
        <v>3.8</v>
      </c>
      <c r="N912" s="11">
        <v>3066</v>
      </c>
      <c r="O912" s="7">
        <f>IF(ISNUMBER(Table3[[#This Row],[rating]]), Table3[[#This Row],[rating]], "")</f>
        <v>3.8</v>
      </c>
      <c r="P912" s="7">
        <f>Table3[[#This Row],[average rating]] + (Table3[[#This Row],[rating_count]] / 1000)</f>
        <v>6.8659999999999997</v>
      </c>
      <c r="Q912" s="7">
        <f>IFERROR(ROUND(VALUE(Table3[[#This Row],[rating]]), 0), "")</f>
        <v>4</v>
      </c>
      <c r="R912" t="s">
        <v>5623</v>
      </c>
      <c r="S912" t="s">
        <v>5624</v>
      </c>
      <c r="T912" t="s">
        <v>5625</v>
      </c>
      <c r="U912" t="s">
        <v>5626</v>
      </c>
      <c r="V912" t="s">
        <v>5627</v>
      </c>
      <c r="W912" t="s">
        <v>5628</v>
      </c>
      <c r="X912" t="s">
        <v>5629</v>
      </c>
      <c r="Y912" t="s">
        <v>5630</v>
      </c>
      <c r="Z912" s="6">
        <f t="shared" si="85"/>
        <v>1836534</v>
      </c>
      <c r="AA912" s="6">
        <f>IFERROR(VALUE(Table3[[#This Row],[potential revenue]]), 0)</f>
        <v>1836534</v>
      </c>
      <c r="AB912" t="str">
        <f t="shared" si="86"/>
        <v>No</v>
      </c>
      <c r="AC912">
        <f t="shared" si="87"/>
        <v>295</v>
      </c>
      <c r="AD912" t="str">
        <f t="shared" si="88"/>
        <v>&gt;₹500</v>
      </c>
      <c r="AE912" t="str">
        <f t="shared" si="89"/>
        <v>51–60%</v>
      </c>
    </row>
    <row r="913" spans="1:31" x14ac:dyDescent="0.35">
      <c r="A913" t="s">
        <v>6149</v>
      </c>
      <c r="B913" t="s">
        <v>12706</v>
      </c>
      <c r="C913" t="str">
        <f>PROPER(Table3[[#This Row],[product_name2]])</f>
        <v>Sujata Dynamix, Mixer Grinder, 900 Watts, 3 Jars (White)</v>
      </c>
      <c r="D913" t="s">
        <v>12707</v>
      </c>
      <c r="E913" t="s">
        <v>3082</v>
      </c>
      <c r="F913" t="str">
        <f>LEFT(Table3[[#This Row],[category]], FIND("|", Table3[[#This Row],[category]]) - 1)</f>
        <v>Electronics</v>
      </c>
      <c r="G913" t="str">
        <f>MID(Table3[[#This Row],[category]], FIND("|", Table3[[#This Row],[category]]) + 1, FIND("|", Table3[[#This Row],[category]], FIND("|", Table3[[#This Row],[category]]) + 1) - FIND("|", Table3[[#This Row],[category]]) - 1)</f>
        <v>Headphones,Earbuds&amp;Accessories</v>
      </c>
      <c r="H913" t="str">
        <f>RIGHT(Table3[[#This Row],[category]], LEN(Table3[[#This Row],[category]]) - FIND("|", Table3[[#This Row],[category]], FIND("|", Table3[[#This Row],[category]]) + 1))</f>
        <v>Headphones|In-Ear</v>
      </c>
      <c r="I913" s="6">
        <v>399</v>
      </c>
      <c r="J913" s="6">
        <v>699</v>
      </c>
      <c r="K913" s="1">
        <f t="shared" si="84"/>
        <v>42.918454935622321</v>
      </c>
      <c r="L913" s="3">
        <v>0.43</v>
      </c>
      <c r="M913" s="1">
        <v>3.4</v>
      </c>
      <c r="N913" s="11">
        <v>3454</v>
      </c>
      <c r="O913" s="7">
        <f>IF(ISNUMBER(Table3[[#This Row],[rating]]), Table3[[#This Row],[rating]], "")</f>
        <v>3.4</v>
      </c>
      <c r="P913" s="7">
        <f>Table3[[#This Row],[average rating]] + (Table3[[#This Row],[rating_count]] / 1000)</f>
        <v>6.8540000000000001</v>
      </c>
      <c r="Q913" s="7">
        <f>IFERROR(ROUND(VALUE(Table3[[#This Row],[rating]]), 0), "")</f>
        <v>3</v>
      </c>
      <c r="R913" t="s">
        <v>6151</v>
      </c>
      <c r="S913" t="s">
        <v>6152</v>
      </c>
      <c r="T913" t="s">
        <v>6153</v>
      </c>
      <c r="U913" t="s">
        <v>6154</v>
      </c>
      <c r="V913" t="s">
        <v>6155</v>
      </c>
      <c r="W913" t="s">
        <v>6156</v>
      </c>
      <c r="X913" t="s">
        <v>6157</v>
      </c>
      <c r="Y913" t="s">
        <v>6158</v>
      </c>
      <c r="Z913" s="6">
        <f t="shared" si="85"/>
        <v>2414346</v>
      </c>
      <c r="AA913" s="6">
        <f>IFERROR(VALUE(Table3[[#This Row],[potential revenue]]), 0)</f>
        <v>2414346</v>
      </c>
      <c r="AB913" t="str">
        <f t="shared" si="86"/>
        <v>Yes</v>
      </c>
      <c r="AC913">
        <f t="shared" si="87"/>
        <v>295</v>
      </c>
      <c r="AD913" t="str">
        <f t="shared" si="88"/>
        <v>₹200–₹500</v>
      </c>
      <c r="AE913" t="str">
        <f t="shared" si="89"/>
        <v>41–50%</v>
      </c>
    </row>
    <row r="914" spans="1:31" x14ac:dyDescent="0.35">
      <c r="A914" t="s">
        <v>3992</v>
      </c>
      <c r="B914" t="s">
        <v>4613</v>
      </c>
      <c r="C914" t="str">
        <f>PROPER(Table3[[#This Row],[product_name2]])</f>
        <v>Redmi Note 11 (Horizon Blue, 6Gb Ram, 64Gb Storage)|90Hz Fhd+ Amoled Display | Qualcomm¬Æ Snapdragon‚Ñ¢ 680-6Nm | 33W Charger Included</v>
      </c>
      <c r="D914" t="s">
        <v>4186</v>
      </c>
      <c r="E914" t="s">
        <v>3994</v>
      </c>
      <c r="F914" t="str">
        <f>LEFT(Table3[[#This Row],[category]], FIND("|", Table3[[#This Row],[category]]) - 1)</f>
        <v>Electronics</v>
      </c>
      <c r="G914" t="str">
        <f>MID(Table3[[#This Row],[category]], FIND("|", Table3[[#This Row],[category]]) + 1, FIND("|", Table3[[#This Row],[category]], FIND("|", Table3[[#This Row],[category]]) + 1) - FIND("|", Table3[[#This Row],[category]]) - 1)</f>
        <v>Mobiles&amp;Accessories</v>
      </c>
      <c r="H914" t="str">
        <f>RIGHT(Table3[[#This Row],[category]], LEN(Table3[[#This Row],[category]]) - FIND("|", Table3[[#This Row],[category]], FIND("|", Table3[[#This Row],[category]]) + 1))</f>
        <v>MobileAccessories|Cases&amp;Covers|BasicCases</v>
      </c>
      <c r="I914" s="6">
        <v>279</v>
      </c>
      <c r="J914" s="6">
        <v>1499</v>
      </c>
      <c r="K914" s="1">
        <f t="shared" si="84"/>
        <v>81.387591727818545</v>
      </c>
      <c r="L914" s="3">
        <v>0.81</v>
      </c>
      <c r="M914" s="1">
        <v>4.2</v>
      </c>
      <c r="N914" s="11">
        <v>2646</v>
      </c>
      <c r="O914" s="7">
        <f>IF(ISNUMBER(Table3[[#This Row],[rating]]), Table3[[#This Row],[rating]], "")</f>
        <v>4.2</v>
      </c>
      <c r="P914" s="7">
        <f>Table3[[#This Row],[average rating]] + (Table3[[#This Row],[rating_count]] / 1000)</f>
        <v>6.8460000000000001</v>
      </c>
      <c r="Q914" s="7">
        <f>IFERROR(ROUND(VALUE(Table3[[#This Row],[rating]]), 0), "")</f>
        <v>4</v>
      </c>
      <c r="R914" t="s">
        <v>3995</v>
      </c>
      <c r="S914" t="s">
        <v>3996</v>
      </c>
      <c r="T914" t="s">
        <v>3997</v>
      </c>
      <c r="U914" t="s">
        <v>3998</v>
      </c>
      <c r="V914" t="s">
        <v>3999</v>
      </c>
      <c r="W914" t="s">
        <v>4000</v>
      </c>
      <c r="X914" t="s">
        <v>4001</v>
      </c>
      <c r="Y914" t="s">
        <v>4002</v>
      </c>
      <c r="Z914" s="6">
        <f t="shared" si="85"/>
        <v>3966354</v>
      </c>
      <c r="AA914" s="6">
        <f>IFERROR(VALUE(Table3[[#This Row],[potential revenue]]), 0)</f>
        <v>3966354</v>
      </c>
      <c r="AB914" t="str">
        <f t="shared" si="86"/>
        <v>No</v>
      </c>
      <c r="AC914">
        <f t="shared" si="87"/>
        <v>295</v>
      </c>
      <c r="AD914" t="str">
        <f t="shared" si="88"/>
        <v>₹200–₹500</v>
      </c>
      <c r="AE914" t="str">
        <f t="shared" si="89"/>
        <v>81–90%</v>
      </c>
    </row>
    <row r="915" spans="1:31" x14ac:dyDescent="0.35">
      <c r="A915" t="s">
        <v>5522</v>
      </c>
      <c r="B915" t="s">
        <v>11082</v>
      </c>
      <c r="C915" t="str">
        <f>PROPER(Table3[[#This Row],[product_name2]])</f>
        <v>Gadgetronics Digital Kitchen Weighing Scale &amp; Food Weight Machine For Health, Fitness, Home Baking &amp; Cooking (10 Kgs,1 Year Warranty &amp; Batteries Included)</v>
      </c>
      <c r="D915" t="s">
        <v>11083</v>
      </c>
      <c r="E915" t="s">
        <v>4868</v>
      </c>
      <c r="F915" t="str">
        <f>LEFT(Table3[[#This Row],[category]], FIND("|", Table3[[#This Row],[category]]) - 1)</f>
        <v>Computers&amp;Accessories</v>
      </c>
      <c r="G915" t="str">
        <f>MID(Table3[[#This Row],[category]], FIND("|", Table3[[#This Row],[category]]) + 1, FIND("|", Table3[[#This Row],[category]], FIND("|", Table3[[#This Row],[category]]) + 1) - FIND("|", Table3[[#This Row],[category]]) - 1)</f>
        <v>Accessories&amp;Peripherals</v>
      </c>
      <c r="H915" t="str">
        <f>RIGHT(Table3[[#This Row],[category]], LEN(Table3[[#This Row],[category]]) - FIND("|", Table3[[#This Row],[category]], FIND("|", Table3[[#This Row],[category]]) + 1))</f>
        <v>Keyboards,Mice&amp;InputDevices|Mice</v>
      </c>
      <c r="I915" s="6">
        <v>139</v>
      </c>
      <c r="J915" s="6">
        <v>299</v>
      </c>
      <c r="K915" s="1">
        <f t="shared" si="84"/>
        <v>53.511705685618729</v>
      </c>
      <c r="L915" s="3">
        <v>0.54</v>
      </c>
      <c r="M915" s="1">
        <v>3.8</v>
      </c>
      <c r="N915" s="11">
        <v>3044</v>
      </c>
      <c r="O915" s="7">
        <f>IF(ISNUMBER(Table3[[#This Row],[rating]]), Table3[[#This Row],[rating]], "")</f>
        <v>3.8</v>
      </c>
      <c r="P915" s="7">
        <f>Table3[[#This Row],[average rating]] + (Table3[[#This Row],[rating_count]] / 1000)</f>
        <v>6.8439999999999994</v>
      </c>
      <c r="Q915" s="7">
        <f>IFERROR(ROUND(VALUE(Table3[[#This Row],[rating]]), 0), "")</f>
        <v>4</v>
      </c>
      <c r="R915" t="s">
        <v>5524</v>
      </c>
      <c r="S915" t="s">
        <v>5525</v>
      </c>
      <c r="T915" t="s">
        <v>5526</v>
      </c>
      <c r="U915" t="s">
        <v>5527</v>
      </c>
      <c r="V915" t="s">
        <v>5528</v>
      </c>
      <c r="W915" t="s">
        <v>5529</v>
      </c>
      <c r="X915" t="s">
        <v>5530</v>
      </c>
      <c r="Y915" t="s">
        <v>5531</v>
      </c>
      <c r="Z915" s="6">
        <f t="shared" si="85"/>
        <v>910156</v>
      </c>
      <c r="AA915" s="6">
        <f>IFERROR(VALUE(Table3[[#This Row],[potential revenue]]), 0)</f>
        <v>910156</v>
      </c>
      <c r="AB915" t="str">
        <f t="shared" si="86"/>
        <v>Yes</v>
      </c>
      <c r="AC915">
        <f t="shared" si="87"/>
        <v>295</v>
      </c>
      <c r="AD915" t="str">
        <f t="shared" si="88"/>
        <v>₹200–₹500</v>
      </c>
      <c r="AE915" t="str">
        <f t="shared" si="89"/>
        <v>51–60%</v>
      </c>
    </row>
    <row r="916" spans="1:31" x14ac:dyDescent="0.35">
      <c r="A916" t="s">
        <v>8315</v>
      </c>
      <c r="B916" t="s">
        <v>7040</v>
      </c>
      <c r="C916" t="str">
        <f>PROPER(Table3[[#This Row],[product_name2]])</f>
        <v>Portronics Ruffpad 12E Re-Writable Lcd Writing Pad With 30.4Cm (12 Inch) Writing Area, Single Tap Erase, Smart Lock, Long Battery Life, India'S First Notepad To Save And Share Your Child'S First Creatives Via Ruffpad App On Your Smartphone(Black)</v>
      </c>
      <c r="D916" t="s">
        <v>7041</v>
      </c>
      <c r="E916" t="s">
        <v>4900</v>
      </c>
      <c r="F916" t="str">
        <f>LEFT(Table3[[#This Row],[category]], FIND("|", Table3[[#This Row],[category]]) - 1)</f>
        <v>Computers&amp;Accessories</v>
      </c>
      <c r="G916" t="str">
        <f>MID(Table3[[#This Row],[category]], FIND("|", Table3[[#This Row],[category]]) + 1, FIND("|", Table3[[#This Row],[category]], FIND("|", Table3[[#This Row],[category]]) + 1) - FIND("|", Table3[[#This Row],[category]]) - 1)</f>
        <v>Accessories&amp;Peripherals</v>
      </c>
      <c r="H916" t="str">
        <f>RIGHT(Table3[[#This Row],[category]], LEN(Table3[[#This Row],[category]]) - FIND("|", Table3[[#This Row],[category]], FIND("|", Table3[[#This Row],[category]]) + 1))</f>
        <v>LaptopAccessories|Lapdesks</v>
      </c>
      <c r="I916" s="6">
        <v>499</v>
      </c>
      <c r="J916" s="6">
        <v>1299</v>
      </c>
      <c r="K916" s="1">
        <f t="shared" si="84"/>
        <v>61.585835257890686</v>
      </c>
      <c r="L916" s="3">
        <v>0.62</v>
      </c>
      <c r="M916" s="1">
        <v>4.0999999999999996</v>
      </c>
      <c r="N916" s="11">
        <v>2740</v>
      </c>
      <c r="O916" s="7">
        <f>IF(ISNUMBER(Table3[[#This Row],[rating]]), Table3[[#This Row],[rating]], "")</f>
        <v>4.0999999999999996</v>
      </c>
      <c r="P916" s="7">
        <f>Table3[[#This Row],[average rating]] + (Table3[[#This Row],[rating_count]] / 1000)</f>
        <v>6.84</v>
      </c>
      <c r="Q916" s="7">
        <f>IFERROR(ROUND(VALUE(Table3[[#This Row],[rating]]), 0), "")</f>
        <v>4</v>
      </c>
      <c r="R916" t="s">
        <v>8317</v>
      </c>
      <c r="S916" t="s">
        <v>8318</v>
      </c>
      <c r="T916" t="s">
        <v>8319</v>
      </c>
      <c r="U916" t="s">
        <v>8320</v>
      </c>
      <c r="V916" t="s">
        <v>8321</v>
      </c>
      <c r="W916" t="s">
        <v>8322</v>
      </c>
      <c r="X916" t="s">
        <v>8323</v>
      </c>
      <c r="Y916" t="s">
        <v>8324</v>
      </c>
      <c r="Z916" s="6">
        <f t="shared" si="85"/>
        <v>3559260</v>
      </c>
      <c r="AA916" s="6">
        <f>IFERROR(VALUE(Table3[[#This Row],[potential revenue]]), 0)</f>
        <v>3559260</v>
      </c>
      <c r="AB916" t="str">
        <f t="shared" si="86"/>
        <v>Yes</v>
      </c>
      <c r="AC916">
        <f t="shared" si="87"/>
        <v>296</v>
      </c>
      <c r="AD916" t="str">
        <f t="shared" si="88"/>
        <v>&lt;₹200</v>
      </c>
      <c r="AE916" t="str">
        <f t="shared" si="89"/>
        <v>61–70%</v>
      </c>
    </row>
    <row r="917" spans="1:31" x14ac:dyDescent="0.35">
      <c r="A917" t="s">
        <v>7497</v>
      </c>
      <c r="B917" t="s">
        <v>4984</v>
      </c>
      <c r="C917" t="str">
        <f>PROPER(Table3[[#This Row],[product_name2]])</f>
        <v>Hp V236W Usb 2.0 64Gb Pen Drive, Metal</v>
      </c>
      <c r="D917" t="s">
        <v>4985</v>
      </c>
      <c r="E917" t="s">
        <v>5082</v>
      </c>
      <c r="F917" t="str">
        <f>LEFT(Table3[[#This Row],[category]], FIND("|", Table3[[#This Row],[category]]) - 1)</f>
        <v>OfficeProducts</v>
      </c>
      <c r="G917" t="str">
        <f>MID(Table3[[#This Row],[category]], FIND("|", Table3[[#This Row],[category]]) + 1, FIND("|", Table3[[#This Row],[category]], FIND("|", Table3[[#This Row],[category]]) + 1) - FIND("|", Table3[[#This Row],[category]]) - 1)</f>
        <v>OfficePaperProducts</v>
      </c>
      <c r="H917" t="str">
        <f>RIGHT(Table3[[#This Row],[category]], LEN(Table3[[#This Row],[category]]) - FIND("|", Table3[[#This Row],[category]], FIND("|", Table3[[#This Row],[category]]) + 1))</f>
        <v>Paper|Stationery|Pens,Pencils&amp;WritingSupplies|Pens&amp;Refills|GelInkRollerballPens</v>
      </c>
      <c r="I917" s="6">
        <v>250</v>
      </c>
      <c r="J917" s="6">
        <v>250</v>
      </c>
      <c r="K917" s="1">
        <f t="shared" si="84"/>
        <v>0</v>
      </c>
      <c r="L917" s="3">
        <v>0</v>
      </c>
      <c r="M917" s="1">
        <v>4.2</v>
      </c>
      <c r="N917" s="11">
        <v>2628</v>
      </c>
      <c r="O917" s="7">
        <f>IF(ISNUMBER(Table3[[#This Row],[rating]]), Table3[[#This Row],[rating]], "")</f>
        <v>4.2</v>
      </c>
      <c r="P917" s="7">
        <f>Table3[[#This Row],[average rating]] + (Table3[[#This Row],[rating_count]] / 1000)</f>
        <v>6.8280000000000003</v>
      </c>
      <c r="Q917" s="7">
        <f>IFERROR(ROUND(VALUE(Table3[[#This Row],[rating]]), 0), "")</f>
        <v>4</v>
      </c>
      <c r="R917" t="s">
        <v>7499</v>
      </c>
      <c r="S917" t="s">
        <v>7500</v>
      </c>
      <c r="T917" t="s">
        <v>7501</v>
      </c>
      <c r="U917" t="s">
        <v>7502</v>
      </c>
      <c r="V917" t="s">
        <v>7503</v>
      </c>
      <c r="W917" t="s">
        <v>7504</v>
      </c>
      <c r="X917" t="s">
        <v>7505</v>
      </c>
      <c r="Y917" t="s">
        <v>7506</v>
      </c>
      <c r="Z917" s="6">
        <f t="shared" si="85"/>
        <v>657000</v>
      </c>
      <c r="AA917" s="6">
        <f>IFERROR(VALUE(Table3[[#This Row],[potential revenue]]), 0)</f>
        <v>657000</v>
      </c>
      <c r="AB917" t="str">
        <f t="shared" si="86"/>
        <v>Yes</v>
      </c>
      <c r="AC917">
        <f t="shared" si="87"/>
        <v>295</v>
      </c>
      <c r="AD917" t="str">
        <f t="shared" si="88"/>
        <v>₹200–₹500</v>
      </c>
      <c r="AE917" t="str">
        <f t="shared" si="89"/>
        <v>0–10%</v>
      </c>
    </row>
    <row r="918" spans="1:31" x14ac:dyDescent="0.35">
      <c r="A918" t="s">
        <v>2541</v>
      </c>
      <c r="B918" t="s">
        <v>10859</v>
      </c>
      <c r="C918" t="str">
        <f>PROPER(Table3[[#This Row],[product_name2]])</f>
        <v>Sure From Aquaguard Delight Nxt Ro+Uv+Uf+Taste Adjuster(Mtds),6L Water Purifier,8 Stages Purification,Suitable For Borewell,Tanker,Municipal Water(Black) From Eureka Forbes</v>
      </c>
      <c r="D918" t="s">
        <v>10860</v>
      </c>
      <c r="E918" t="s">
        <v>515</v>
      </c>
      <c r="F918" t="str">
        <f>LEFT(Table3[[#This Row],[category]], FIND("|", Table3[[#This Row],[category]]) - 1)</f>
        <v>Electronics</v>
      </c>
      <c r="G918" t="str">
        <f>MID(Table3[[#This Row],[category]], FIND("|", Table3[[#This Row],[category]]) + 1, FIND("|", Table3[[#This Row],[category]], FIND("|", Table3[[#This Row],[category]]) + 1) - FIND("|", Table3[[#This Row],[category]]) - 1)</f>
        <v>HomeTheater,TV&amp;Video</v>
      </c>
      <c r="H918" t="str">
        <f>RIGHT(Table3[[#This Row],[category]], LEN(Table3[[#This Row],[category]]) - FIND("|", Table3[[#This Row],[category]], FIND("|", Table3[[#This Row],[category]]) + 1))</f>
        <v>Televisions|StandardTelevisions</v>
      </c>
      <c r="I918" s="6">
        <v>7999</v>
      </c>
      <c r="J918" s="6">
        <v>15999</v>
      </c>
      <c r="K918" s="1">
        <f t="shared" si="84"/>
        <v>50.003125195324706</v>
      </c>
      <c r="L918" s="3">
        <v>0.5</v>
      </c>
      <c r="M918" s="1">
        <v>3.8</v>
      </c>
      <c r="N918" s="11">
        <v>3022</v>
      </c>
      <c r="O918" s="7">
        <f>IF(ISNUMBER(Table3[[#This Row],[rating]]), Table3[[#This Row],[rating]], "")</f>
        <v>3.8</v>
      </c>
      <c r="P918" s="7">
        <f>Table3[[#This Row],[average rating]] + (Table3[[#This Row],[rating_count]] / 1000)</f>
        <v>6.8219999999999992</v>
      </c>
      <c r="Q918" s="7">
        <f>IFERROR(ROUND(VALUE(Table3[[#This Row],[rating]]), 0), "")</f>
        <v>4</v>
      </c>
      <c r="R918" t="s">
        <v>2543</v>
      </c>
      <c r="S918" t="s">
        <v>2544</v>
      </c>
      <c r="T918" t="s">
        <v>2545</v>
      </c>
      <c r="U918" t="s">
        <v>2546</v>
      </c>
      <c r="V918" t="s">
        <v>2547</v>
      </c>
      <c r="W918" t="s">
        <v>2548</v>
      </c>
      <c r="X918" t="s">
        <v>2549</v>
      </c>
      <c r="Y918" t="s">
        <v>2550</v>
      </c>
      <c r="Z918" s="6">
        <f t="shared" si="85"/>
        <v>48348978</v>
      </c>
      <c r="AA918" s="6">
        <f>IFERROR(VALUE(Table3[[#This Row],[potential revenue]]), 0)</f>
        <v>48348978</v>
      </c>
      <c r="AB918" t="str">
        <f t="shared" si="86"/>
        <v>No</v>
      </c>
      <c r="AC918">
        <f t="shared" si="87"/>
        <v>295</v>
      </c>
      <c r="AD918" t="str">
        <f t="shared" si="88"/>
        <v>₹200–₹500</v>
      </c>
      <c r="AE918" t="str">
        <f t="shared" si="89"/>
        <v>51–60%</v>
      </c>
    </row>
    <row r="919" spans="1:31" x14ac:dyDescent="0.35">
      <c r="A919" t="s">
        <v>8484</v>
      </c>
      <c r="B919" t="s">
        <v>3572</v>
      </c>
      <c r="C919" t="str">
        <f>PROPER(Table3[[#This Row],[product_name2]])</f>
        <v>Ambrane Mobile Holding Stand, 180¬∞ Perfect View, Height Adjustment, Wide Compatibility, Multipurpose, Anti-Skid Design (Twistand, Black)</v>
      </c>
      <c r="D919" t="s">
        <v>3573</v>
      </c>
      <c r="E919" t="s">
        <v>6767</v>
      </c>
      <c r="F919" t="str">
        <f>LEFT(Table3[[#This Row],[category]], FIND("|", Table3[[#This Row],[category]]) - 1)</f>
        <v>Computers&amp;Accessories</v>
      </c>
      <c r="G919" t="str">
        <f>MID(Table3[[#This Row],[category]], FIND("|", Table3[[#This Row],[category]]) + 1, FIND("|", Table3[[#This Row],[category]], FIND("|", Table3[[#This Row],[category]]) + 1) - FIND("|", Table3[[#This Row],[category]]) - 1)</f>
        <v>Components</v>
      </c>
      <c r="H919" t="str">
        <f>RIGHT(Table3[[#This Row],[category]], LEN(Table3[[#This Row],[category]]) - FIND("|", Table3[[#This Row],[category]], FIND("|", Table3[[#This Row],[category]]) + 1))</f>
        <v>InternalSolidStateDrives</v>
      </c>
      <c r="I919" s="6">
        <v>3307</v>
      </c>
      <c r="J919" s="6">
        <v>6100</v>
      </c>
      <c r="K919" s="1">
        <f t="shared" si="84"/>
        <v>45.786885245901637</v>
      </c>
      <c r="L919" s="3">
        <v>0.46</v>
      </c>
      <c r="M919" s="1">
        <v>4.3</v>
      </c>
      <c r="N919" s="11">
        <v>2515</v>
      </c>
      <c r="O919" s="7">
        <f>IF(ISNUMBER(Table3[[#This Row],[rating]]), Table3[[#This Row],[rating]], "")</f>
        <v>4.3</v>
      </c>
      <c r="P919" s="7">
        <f>Table3[[#This Row],[average rating]] + (Table3[[#This Row],[rating_count]] / 1000)</f>
        <v>6.8149999999999995</v>
      </c>
      <c r="Q919" s="7">
        <f>IFERROR(ROUND(VALUE(Table3[[#This Row],[rating]]), 0), "")</f>
        <v>4</v>
      </c>
      <c r="R919" t="s">
        <v>8486</v>
      </c>
      <c r="S919" t="s">
        <v>8487</v>
      </c>
      <c r="T919" t="s">
        <v>8488</v>
      </c>
      <c r="U919" t="s">
        <v>8489</v>
      </c>
      <c r="V919" t="s">
        <v>8490</v>
      </c>
      <c r="W919" t="s">
        <v>8491</v>
      </c>
      <c r="X919" t="s">
        <v>8492</v>
      </c>
      <c r="Y919" t="s">
        <v>8493</v>
      </c>
      <c r="Z919" s="6">
        <f t="shared" si="85"/>
        <v>15341500</v>
      </c>
      <c r="AA919" s="6">
        <f>IFERROR(VALUE(Table3[[#This Row],[potential revenue]]), 0)</f>
        <v>15341500</v>
      </c>
      <c r="AB919" t="str">
        <f t="shared" si="86"/>
        <v>Yes</v>
      </c>
      <c r="AC919">
        <f t="shared" si="87"/>
        <v>294</v>
      </c>
      <c r="AD919" t="str">
        <f t="shared" si="88"/>
        <v>&gt;₹500</v>
      </c>
      <c r="AE919" t="str">
        <f t="shared" si="89"/>
        <v>41–50%</v>
      </c>
    </row>
    <row r="920" spans="1:31" x14ac:dyDescent="0.35">
      <c r="A920" t="s">
        <v>8037</v>
      </c>
      <c r="B920" t="s">
        <v>3510</v>
      </c>
      <c r="C920" t="str">
        <f>PROPER(Table3[[#This Row],[product_name2]])</f>
        <v>Striff Ps2_01 Multi Angle Mobile/Tablet Tabletop Stand. Phone Holder For Iphone, Android, Samsung, Oneplus, Xiaomi. Portable, Foldable Cell Phone Stand. Perfect For Bed, Office, Home &amp; Desktop (Black)</v>
      </c>
      <c r="D920" t="s">
        <v>3511</v>
      </c>
      <c r="E920" t="s">
        <v>7125</v>
      </c>
      <c r="F920" t="str">
        <f>LEFT(Table3[[#This Row],[category]], FIND("|", Table3[[#This Row],[category]]) - 1)</f>
        <v>OfficeProducts</v>
      </c>
      <c r="G920" t="str">
        <f>MID(Table3[[#This Row],[category]], FIND("|", Table3[[#This Row],[category]]) + 1, FIND("|", Table3[[#This Row],[category]], FIND("|", Table3[[#This Row],[category]]) + 1) - FIND("|", Table3[[#This Row],[category]]) - 1)</f>
        <v>OfficePaperProducts</v>
      </c>
      <c r="H920" t="str">
        <f>RIGHT(Table3[[#This Row],[category]], LEN(Table3[[#This Row],[category]]) - FIND("|", Table3[[#This Row],[category]], FIND("|", Table3[[#This Row],[category]]) + 1))</f>
        <v>Paper|Stationery|Pens,Pencils&amp;WritingSupplies|Pens&amp;Refills|StickBallpointPens</v>
      </c>
      <c r="I920" s="6">
        <v>341</v>
      </c>
      <c r="J920" s="6">
        <v>450</v>
      </c>
      <c r="K920" s="1">
        <f t="shared" si="84"/>
        <v>24.222222222222221</v>
      </c>
      <c r="L920" s="3">
        <v>0.24</v>
      </c>
      <c r="M920" s="1">
        <v>4.3</v>
      </c>
      <c r="N920" s="11">
        <v>2493</v>
      </c>
      <c r="O920" s="7">
        <f>IF(ISNUMBER(Table3[[#This Row],[rating]]), Table3[[#This Row],[rating]], "")</f>
        <v>4.3</v>
      </c>
      <c r="P920" s="7">
        <f>Table3[[#This Row],[average rating]] + (Table3[[#This Row],[rating_count]] / 1000)</f>
        <v>6.7929999999999993</v>
      </c>
      <c r="Q920" s="7">
        <f>IFERROR(ROUND(VALUE(Table3[[#This Row],[rating]]), 0), "")</f>
        <v>4</v>
      </c>
      <c r="R920" t="s">
        <v>8039</v>
      </c>
      <c r="S920" t="s">
        <v>8040</v>
      </c>
      <c r="T920" t="s">
        <v>8041</v>
      </c>
      <c r="U920" t="s">
        <v>8042</v>
      </c>
      <c r="V920" t="s">
        <v>8043</v>
      </c>
      <c r="W920" t="s">
        <v>8044</v>
      </c>
      <c r="X920" t="s">
        <v>8045</v>
      </c>
      <c r="Y920" t="s">
        <v>8046</v>
      </c>
      <c r="Z920" s="6">
        <f t="shared" si="85"/>
        <v>1121850</v>
      </c>
      <c r="AA920" s="6">
        <f>IFERROR(VALUE(Table3[[#This Row],[potential revenue]]), 0)</f>
        <v>1121850</v>
      </c>
      <c r="AB920" t="str">
        <f t="shared" si="86"/>
        <v>No</v>
      </c>
      <c r="AC920">
        <f t="shared" si="87"/>
        <v>295</v>
      </c>
      <c r="AD920" t="str">
        <f t="shared" si="88"/>
        <v>&gt;₹500</v>
      </c>
      <c r="AE920" t="str">
        <f t="shared" si="89"/>
        <v>21–30%</v>
      </c>
    </row>
    <row r="921" spans="1:31" x14ac:dyDescent="0.35">
      <c r="A921" t="s">
        <v>1271</v>
      </c>
      <c r="B921" t="s">
        <v>3982</v>
      </c>
      <c r="C921" t="str">
        <f>PROPER(Table3[[#This Row],[product_name2]])</f>
        <v>Fire-Boltt Ring 3 Smart Watch 1.8 Biggest Display With Advanced Bluetooth Calling Chip, Voice Assistance,118 Sports Modes, In Built Calculator &amp; Games, Spo2, Heart Rate Monitoring</v>
      </c>
      <c r="D921" t="s">
        <v>3983</v>
      </c>
      <c r="E921" t="s">
        <v>20</v>
      </c>
      <c r="F921" t="str">
        <f>LEFT(Table3[[#This Row],[category]], FIND("|", Table3[[#This Row],[category]]) - 1)</f>
        <v>Computers&amp;Accessories</v>
      </c>
      <c r="G921" t="str">
        <f>MID(Table3[[#This Row],[category]], FIND("|", Table3[[#This Row],[category]]) + 1, FIND("|", Table3[[#This Row],[category]], FIND("|", Table3[[#This Row],[category]]) + 1) - FIND("|", Table3[[#This Row],[category]]) - 1)</f>
        <v>Accessories&amp;Peripherals</v>
      </c>
      <c r="H921" t="str">
        <f>RIGHT(Table3[[#This Row],[category]], LEN(Table3[[#This Row],[category]]) - FIND("|", Table3[[#This Row],[category]], FIND("|", Table3[[#This Row],[category]]) + 1))</f>
        <v>Cables&amp;Accessories|Cables|USBCables</v>
      </c>
      <c r="I921" s="6">
        <v>399</v>
      </c>
      <c r="J921" s="6">
        <v>1099</v>
      </c>
      <c r="K921" s="1">
        <f t="shared" si="84"/>
        <v>63.694267515923563</v>
      </c>
      <c r="L921" s="3">
        <v>0.64</v>
      </c>
      <c r="M921" s="1">
        <v>4.0999999999999996</v>
      </c>
      <c r="N921" s="11">
        <v>2685</v>
      </c>
      <c r="O921" s="7">
        <f>IF(ISNUMBER(Table3[[#This Row],[rating]]), Table3[[#This Row],[rating]], "")</f>
        <v>4.0999999999999996</v>
      </c>
      <c r="P921" s="7">
        <f>Table3[[#This Row],[average rating]] + (Table3[[#This Row],[rating_count]] / 1000)</f>
        <v>6.7850000000000001</v>
      </c>
      <c r="Q921" s="7">
        <f>IFERROR(ROUND(VALUE(Table3[[#This Row],[rating]]), 0), "")</f>
        <v>4</v>
      </c>
      <c r="R921" t="s">
        <v>1273</v>
      </c>
      <c r="S921" t="s">
        <v>1274</v>
      </c>
      <c r="T921" t="s">
        <v>1275</v>
      </c>
      <c r="U921" t="s">
        <v>1276</v>
      </c>
      <c r="V921" t="s">
        <v>1277</v>
      </c>
      <c r="W921" t="s">
        <v>1278</v>
      </c>
      <c r="X921" t="s">
        <v>1279</v>
      </c>
      <c r="Y921" t="s">
        <v>1280</v>
      </c>
      <c r="Z921" s="6">
        <f t="shared" si="85"/>
        <v>2950815</v>
      </c>
      <c r="AA921" s="6">
        <f>IFERROR(VALUE(Table3[[#This Row],[potential revenue]]), 0)</f>
        <v>2950815</v>
      </c>
      <c r="AB921" t="str">
        <f t="shared" si="86"/>
        <v>No</v>
      </c>
      <c r="AC921">
        <f t="shared" si="87"/>
        <v>295</v>
      </c>
      <c r="AD921" t="str">
        <f t="shared" si="88"/>
        <v>₹200–₹500</v>
      </c>
      <c r="AE921" t="str">
        <f t="shared" si="89"/>
        <v>61–70%</v>
      </c>
    </row>
    <row r="922" spans="1:31" x14ac:dyDescent="0.35">
      <c r="A922" t="s">
        <v>1587</v>
      </c>
      <c r="B922" t="s">
        <v>5828</v>
      </c>
      <c r="C922" t="str">
        <f>PROPER(Table3[[#This Row],[product_name2]])</f>
        <v>Duracell Ultra Alkaline Aaa Battery, 8 Pcs</v>
      </c>
      <c r="D922" t="s">
        <v>5829</v>
      </c>
      <c r="E922" t="s">
        <v>20</v>
      </c>
      <c r="F922" t="str">
        <f>LEFT(Table3[[#This Row],[category]], FIND("|", Table3[[#This Row],[category]]) - 1)</f>
        <v>Computers&amp;Accessories</v>
      </c>
      <c r="G922" t="str">
        <f>MID(Table3[[#This Row],[category]], FIND("|", Table3[[#This Row],[category]]) + 1, FIND("|", Table3[[#This Row],[category]], FIND("|", Table3[[#This Row],[category]]) + 1) - FIND("|", Table3[[#This Row],[category]]) - 1)</f>
        <v>Accessories&amp;Peripherals</v>
      </c>
      <c r="H922" t="str">
        <f>RIGHT(Table3[[#This Row],[category]], LEN(Table3[[#This Row],[category]]) - FIND("|", Table3[[#This Row],[category]], FIND("|", Table3[[#This Row],[category]]) + 1))</f>
        <v>Cables&amp;Accessories|Cables|USBCables</v>
      </c>
      <c r="I922" s="6">
        <v>399</v>
      </c>
      <c r="J922" s="6">
        <v>1099</v>
      </c>
      <c r="K922" s="1">
        <f t="shared" si="84"/>
        <v>63.694267515923563</v>
      </c>
      <c r="L922" s="3">
        <v>0.64</v>
      </c>
      <c r="M922" s="1">
        <v>4.0999999999999996</v>
      </c>
      <c r="N922" s="11">
        <v>2685</v>
      </c>
      <c r="O922" s="7">
        <f>IF(ISNUMBER(Table3[[#This Row],[rating]]), Table3[[#This Row],[rating]], "")</f>
        <v>4.0999999999999996</v>
      </c>
      <c r="P922" s="7">
        <f>Table3[[#This Row],[average rating]] + (Table3[[#This Row],[rating_count]] / 1000)</f>
        <v>6.7850000000000001</v>
      </c>
      <c r="Q922" s="7">
        <f>IFERROR(ROUND(VALUE(Table3[[#This Row],[rating]]), 0), "")</f>
        <v>4</v>
      </c>
      <c r="R922" t="s">
        <v>1589</v>
      </c>
      <c r="S922" t="s">
        <v>1274</v>
      </c>
      <c r="T922" t="s">
        <v>1275</v>
      </c>
      <c r="U922" t="s">
        <v>1276</v>
      </c>
      <c r="V922" t="s">
        <v>1277</v>
      </c>
      <c r="W922" t="s">
        <v>1278</v>
      </c>
      <c r="X922" t="s">
        <v>1590</v>
      </c>
      <c r="Y922" t="s">
        <v>1591</v>
      </c>
      <c r="Z922" s="6">
        <f t="shared" si="85"/>
        <v>2950815</v>
      </c>
      <c r="AA922" s="6">
        <f>IFERROR(VALUE(Table3[[#This Row],[potential revenue]]), 0)</f>
        <v>2950815</v>
      </c>
      <c r="AB922" t="str">
        <f t="shared" si="86"/>
        <v>Yes</v>
      </c>
      <c r="AC922">
        <f t="shared" si="87"/>
        <v>295</v>
      </c>
      <c r="AD922" t="str">
        <f t="shared" si="88"/>
        <v>₹200–₹500</v>
      </c>
      <c r="AE922" t="str">
        <f t="shared" si="89"/>
        <v>61–70%</v>
      </c>
    </row>
    <row r="923" spans="1:31" x14ac:dyDescent="0.35">
      <c r="A923" t="s">
        <v>11999</v>
      </c>
      <c r="B923" t="s">
        <v>896</v>
      </c>
      <c r="C923" t="str">
        <f>PROPER(Table3[[#This Row],[product_name2]])</f>
        <v>Gilary Multi Charging Cable, 3 In 1 Nylon Braided Fast Charging Cable For Iphone Micro Usb Type C Mobile Phone | Colour May Vary |</v>
      </c>
      <c r="D923" t="s">
        <v>897</v>
      </c>
      <c r="E923" t="s">
        <v>12001</v>
      </c>
      <c r="F923" t="str">
        <f>LEFT(Table3[[#This Row],[category]], FIND("|", Table3[[#This Row],[category]]) - 1)</f>
        <v>Home&amp;Kitchen</v>
      </c>
      <c r="G923" t="str">
        <f>MID(Table3[[#This Row],[category]], FIND("|", Table3[[#This Row],[category]]) + 1, FIND("|", Table3[[#This Row],[category]], FIND("|", Table3[[#This Row],[category]]) + 1) - FIND("|", Table3[[#This Row],[category]]) - 1)</f>
        <v>Kitchen&amp;HomeAppliances</v>
      </c>
      <c r="H923" t="str">
        <f>RIGHT(Table3[[#This Row],[category]], LEN(Table3[[#This Row],[category]]) - FIND("|", Table3[[#This Row],[category]], FIND("|", Table3[[#This Row],[category]]) + 1))</f>
        <v>SmallKitchenAppliances|SmallApplianceParts&amp;Accessories</v>
      </c>
      <c r="I923" s="6">
        <v>688</v>
      </c>
      <c r="J923" s="6">
        <v>747</v>
      </c>
      <c r="K923" s="1">
        <f t="shared" si="84"/>
        <v>7.8982597054886208</v>
      </c>
      <c r="L923" s="3">
        <v>0.08</v>
      </c>
      <c r="M923" s="1">
        <v>4.5</v>
      </c>
      <c r="N923" s="11">
        <v>2280</v>
      </c>
      <c r="O923" s="7">
        <f>IF(ISNUMBER(Table3[[#This Row],[rating]]), Table3[[#This Row],[rating]], "")</f>
        <v>4.5</v>
      </c>
      <c r="P923" s="7">
        <f>Table3[[#This Row],[average rating]] + (Table3[[#This Row],[rating_count]] / 1000)</f>
        <v>6.7799999999999994</v>
      </c>
      <c r="Q923" s="7">
        <f>IFERROR(ROUND(VALUE(Table3[[#This Row],[rating]]), 0), "")</f>
        <v>5</v>
      </c>
      <c r="R923" t="s">
        <v>12002</v>
      </c>
      <c r="S923" t="s">
        <v>12003</v>
      </c>
      <c r="T923" t="s">
        <v>12004</v>
      </c>
      <c r="U923" t="s">
        <v>12005</v>
      </c>
      <c r="V923" t="s">
        <v>12006</v>
      </c>
      <c r="W923" t="s">
        <v>12007</v>
      </c>
      <c r="X923" t="s">
        <v>12008</v>
      </c>
      <c r="Y923" t="s">
        <v>12009</v>
      </c>
      <c r="Z923" s="6">
        <f t="shared" si="85"/>
        <v>1703160</v>
      </c>
      <c r="AA923" s="6">
        <f>IFERROR(VALUE(Table3[[#This Row],[potential revenue]]), 0)</f>
        <v>1703160</v>
      </c>
      <c r="AB923" t="str">
        <f t="shared" si="86"/>
        <v>Yes</v>
      </c>
      <c r="AC923">
        <f t="shared" si="87"/>
        <v>295</v>
      </c>
      <c r="AD923" t="str">
        <f t="shared" si="88"/>
        <v>₹200–₹500</v>
      </c>
      <c r="AE923" t="str">
        <f t="shared" si="89"/>
        <v>0–10%</v>
      </c>
    </row>
    <row r="924" spans="1:31" x14ac:dyDescent="0.35">
      <c r="A924" t="s">
        <v>276</v>
      </c>
      <c r="B924" t="s">
        <v>7866</v>
      </c>
      <c r="C924" t="str">
        <f>PROPER(Table3[[#This Row],[product_name2]])</f>
        <v>Sandisk 1Tb Extreme Portable Ssd 1050Mb/S R, 1000Mb/S W,Upto 2 Meter Drop Protection With Ip55 Water/Dust Resistance, Hw Encryption, Pc,Mac &amp; Typec Smartphone Compatible, 5Y Warranty, External Ssd</v>
      </c>
      <c r="D924" t="s">
        <v>7867</v>
      </c>
      <c r="E924" t="s">
        <v>20</v>
      </c>
      <c r="F924" t="str">
        <f>LEFT(Table3[[#This Row],[category]], FIND("|", Table3[[#This Row],[category]]) - 1)</f>
        <v>Computers&amp;Accessories</v>
      </c>
      <c r="G924" t="str">
        <f>MID(Table3[[#This Row],[category]], FIND("|", Table3[[#This Row],[category]]) + 1, FIND("|", Table3[[#This Row],[category]], FIND("|", Table3[[#This Row],[category]]) + 1) - FIND("|", Table3[[#This Row],[category]]) - 1)</f>
        <v>Accessories&amp;Peripherals</v>
      </c>
      <c r="H924" t="str">
        <f>RIGHT(Table3[[#This Row],[category]], LEN(Table3[[#This Row],[category]]) - FIND("|", Table3[[#This Row],[category]], FIND("|", Table3[[#This Row],[category]]) + 1))</f>
        <v>Cables&amp;Accessories|Cables|USBCables</v>
      </c>
      <c r="I924" s="6">
        <v>299</v>
      </c>
      <c r="J924" s="6">
        <v>399</v>
      </c>
      <c r="K924" s="1">
        <f t="shared" si="84"/>
        <v>25.062656641604008</v>
      </c>
      <c r="L924" s="3">
        <v>0.25</v>
      </c>
      <c r="M924" s="1">
        <v>4</v>
      </c>
      <c r="N924" s="11">
        <v>2766</v>
      </c>
      <c r="O924" s="7">
        <f>IF(ISNUMBER(Table3[[#This Row],[rating]]), Table3[[#This Row],[rating]], "")</f>
        <v>4</v>
      </c>
      <c r="P924" s="7">
        <f>Table3[[#This Row],[average rating]] + (Table3[[#This Row],[rating_count]] / 1000)</f>
        <v>6.766</v>
      </c>
      <c r="Q924" s="7">
        <f>IFERROR(ROUND(VALUE(Table3[[#This Row],[rating]]), 0), "")</f>
        <v>4</v>
      </c>
      <c r="R924" t="s">
        <v>278</v>
      </c>
      <c r="S924" t="s">
        <v>279</v>
      </c>
      <c r="T924" t="s">
        <v>280</v>
      </c>
      <c r="U924" t="s">
        <v>281</v>
      </c>
      <c r="V924" t="s">
        <v>282</v>
      </c>
      <c r="W924" t="s">
        <v>283</v>
      </c>
      <c r="X924" t="s">
        <v>284</v>
      </c>
      <c r="Y924" t="s">
        <v>285</v>
      </c>
      <c r="Z924" s="6">
        <f t="shared" si="85"/>
        <v>1103634</v>
      </c>
      <c r="AA924" s="6">
        <f>IFERROR(VALUE(Table3[[#This Row],[potential revenue]]), 0)</f>
        <v>1103634</v>
      </c>
      <c r="AB924" t="str">
        <f t="shared" si="86"/>
        <v>No</v>
      </c>
      <c r="AC924">
        <f t="shared" si="87"/>
        <v>295</v>
      </c>
      <c r="AD924" t="str">
        <f t="shared" si="88"/>
        <v>&gt;₹500</v>
      </c>
      <c r="AE924" t="str">
        <f t="shared" si="89"/>
        <v>21–30%</v>
      </c>
    </row>
    <row r="925" spans="1:31" x14ac:dyDescent="0.35">
      <c r="A925" t="s">
        <v>276</v>
      </c>
      <c r="B925" t="s">
        <v>8699</v>
      </c>
      <c r="C925" t="str">
        <f>PROPER(Table3[[#This Row],[product_name2]])</f>
        <v>Prestige Pkgss 1.7L 1500W Electric Kettle (Stainless Steel)</v>
      </c>
      <c r="D925" t="s">
        <v>8700</v>
      </c>
      <c r="E925" t="s">
        <v>20</v>
      </c>
      <c r="F925" t="str">
        <f>LEFT(Table3[[#This Row],[category]], FIND("|", Table3[[#This Row],[category]]) - 1)</f>
        <v>Computers&amp;Accessories</v>
      </c>
      <c r="G925" t="str">
        <f>MID(Table3[[#This Row],[category]], FIND("|", Table3[[#This Row],[category]]) + 1, FIND("|", Table3[[#This Row],[category]], FIND("|", Table3[[#This Row],[category]]) + 1) - FIND("|", Table3[[#This Row],[category]]) - 1)</f>
        <v>Accessories&amp;Peripherals</v>
      </c>
      <c r="H925" t="str">
        <f>RIGHT(Table3[[#This Row],[category]], LEN(Table3[[#This Row],[category]]) - FIND("|", Table3[[#This Row],[category]], FIND("|", Table3[[#This Row],[category]]) + 1))</f>
        <v>Cables&amp;Accessories|Cables|USBCables</v>
      </c>
      <c r="I925" s="6">
        <v>299</v>
      </c>
      <c r="J925" s="6">
        <v>399</v>
      </c>
      <c r="K925" s="1">
        <f t="shared" si="84"/>
        <v>25.062656641604008</v>
      </c>
      <c r="L925" s="3">
        <v>0.25</v>
      </c>
      <c r="M925" s="1">
        <v>4</v>
      </c>
      <c r="N925" s="11">
        <v>2766</v>
      </c>
      <c r="O925" s="7">
        <f>IF(ISNUMBER(Table3[[#This Row],[rating]]), Table3[[#This Row],[rating]], "")</f>
        <v>4</v>
      </c>
      <c r="P925" s="7">
        <f>Table3[[#This Row],[average rating]] + (Table3[[#This Row],[rating_count]] / 1000)</f>
        <v>6.766</v>
      </c>
      <c r="Q925" s="7">
        <f>IFERROR(ROUND(VALUE(Table3[[#This Row],[rating]]), 0), "")</f>
        <v>4</v>
      </c>
      <c r="R925" t="s">
        <v>278</v>
      </c>
      <c r="S925" t="s">
        <v>279</v>
      </c>
      <c r="T925" t="s">
        <v>280</v>
      </c>
      <c r="U925" t="s">
        <v>281</v>
      </c>
      <c r="V925" t="s">
        <v>282</v>
      </c>
      <c r="W925" t="s">
        <v>283</v>
      </c>
      <c r="X925" t="s">
        <v>6369</v>
      </c>
      <c r="Y925" t="s">
        <v>6370</v>
      </c>
      <c r="Z925" s="6">
        <f t="shared" si="85"/>
        <v>1103634</v>
      </c>
      <c r="AA925" s="6">
        <f>IFERROR(VALUE(Table3[[#This Row],[potential revenue]]), 0)</f>
        <v>1103634</v>
      </c>
      <c r="AB925" t="str">
        <f t="shared" si="86"/>
        <v>No</v>
      </c>
      <c r="AC925">
        <f t="shared" si="87"/>
        <v>294</v>
      </c>
      <c r="AD925" t="str">
        <f t="shared" si="88"/>
        <v>₹200–₹500</v>
      </c>
      <c r="AE925" t="str">
        <f t="shared" si="89"/>
        <v>21–30%</v>
      </c>
    </row>
    <row r="926" spans="1:31" x14ac:dyDescent="0.35">
      <c r="A926" t="s">
        <v>7179</v>
      </c>
      <c r="B926" t="s">
        <v>3374</v>
      </c>
      <c r="C926" t="str">
        <f>PROPER(Table3[[#This Row],[product_name2]])</f>
        <v>Oppo A74 5G (Fantastic Purple,6Gb Ram,128Gb Storage) With No Cost Emi/Additional Exchange Offers</v>
      </c>
      <c r="D926" t="s">
        <v>3375</v>
      </c>
      <c r="E926" t="s">
        <v>6347</v>
      </c>
      <c r="F926" t="str">
        <f>LEFT(Table3[[#This Row],[category]], FIND("|", Table3[[#This Row],[category]]) - 1)</f>
        <v>OfficeProducts</v>
      </c>
      <c r="G926" t="str">
        <f>MID(Table3[[#This Row],[category]], FIND("|", Table3[[#This Row],[category]]) + 1, FIND("|", Table3[[#This Row],[category]], FIND("|", Table3[[#This Row],[category]]) + 1) - FIND("|", Table3[[#This Row],[category]]) - 1)</f>
        <v>OfficePaperProducts</v>
      </c>
      <c r="H926" t="str">
        <f>RIGHT(Table3[[#This Row],[category]], LEN(Table3[[#This Row],[category]]) - FIND("|", Table3[[#This Row],[category]], FIND("|", Table3[[#This Row],[category]]) + 1))</f>
        <v>Paper|Stationery|Pens,Pencils&amp;WritingSupplies|Pens&amp;Refills|RetractableBallpointPens</v>
      </c>
      <c r="I926" s="6">
        <v>178</v>
      </c>
      <c r="J926" s="6">
        <v>210</v>
      </c>
      <c r="K926" s="1">
        <f t="shared" si="84"/>
        <v>15.238095238095239</v>
      </c>
      <c r="L926" s="3">
        <v>0.15</v>
      </c>
      <c r="M926" s="1">
        <v>4.3</v>
      </c>
      <c r="N926" s="11">
        <v>2450</v>
      </c>
      <c r="O926" s="7">
        <f>IF(ISNUMBER(Table3[[#This Row],[rating]]), Table3[[#This Row],[rating]], "")</f>
        <v>4.3</v>
      </c>
      <c r="P926" s="7">
        <f>Table3[[#This Row],[average rating]] + (Table3[[#This Row],[rating_count]] / 1000)</f>
        <v>6.75</v>
      </c>
      <c r="Q926" s="7">
        <f>IFERROR(ROUND(VALUE(Table3[[#This Row],[rating]]), 0), "")</f>
        <v>4</v>
      </c>
      <c r="R926" t="s">
        <v>7181</v>
      </c>
      <c r="S926" t="s">
        <v>7182</v>
      </c>
      <c r="T926" t="s">
        <v>7183</v>
      </c>
      <c r="U926" t="s">
        <v>7184</v>
      </c>
      <c r="V926" t="s">
        <v>7185</v>
      </c>
      <c r="W926" t="s">
        <v>7186</v>
      </c>
      <c r="X926" t="s">
        <v>7187</v>
      </c>
      <c r="Y926" t="s">
        <v>7188</v>
      </c>
      <c r="Z926" s="6">
        <f t="shared" si="85"/>
        <v>514500</v>
      </c>
      <c r="AA926" s="6">
        <f>IFERROR(VALUE(Table3[[#This Row],[potential revenue]]), 0)</f>
        <v>514500</v>
      </c>
      <c r="AB926" t="str">
        <f t="shared" si="86"/>
        <v>No</v>
      </c>
      <c r="AC926">
        <f t="shared" si="87"/>
        <v>295</v>
      </c>
      <c r="AD926" t="str">
        <f t="shared" si="88"/>
        <v>₹200–₹500</v>
      </c>
      <c r="AE926" t="str">
        <f t="shared" si="89"/>
        <v>11–20%</v>
      </c>
    </row>
    <row r="927" spans="1:31" x14ac:dyDescent="0.35">
      <c r="A927" t="s">
        <v>10090</v>
      </c>
      <c r="B927" t="s">
        <v>10416</v>
      </c>
      <c r="C927" t="str">
        <f>PROPER(Table3[[#This Row],[product_name2]])</f>
        <v>Oratech Coffee Frother Electric, Milk Frother Electric, Coffee Beater, Cappuccino Maker, Coffee Foamer, Mocktail Mixer, Coffee Foam Maker, Coffee Whisker Electric, Froth Maker, Coffee Stirrers Electric, Coffee Frothers, Coffee Blender, (6 Month Warranty) (Multicolour)</v>
      </c>
      <c r="D927" t="s">
        <v>10417</v>
      </c>
      <c r="E927" t="s">
        <v>8806</v>
      </c>
      <c r="F927" t="str">
        <f>LEFT(Table3[[#This Row],[category]], FIND("|", Table3[[#This Row],[category]]) - 1)</f>
        <v>Home&amp;Kitchen</v>
      </c>
      <c r="G927" t="str">
        <f>MID(Table3[[#This Row],[category]], FIND("|", Table3[[#This Row],[category]]) + 1, FIND("|", Table3[[#This Row],[category]], FIND("|", Table3[[#This Row],[category]]) + 1) - FIND("|", Table3[[#This Row],[category]]) - 1)</f>
        <v>Kitchen&amp;HomeAppliances</v>
      </c>
      <c r="H927" t="str">
        <f>RIGHT(Table3[[#This Row],[category]], LEN(Table3[[#This Row],[category]]) - FIND("|", Table3[[#This Row],[category]], FIND("|", Table3[[#This Row],[category]]) + 1))</f>
        <v>SmallKitchenAppliances|Kettles&amp;HotWaterDispensers|Kettle&amp;ToasterSets</v>
      </c>
      <c r="I927" s="6">
        <v>1199</v>
      </c>
      <c r="J927" s="6">
        <v>1950</v>
      </c>
      <c r="K927" s="1">
        <f t="shared" si="84"/>
        <v>38.512820512820511</v>
      </c>
      <c r="L927" s="3">
        <v>0.39</v>
      </c>
      <c r="M927" s="1">
        <v>3.9</v>
      </c>
      <c r="N927" s="11">
        <v>2832</v>
      </c>
      <c r="O927" s="7">
        <f>IF(ISNUMBER(Table3[[#This Row],[rating]]), Table3[[#This Row],[rating]], "")</f>
        <v>3.9</v>
      </c>
      <c r="P927" s="7">
        <f>Table3[[#This Row],[average rating]] + (Table3[[#This Row],[rating_count]] / 1000)</f>
        <v>6.7319999999999993</v>
      </c>
      <c r="Q927" s="7">
        <f>IFERROR(ROUND(VALUE(Table3[[#This Row],[rating]]), 0), "")</f>
        <v>4</v>
      </c>
      <c r="R927" t="s">
        <v>10092</v>
      </c>
      <c r="S927" t="s">
        <v>10093</v>
      </c>
      <c r="T927" t="s">
        <v>10094</v>
      </c>
      <c r="U927" t="s">
        <v>10095</v>
      </c>
      <c r="V927" t="s">
        <v>10096</v>
      </c>
      <c r="W927" t="s">
        <v>10097</v>
      </c>
      <c r="X927" t="s">
        <v>10098</v>
      </c>
      <c r="Y927" t="s">
        <v>10099</v>
      </c>
      <c r="Z927" s="6">
        <f t="shared" si="85"/>
        <v>5522400</v>
      </c>
      <c r="AA927" s="6">
        <f>IFERROR(VALUE(Table3[[#This Row],[potential revenue]]), 0)</f>
        <v>5522400</v>
      </c>
      <c r="AB927" t="str">
        <f t="shared" si="86"/>
        <v>No</v>
      </c>
      <c r="AC927">
        <f t="shared" si="87"/>
        <v>295</v>
      </c>
      <c r="AD927" t="str">
        <f t="shared" si="88"/>
        <v>&lt;₹200</v>
      </c>
      <c r="AE927" t="str">
        <f t="shared" si="89"/>
        <v>31–40%</v>
      </c>
    </row>
    <row r="928" spans="1:31" x14ac:dyDescent="0.35">
      <c r="A928" t="s">
        <v>11777</v>
      </c>
      <c r="B928" t="s">
        <v>1941</v>
      </c>
      <c r="C928" t="str">
        <f>PROPER(Table3[[#This Row],[product_name2]])</f>
        <v>Amazon Basics Hdmi Coupler,Black</v>
      </c>
      <c r="D928" t="s">
        <v>1942</v>
      </c>
      <c r="E928" t="s">
        <v>11779</v>
      </c>
      <c r="F928" t="str">
        <f>LEFT(Table3[[#This Row],[category]], FIND("|", Table3[[#This Row],[category]]) - 1)</f>
        <v>Home&amp;Kitchen</v>
      </c>
      <c r="G928" t="str">
        <f>MID(Table3[[#This Row],[category]], FIND("|", Table3[[#This Row],[category]]) + 1, FIND("|", Table3[[#This Row],[category]], FIND("|", Table3[[#This Row],[category]]) + 1) - FIND("|", Table3[[#This Row],[category]]) - 1)</f>
        <v>Kitchen&amp;HomeAppliances</v>
      </c>
      <c r="H928" t="str">
        <f>RIGHT(Table3[[#This Row],[category]], LEN(Table3[[#This Row],[category]]) - FIND("|", Table3[[#This Row],[category]], FIND("|", Table3[[#This Row],[category]]) + 1))</f>
        <v>SmallKitchenAppliances|Juicers|ColdPressJuicers</v>
      </c>
      <c r="I928" s="6">
        <v>12609</v>
      </c>
      <c r="J928" s="6">
        <v>23999</v>
      </c>
      <c r="K928" s="1">
        <f t="shared" si="84"/>
        <v>47.460310846285267</v>
      </c>
      <c r="L928" s="3">
        <v>0.47</v>
      </c>
      <c r="M928" s="1">
        <v>4.4000000000000004</v>
      </c>
      <c r="N928" s="11">
        <v>2288</v>
      </c>
      <c r="O928" s="7">
        <f>IF(ISNUMBER(Table3[[#This Row],[rating]]), Table3[[#This Row],[rating]], "")</f>
        <v>4.4000000000000004</v>
      </c>
      <c r="P928" s="7">
        <f>Table3[[#This Row],[average rating]] + (Table3[[#This Row],[rating_count]] / 1000)</f>
        <v>6.6880000000000006</v>
      </c>
      <c r="Q928" s="7">
        <f>IFERROR(ROUND(VALUE(Table3[[#This Row],[rating]]), 0), "")</f>
        <v>4</v>
      </c>
      <c r="R928" t="s">
        <v>11780</v>
      </c>
      <c r="S928" t="s">
        <v>11781</v>
      </c>
      <c r="T928" t="s">
        <v>11782</v>
      </c>
      <c r="U928" t="s">
        <v>11783</v>
      </c>
      <c r="V928" t="s">
        <v>11784</v>
      </c>
      <c r="W928" t="s">
        <v>11785</v>
      </c>
      <c r="X928" t="s">
        <v>11786</v>
      </c>
      <c r="Y928" t="s">
        <v>11787</v>
      </c>
      <c r="Z928" s="6">
        <f t="shared" si="85"/>
        <v>54909712</v>
      </c>
      <c r="AA928" s="6">
        <f>IFERROR(VALUE(Table3[[#This Row],[potential revenue]]), 0)</f>
        <v>54909712</v>
      </c>
      <c r="AB928" t="str">
        <f t="shared" si="86"/>
        <v>No</v>
      </c>
      <c r="AC928">
        <f t="shared" si="87"/>
        <v>296</v>
      </c>
      <c r="AD928" t="str">
        <f t="shared" si="88"/>
        <v>&gt;₹500</v>
      </c>
      <c r="AE928" t="str">
        <f t="shared" si="89"/>
        <v>41–50%</v>
      </c>
    </row>
    <row r="929" spans="1:31" x14ac:dyDescent="0.35">
      <c r="A929" t="s">
        <v>1010</v>
      </c>
      <c r="B929" t="s">
        <v>160</v>
      </c>
      <c r="C929" t="str">
        <f>PROPER(Table3[[#This Row],[product_name2]])</f>
        <v>Mi Braided Usb Type-C Cable For Charging Adapter (Red)</v>
      </c>
      <c r="D929" t="s">
        <v>161</v>
      </c>
      <c r="E929" t="s">
        <v>515</v>
      </c>
      <c r="F929" t="str">
        <f>LEFT(Table3[[#This Row],[category]], FIND("|", Table3[[#This Row],[category]]) - 1)</f>
        <v>Electronics</v>
      </c>
      <c r="G929" t="str">
        <f>MID(Table3[[#This Row],[category]], FIND("|", Table3[[#This Row],[category]]) + 1, FIND("|", Table3[[#This Row],[category]], FIND("|", Table3[[#This Row],[category]]) + 1) - FIND("|", Table3[[#This Row],[category]]) - 1)</f>
        <v>HomeTheater,TV&amp;Video</v>
      </c>
      <c r="H929" t="str">
        <f>RIGHT(Table3[[#This Row],[category]], LEN(Table3[[#This Row],[category]]) - FIND("|", Table3[[#This Row],[category]], FIND("|", Table3[[#This Row],[category]]) + 1))</f>
        <v>Televisions|StandardTelevisions</v>
      </c>
      <c r="I929" s="6">
        <v>7390</v>
      </c>
      <c r="J929" s="6">
        <v>20000</v>
      </c>
      <c r="K929" s="1">
        <f t="shared" si="84"/>
        <v>63.05</v>
      </c>
      <c r="L929" s="3">
        <v>0.63</v>
      </c>
      <c r="M929" s="1">
        <v>4.0999999999999996</v>
      </c>
      <c r="N929" s="11">
        <v>2581</v>
      </c>
      <c r="O929" s="7">
        <f>IF(ISNUMBER(Table3[[#This Row],[rating]]), Table3[[#This Row],[rating]], "")</f>
        <v>4.0999999999999996</v>
      </c>
      <c r="P929" s="7">
        <f>Table3[[#This Row],[average rating]] + (Table3[[#This Row],[rating_count]] / 1000)</f>
        <v>6.6809999999999992</v>
      </c>
      <c r="Q929" s="7">
        <f>IFERROR(ROUND(VALUE(Table3[[#This Row],[rating]]), 0), "")</f>
        <v>4</v>
      </c>
      <c r="R929" t="s">
        <v>1012</v>
      </c>
      <c r="S929" t="s">
        <v>1013</v>
      </c>
      <c r="T929" t="s">
        <v>1014</v>
      </c>
      <c r="U929" t="s">
        <v>1015</v>
      </c>
      <c r="V929" t="s">
        <v>1016</v>
      </c>
      <c r="W929" t="s">
        <v>1017</v>
      </c>
      <c r="X929" t="s">
        <v>1018</v>
      </c>
      <c r="Y929" t="s">
        <v>1019</v>
      </c>
      <c r="Z929" s="6">
        <f t="shared" si="85"/>
        <v>51620000</v>
      </c>
      <c r="AA929" s="6">
        <f>IFERROR(VALUE(Table3[[#This Row],[potential revenue]]), 0)</f>
        <v>51620000</v>
      </c>
      <c r="AB929" t="str">
        <f t="shared" si="86"/>
        <v>No</v>
      </c>
      <c r="AC929">
        <f t="shared" si="87"/>
        <v>297</v>
      </c>
      <c r="AD929" t="str">
        <f t="shared" si="88"/>
        <v>&gt;₹500</v>
      </c>
      <c r="AE929" t="str">
        <f t="shared" si="89"/>
        <v>61–70%</v>
      </c>
    </row>
    <row r="930" spans="1:31" x14ac:dyDescent="0.35">
      <c r="A930" t="s">
        <v>534</v>
      </c>
      <c r="B930" t="s">
        <v>11646</v>
      </c>
      <c r="C930" t="str">
        <f>PROPER(Table3[[#This Row],[product_name2]])</f>
        <v>Inalsa Vaccum Cleaner Handheld 800W High Powerful Motor- Dura Clean With Hepa Filtration &amp; Strong Powerful 16Kpa Suction| Lightweight, Compact &amp; Durable Body|Includes Multiple Accessories,(Grey/Black)</v>
      </c>
      <c r="D930" t="s">
        <v>11647</v>
      </c>
      <c r="E930" t="s">
        <v>469</v>
      </c>
      <c r="F930" t="str">
        <f>LEFT(Table3[[#This Row],[category]], FIND("|", Table3[[#This Row],[category]]) - 1)</f>
        <v>Electronics</v>
      </c>
      <c r="G930" t="str">
        <f>MID(Table3[[#This Row],[category]], FIND("|", Table3[[#This Row],[category]]) + 1, FIND("|", Table3[[#This Row],[category]], FIND("|", Table3[[#This Row],[category]]) + 1) - FIND("|", Table3[[#This Row],[category]]) - 1)</f>
        <v>HomeTheater,TV&amp;Video</v>
      </c>
      <c r="H930" t="str">
        <f>RIGHT(Table3[[#This Row],[category]], LEN(Table3[[#This Row],[category]]) - FIND("|", Table3[[#This Row],[category]], FIND("|", Table3[[#This Row],[category]]) + 1))</f>
        <v>Accessories|RemoteControls</v>
      </c>
      <c r="I930" s="6">
        <v>230</v>
      </c>
      <c r="J930" s="6">
        <v>499</v>
      </c>
      <c r="K930" s="1">
        <f t="shared" si="84"/>
        <v>53.907815631262523</v>
      </c>
      <c r="L930" s="3">
        <v>0.54</v>
      </c>
      <c r="M930" s="1">
        <v>3.7</v>
      </c>
      <c r="N930" s="11">
        <v>2960</v>
      </c>
      <c r="O930" s="7">
        <f>IF(ISNUMBER(Table3[[#This Row],[rating]]), Table3[[#This Row],[rating]], "")</f>
        <v>3.7</v>
      </c>
      <c r="P930" s="7">
        <f>Table3[[#This Row],[average rating]] + (Table3[[#This Row],[rating_count]] / 1000)</f>
        <v>6.66</v>
      </c>
      <c r="Q930" s="7">
        <f>IFERROR(ROUND(VALUE(Table3[[#This Row],[rating]]), 0), "")</f>
        <v>4</v>
      </c>
      <c r="R930" t="s">
        <v>536</v>
      </c>
      <c r="S930" t="s">
        <v>537</v>
      </c>
      <c r="T930" t="s">
        <v>538</v>
      </c>
      <c r="U930" t="s">
        <v>539</v>
      </c>
      <c r="V930" t="s">
        <v>540</v>
      </c>
      <c r="W930" t="s">
        <v>541</v>
      </c>
      <c r="X930" t="s">
        <v>542</v>
      </c>
      <c r="Y930" t="s">
        <v>543</v>
      </c>
      <c r="Z930" s="6">
        <f t="shared" si="85"/>
        <v>1477040</v>
      </c>
      <c r="AA930" s="6">
        <f>IFERROR(VALUE(Table3[[#This Row],[potential revenue]]), 0)</f>
        <v>1477040</v>
      </c>
      <c r="AB930" t="str">
        <f t="shared" si="86"/>
        <v>Yes</v>
      </c>
      <c r="AC930">
        <f t="shared" si="87"/>
        <v>298</v>
      </c>
      <c r="AD930" t="str">
        <f t="shared" si="88"/>
        <v>&gt;₹500</v>
      </c>
      <c r="AE930" t="str">
        <f t="shared" si="89"/>
        <v>51–60%</v>
      </c>
    </row>
    <row r="931" spans="1:31" x14ac:dyDescent="0.35">
      <c r="A931" t="s">
        <v>4085</v>
      </c>
      <c r="B931" t="s">
        <v>2777</v>
      </c>
      <c r="C931" t="str">
        <f>PROPER(Table3[[#This Row],[product_name2]])</f>
        <v>Synqe Usb C To Usb C 60W Nylon Braided Fast Charging Type C To Type C Cable Compatible With Samsung Galaxy Note 20/Ultra, S20 S22 S21 S20 Fe A73 A53 A33 (2M, Black)</v>
      </c>
      <c r="D931" t="s">
        <v>2778</v>
      </c>
      <c r="E931" t="s">
        <v>3512</v>
      </c>
      <c r="F931" t="str">
        <f>LEFT(Table3[[#This Row],[category]], FIND("|", Table3[[#This Row],[category]]) - 1)</f>
        <v>Electronics</v>
      </c>
      <c r="G931" t="str">
        <f>MID(Table3[[#This Row],[category]], FIND("|", Table3[[#This Row],[category]]) + 1, FIND("|", Table3[[#This Row],[category]], FIND("|", Table3[[#This Row],[category]]) + 1) - FIND("|", Table3[[#This Row],[category]]) - 1)</f>
        <v>Mobiles&amp;Accessories</v>
      </c>
      <c r="H931" t="str">
        <f>RIGHT(Table3[[#This Row],[category]], LEN(Table3[[#This Row],[category]]) - FIND("|", Table3[[#This Row],[category]], FIND("|", Table3[[#This Row],[category]]) + 1))</f>
        <v>MobileAccessories|Stands</v>
      </c>
      <c r="I931" s="6">
        <v>89</v>
      </c>
      <c r="J931" s="6">
        <v>599</v>
      </c>
      <c r="K931" s="1">
        <f t="shared" si="84"/>
        <v>85.14190317195326</v>
      </c>
      <c r="L931" s="3">
        <v>0.85</v>
      </c>
      <c r="M931" s="1">
        <v>4.3</v>
      </c>
      <c r="N931" s="11">
        <v>2351</v>
      </c>
      <c r="O931" s="7">
        <f>IF(ISNUMBER(Table3[[#This Row],[rating]]), Table3[[#This Row],[rating]], "")</f>
        <v>4.3</v>
      </c>
      <c r="P931" s="7">
        <f>Table3[[#This Row],[average rating]] + (Table3[[#This Row],[rating_count]] / 1000)</f>
        <v>6.6509999999999998</v>
      </c>
      <c r="Q931" s="7">
        <f>IFERROR(ROUND(VALUE(Table3[[#This Row],[rating]]), 0), "")</f>
        <v>4</v>
      </c>
      <c r="R931" t="s">
        <v>4087</v>
      </c>
      <c r="S931" t="s">
        <v>4088</v>
      </c>
      <c r="T931" t="s">
        <v>4089</v>
      </c>
      <c r="U931" t="s">
        <v>4090</v>
      </c>
      <c r="V931" t="s">
        <v>4091</v>
      </c>
      <c r="W931" t="s">
        <v>4092</v>
      </c>
      <c r="X931" t="s">
        <v>4093</v>
      </c>
      <c r="Y931" t="s">
        <v>4094</v>
      </c>
      <c r="Z931" s="6">
        <f t="shared" si="85"/>
        <v>1408249</v>
      </c>
      <c r="AA931" s="6">
        <f>IFERROR(VALUE(Table3[[#This Row],[potential revenue]]), 0)</f>
        <v>1408249</v>
      </c>
      <c r="AB931" t="str">
        <f t="shared" si="86"/>
        <v>Yes</v>
      </c>
      <c r="AC931">
        <f t="shared" si="87"/>
        <v>299</v>
      </c>
      <c r="AD931" t="str">
        <f t="shared" si="88"/>
        <v>₹200–₹500</v>
      </c>
      <c r="AE931" t="str">
        <f t="shared" si="89"/>
        <v>81–90%</v>
      </c>
    </row>
    <row r="932" spans="1:31" x14ac:dyDescent="0.35">
      <c r="A932" t="s">
        <v>12726</v>
      </c>
      <c r="B932" t="s">
        <v>554</v>
      </c>
      <c r="C932" t="str">
        <f>PROPER(Table3[[#This Row],[product_name2]])</f>
        <v>Wecool Unbreakable 3 In 1 Charging Cable With 3A Speed, Fast Charging Multi Purpose Cable 1.25 Mtr Long, Type C Cable, Micro Usb Cable And Cable For Iphone, White</v>
      </c>
      <c r="D932" t="s">
        <v>555</v>
      </c>
      <c r="E932" t="s">
        <v>11478</v>
      </c>
      <c r="F932" t="str">
        <f>LEFT(Table3[[#This Row],[category]], FIND("|", Table3[[#This Row],[category]]) - 1)</f>
        <v>Home&amp;Kitchen</v>
      </c>
      <c r="G932" t="str">
        <f>MID(Table3[[#This Row],[category]], FIND("|", Table3[[#This Row],[category]]) + 1, FIND("|", Table3[[#This Row],[category]], FIND("|", Table3[[#This Row],[category]]) + 1) - FIND("|", Table3[[#This Row],[category]]) - 1)</f>
        <v>Kitchen&amp;HomeAppliances</v>
      </c>
      <c r="H932" t="str">
        <f>RIGHT(Table3[[#This Row],[category]], LEN(Table3[[#This Row],[category]]) - FIND("|", Table3[[#This Row],[category]], FIND("|", Table3[[#This Row],[category]]) + 1))</f>
        <v>Vacuum,Cleaning&amp;Ironing|Vacuums&amp;FloorCare|Vacuums|RoboticVacuums</v>
      </c>
      <c r="I932" s="6">
        <v>18999</v>
      </c>
      <c r="J932" s="6">
        <v>29999</v>
      </c>
      <c r="K932" s="1">
        <f t="shared" si="84"/>
        <v>36.66788892963099</v>
      </c>
      <c r="L932" s="3">
        <v>0.37</v>
      </c>
      <c r="M932" s="1">
        <v>4.0999999999999996</v>
      </c>
      <c r="N932" s="11">
        <v>2536</v>
      </c>
      <c r="O932" s="7">
        <f>IF(ISNUMBER(Table3[[#This Row],[rating]]), Table3[[#This Row],[rating]], "")</f>
        <v>4.0999999999999996</v>
      </c>
      <c r="P932" s="7">
        <f>Table3[[#This Row],[average rating]] + (Table3[[#This Row],[rating_count]] / 1000)</f>
        <v>6.6359999999999992</v>
      </c>
      <c r="Q932" s="7">
        <f>IFERROR(ROUND(VALUE(Table3[[#This Row],[rating]]), 0), "")</f>
        <v>4</v>
      </c>
      <c r="R932" t="s">
        <v>12728</v>
      </c>
      <c r="S932" t="s">
        <v>12729</v>
      </c>
      <c r="T932" t="s">
        <v>12730</v>
      </c>
      <c r="U932" t="s">
        <v>12731</v>
      </c>
      <c r="V932" t="s">
        <v>12732</v>
      </c>
      <c r="W932" t="s">
        <v>12733</v>
      </c>
      <c r="X932" t="s">
        <v>12734</v>
      </c>
      <c r="Y932" t="s">
        <v>12735</v>
      </c>
      <c r="Z932" s="6">
        <f t="shared" si="85"/>
        <v>76077464</v>
      </c>
      <c r="AA932" s="6">
        <f>IFERROR(VALUE(Table3[[#This Row],[potential revenue]]), 0)</f>
        <v>76077464</v>
      </c>
      <c r="AB932" t="str">
        <f t="shared" si="86"/>
        <v>Yes</v>
      </c>
      <c r="AC932">
        <f t="shared" si="87"/>
        <v>299</v>
      </c>
      <c r="AD932" t="str">
        <f t="shared" si="88"/>
        <v>&lt;₹200</v>
      </c>
      <c r="AE932" t="str">
        <f t="shared" si="89"/>
        <v>31–40%</v>
      </c>
    </row>
    <row r="933" spans="1:31" x14ac:dyDescent="0.35">
      <c r="A933" t="s">
        <v>8294</v>
      </c>
      <c r="B933" t="s">
        <v>7030</v>
      </c>
      <c r="C933" t="str">
        <f>PROPER(Table3[[#This Row],[product_name2]])</f>
        <v>Lapster Accessories Power Cable Cord 2 Pin Laptop Adapter And Tape Recorder 1.5M</v>
      </c>
      <c r="D933" t="s">
        <v>7031</v>
      </c>
      <c r="E933" t="s">
        <v>8296</v>
      </c>
      <c r="F933" t="str">
        <f>LEFT(Table3[[#This Row],[category]], FIND("|", Table3[[#This Row],[category]]) - 1)</f>
        <v>Computers&amp;Accessories</v>
      </c>
      <c r="G933" t="str">
        <f>MID(Table3[[#This Row],[category]], FIND("|", Table3[[#This Row],[category]]) + 1, FIND("|", Table3[[#This Row],[category]], FIND("|", Table3[[#This Row],[category]]) + 1) - FIND("|", Table3[[#This Row],[category]]) - 1)</f>
        <v>Printers,Inks&amp;Accessories</v>
      </c>
      <c r="H933" t="str">
        <f>RIGHT(Table3[[#This Row],[category]], LEN(Table3[[#This Row],[category]]) - FIND("|", Table3[[#This Row],[category]], FIND("|", Table3[[#This Row],[category]]) + 1))</f>
        <v>Inks,Toners&amp;Cartridges|TonerCartridges</v>
      </c>
      <c r="I933" s="6">
        <v>598</v>
      </c>
      <c r="J933" s="6">
        <v>1150</v>
      </c>
      <c r="K933" s="1">
        <f t="shared" si="84"/>
        <v>48</v>
      </c>
      <c r="L933" s="3">
        <v>0.48</v>
      </c>
      <c r="M933" s="1">
        <v>4.0999999999999996</v>
      </c>
      <c r="N933" s="11">
        <v>2535</v>
      </c>
      <c r="O933" s="7">
        <f>IF(ISNUMBER(Table3[[#This Row],[rating]]), Table3[[#This Row],[rating]], "")</f>
        <v>4.0999999999999996</v>
      </c>
      <c r="P933" s="7">
        <f>Table3[[#This Row],[average rating]] + (Table3[[#This Row],[rating_count]] / 1000)</f>
        <v>6.6349999999999998</v>
      </c>
      <c r="Q933" s="7">
        <f>IFERROR(ROUND(VALUE(Table3[[#This Row],[rating]]), 0), "")</f>
        <v>4</v>
      </c>
      <c r="R933" t="s">
        <v>8297</v>
      </c>
      <c r="S933" t="s">
        <v>8298</v>
      </c>
      <c r="T933" t="s">
        <v>8299</v>
      </c>
      <c r="U933" t="s">
        <v>8300</v>
      </c>
      <c r="V933" t="s">
        <v>8301</v>
      </c>
      <c r="W933" t="s">
        <v>8302</v>
      </c>
      <c r="X933" t="s">
        <v>8303</v>
      </c>
      <c r="Y933" t="s">
        <v>8304</v>
      </c>
      <c r="Z933" s="6">
        <f t="shared" si="85"/>
        <v>2915250</v>
      </c>
      <c r="AA933" s="6">
        <f>IFERROR(VALUE(Table3[[#This Row],[potential revenue]]), 0)</f>
        <v>2915250</v>
      </c>
      <c r="AB933" t="str">
        <f t="shared" si="86"/>
        <v>No</v>
      </c>
      <c r="AC933">
        <f t="shared" si="87"/>
        <v>299</v>
      </c>
      <c r="AD933" t="str">
        <f t="shared" si="88"/>
        <v>&gt;₹500</v>
      </c>
      <c r="AE933" t="str">
        <f t="shared" si="89"/>
        <v>41–50%</v>
      </c>
    </row>
    <row r="934" spans="1:31" x14ac:dyDescent="0.35">
      <c r="A934" t="s">
        <v>11556</v>
      </c>
      <c r="B934" t="s">
        <v>12967</v>
      </c>
      <c r="C934" t="str">
        <f>PROPER(Table3[[#This Row],[product_name2]])</f>
        <v>Akiara - Makes Life Easy Mini Sewing Machine For Home Tailoring Use | Mini Silai Machine With Sewing Kit Set Sewing Box With Thread Scissors, Needle All In One Sewing Accessories (White &amp; Purple)</v>
      </c>
      <c r="D934" t="s">
        <v>12968</v>
      </c>
      <c r="E934" t="s">
        <v>10620</v>
      </c>
      <c r="F934" t="str">
        <f>LEFT(Table3[[#This Row],[category]], FIND("|", Table3[[#This Row],[category]]) - 1)</f>
        <v>Home&amp;Kitchen</v>
      </c>
      <c r="G934" t="str">
        <f>MID(Table3[[#This Row],[category]], FIND("|", Table3[[#This Row],[category]]) + 1, FIND("|", Table3[[#This Row],[category]], FIND("|", Table3[[#This Row],[category]]) + 1) - FIND("|", Table3[[#This Row],[category]]) - 1)</f>
        <v>Kitchen&amp;HomeAppliances</v>
      </c>
      <c r="H934" t="str">
        <f>RIGHT(Table3[[#This Row],[category]], LEN(Table3[[#This Row],[category]]) - FIND("|", Table3[[#This Row],[category]], FIND("|", Table3[[#This Row],[category]]) + 1))</f>
        <v>SmallKitchenAppliances|Juicers</v>
      </c>
      <c r="I934" s="6">
        <v>499</v>
      </c>
      <c r="J934" s="6">
        <v>2199</v>
      </c>
      <c r="K934" s="1">
        <f t="shared" si="84"/>
        <v>77.30786721236926</v>
      </c>
      <c r="L934" s="3">
        <v>0.77</v>
      </c>
      <c r="M934" s="1">
        <v>3.1</v>
      </c>
      <c r="N934" s="11">
        <v>3527</v>
      </c>
      <c r="O934" s="7">
        <f>IF(ISNUMBER(Table3[[#This Row],[rating]]), Table3[[#This Row],[rating]], "")</f>
        <v>3.1</v>
      </c>
      <c r="P934" s="7">
        <f>Table3[[#This Row],[average rating]] + (Table3[[#This Row],[rating_count]] / 1000)</f>
        <v>6.6270000000000007</v>
      </c>
      <c r="Q934" s="7">
        <f>IFERROR(ROUND(VALUE(Table3[[#This Row],[rating]]), 0), "")</f>
        <v>3</v>
      </c>
      <c r="R934" t="s">
        <v>11558</v>
      </c>
      <c r="S934" t="s">
        <v>11559</v>
      </c>
      <c r="T934" t="s">
        <v>11560</v>
      </c>
      <c r="U934" t="s">
        <v>11561</v>
      </c>
      <c r="V934" t="s">
        <v>11562</v>
      </c>
      <c r="W934" t="s">
        <v>11563</v>
      </c>
      <c r="X934" t="s">
        <v>11564</v>
      </c>
      <c r="Y934" t="s">
        <v>11565</v>
      </c>
      <c r="Z934" s="6">
        <f t="shared" si="85"/>
        <v>7755873</v>
      </c>
      <c r="AA934" s="6">
        <f>IFERROR(VALUE(Table3[[#This Row],[potential revenue]]), 0)</f>
        <v>7755873</v>
      </c>
      <c r="AB934" t="str">
        <f t="shared" si="86"/>
        <v>No</v>
      </c>
      <c r="AC934">
        <f t="shared" si="87"/>
        <v>299</v>
      </c>
      <c r="AD934" t="str">
        <f t="shared" si="88"/>
        <v>&gt;₹500</v>
      </c>
      <c r="AE934" t="str">
        <f t="shared" si="89"/>
        <v>71–80%</v>
      </c>
    </row>
    <row r="935" spans="1:31" x14ac:dyDescent="0.35">
      <c r="A935" t="s">
        <v>12172</v>
      </c>
      <c r="B935" t="s">
        <v>3794</v>
      </c>
      <c r="C935" t="str">
        <f>PROPER(Table3[[#This Row],[product_name2]])</f>
        <v>Spigen Ez Fit Tempered Glass Screen Protector Guard For Iphone 14/13/13 Pro - 2 Pack</v>
      </c>
      <c r="D935" t="s">
        <v>3795</v>
      </c>
      <c r="E935" t="s">
        <v>12174</v>
      </c>
      <c r="F935" t="str">
        <f>LEFT(Table3[[#This Row],[category]], FIND("|", Table3[[#This Row],[category]]) - 1)</f>
        <v>Home&amp;Kitchen</v>
      </c>
      <c r="G935" t="str">
        <f>MID(Table3[[#This Row],[category]], FIND("|", Table3[[#This Row],[category]]) + 1, FIND("|", Table3[[#This Row],[category]], FIND("|", Table3[[#This Row],[category]]) + 1) - FIND("|", Table3[[#This Row],[category]]) - 1)</f>
        <v>Kitchen&amp;HomeAppliances</v>
      </c>
      <c r="H935" t="str">
        <f>RIGHT(Table3[[#This Row],[category]], LEN(Table3[[#This Row],[category]]) - FIND("|", Table3[[#This Row],[category]], FIND("|", Table3[[#This Row],[category]]) + 1))</f>
        <v>Coffee,Tea&amp;Espresso|CoffeeMakerAccessories|MeasuringSpoons</v>
      </c>
      <c r="I935" s="6">
        <v>279</v>
      </c>
      <c r="J935" s="6">
        <v>699</v>
      </c>
      <c r="K935" s="1">
        <f t="shared" si="84"/>
        <v>60.085836909871247</v>
      </c>
      <c r="L935" s="3">
        <v>0.6</v>
      </c>
      <c r="M935" s="1">
        <v>4.3</v>
      </c>
      <c r="N935" s="11">
        <v>2326</v>
      </c>
      <c r="O935" s="7">
        <f>IF(ISNUMBER(Table3[[#This Row],[rating]]), Table3[[#This Row],[rating]], "")</f>
        <v>4.3</v>
      </c>
      <c r="P935" s="7">
        <f>Table3[[#This Row],[average rating]] + (Table3[[#This Row],[rating_count]] / 1000)</f>
        <v>6.6259999999999994</v>
      </c>
      <c r="Q935" s="7">
        <f>IFERROR(ROUND(VALUE(Table3[[#This Row],[rating]]), 0), "")</f>
        <v>4</v>
      </c>
      <c r="R935" t="s">
        <v>12175</v>
      </c>
      <c r="S935" t="s">
        <v>12176</v>
      </c>
      <c r="T935" t="s">
        <v>12177</v>
      </c>
      <c r="U935" t="s">
        <v>12178</v>
      </c>
      <c r="V935" t="s">
        <v>12179</v>
      </c>
      <c r="W935" t="s">
        <v>12180</v>
      </c>
      <c r="X935" t="s">
        <v>12181</v>
      </c>
      <c r="Y935" t="s">
        <v>12182</v>
      </c>
      <c r="Z935" s="6">
        <f t="shared" si="85"/>
        <v>1625874</v>
      </c>
      <c r="AA935" s="6">
        <f>IFERROR(VALUE(Table3[[#This Row],[potential revenue]]), 0)</f>
        <v>1625874</v>
      </c>
      <c r="AB935" t="str">
        <f t="shared" si="86"/>
        <v>Yes</v>
      </c>
      <c r="AC935">
        <f t="shared" si="87"/>
        <v>300</v>
      </c>
      <c r="AD935" t="str">
        <f t="shared" si="88"/>
        <v>₹200–₹500</v>
      </c>
      <c r="AE935" t="str">
        <f t="shared" si="89"/>
        <v>61–70%</v>
      </c>
    </row>
    <row r="936" spans="1:31" x14ac:dyDescent="0.35">
      <c r="A936" t="s">
        <v>8284</v>
      </c>
      <c r="B936" t="s">
        <v>3556</v>
      </c>
      <c r="C936" t="str">
        <f>PROPER(Table3[[#This Row],[product_name2]])</f>
        <v>Samsung Galaxy M13 (Aqua Green, 4Gb, 64Gb Storage) | 6000Mah Battery | Upto 8Gb Ram With Ram Plus</v>
      </c>
      <c r="D936" t="s">
        <v>3557</v>
      </c>
      <c r="E936" t="s">
        <v>5362</v>
      </c>
      <c r="F936" t="str">
        <f>LEFT(Table3[[#This Row],[category]], FIND("|", Table3[[#This Row],[category]]) - 1)</f>
        <v>Computers&amp;Accessories</v>
      </c>
      <c r="G936" t="str">
        <f>MID(Table3[[#This Row],[category]], FIND("|", Table3[[#This Row],[category]]) + 1, FIND("|", Table3[[#This Row],[category]], FIND("|", Table3[[#This Row],[category]]) + 1) - FIND("|", Table3[[#This Row],[category]]) - 1)</f>
        <v>Accessories&amp;Peripherals</v>
      </c>
      <c r="H936" t="str">
        <f>RIGHT(Table3[[#This Row],[category]], LEN(Table3[[#This Row],[category]]) - FIND("|", Table3[[#This Row],[category]], FIND("|", Table3[[#This Row],[category]]) + 1))</f>
        <v>PCGamingPeripherals|GamingMice</v>
      </c>
      <c r="I936" s="6">
        <v>599</v>
      </c>
      <c r="J936" s="6">
        <v>700</v>
      </c>
      <c r="K936" s="1">
        <f t="shared" si="84"/>
        <v>14.428571428571429</v>
      </c>
      <c r="L936" s="3">
        <v>0.14000000000000001</v>
      </c>
      <c r="M936" s="1">
        <v>4.3</v>
      </c>
      <c r="N936" s="11">
        <v>2301</v>
      </c>
      <c r="O936" s="7">
        <f>IF(ISNUMBER(Table3[[#This Row],[rating]]), Table3[[#This Row],[rating]], "")</f>
        <v>4.3</v>
      </c>
      <c r="P936" s="7">
        <f>Table3[[#This Row],[average rating]] + (Table3[[#This Row],[rating_count]] / 1000)</f>
        <v>6.601</v>
      </c>
      <c r="Q936" s="7">
        <f>IFERROR(ROUND(VALUE(Table3[[#This Row],[rating]]), 0), "")</f>
        <v>4</v>
      </c>
      <c r="R936" t="s">
        <v>8286</v>
      </c>
      <c r="S936" t="s">
        <v>8287</v>
      </c>
      <c r="T936" t="s">
        <v>8288</v>
      </c>
      <c r="U936" t="s">
        <v>8289</v>
      </c>
      <c r="V936" t="s">
        <v>8290</v>
      </c>
      <c r="W936" t="s">
        <v>8291</v>
      </c>
      <c r="X936" t="s">
        <v>8292</v>
      </c>
      <c r="Y936" t="s">
        <v>8293</v>
      </c>
      <c r="Z936" s="6">
        <f t="shared" si="85"/>
        <v>1610700</v>
      </c>
      <c r="AA936" s="6">
        <f>IFERROR(VALUE(Table3[[#This Row],[potential revenue]]), 0)</f>
        <v>1610700</v>
      </c>
      <c r="AB936" t="str">
        <f t="shared" si="86"/>
        <v>Yes</v>
      </c>
      <c r="AC936">
        <f t="shared" si="87"/>
        <v>301</v>
      </c>
      <c r="AD936" t="str">
        <f t="shared" si="88"/>
        <v>₹200–₹500</v>
      </c>
      <c r="AE936" t="str">
        <f t="shared" si="89"/>
        <v>11–20%</v>
      </c>
    </row>
    <row r="937" spans="1:31" x14ac:dyDescent="0.35">
      <c r="A937" t="s">
        <v>10930</v>
      </c>
      <c r="B937" t="s">
        <v>3734</v>
      </c>
      <c r="C937" t="str">
        <f>PROPER(Table3[[#This Row],[product_name2]])</f>
        <v>Boat Bassheads 242 In Ear Wired Earphones With Mic(Active Black)</v>
      </c>
      <c r="D937" t="s">
        <v>3735</v>
      </c>
      <c r="E937" t="s">
        <v>8941</v>
      </c>
      <c r="F937" t="str">
        <f>LEFT(Table3[[#This Row],[category]], FIND("|", Table3[[#This Row],[category]]) - 1)</f>
        <v>Home&amp;Kitchen</v>
      </c>
      <c r="G937" t="str">
        <f>MID(Table3[[#This Row],[category]], FIND("|", Table3[[#This Row],[category]]) + 1, FIND("|", Table3[[#This Row],[category]], FIND("|", Table3[[#This Row],[category]]) + 1) - FIND("|", Table3[[#This Row],[category]]) - 1)</f>
        <v>Kitchen&amp;HomeAppliances</v>
      </c>
      <c r="H937" t="str">
        <f>RIGHT(Table3[[#This Row],[category]], LEN(Table3[[#This Row],[category]]) - FIND("|", Table3[[#This Row],[category]], FIND("|", Table3[[#This Row],[category]]) + 1))</f>
        <v>Vacuum,Cleaning&amp;Ironing|Irons,Steamers&amp;Accessories|Irons|SteamIrons</v>
      </c>
      <c r="I937" s="6">
        <v>2903</v>
      </c>
      <c r="J937" s="6">
        <v>3295</v>
      </c>
      <c r="K937" s="1">
        <f t="shared" si="84"/>
        <v>11.896813353566008</v>
      </c>
      <c r="L937" s="3">
        <v>0.12</v>
      </c>
      <c r="M937" s="1">
        <v>4.3</v>
      </c>
      <c r="N937" s="11">
        <v>2299</v>
      </c>
      <c r="O937" s="7">
        <f>IF(ISNUMBER(Table3[[#This Row],[rating]]), Table3[[#This Row],[rating]], "")</f>
        <v>4.3</v>
      </c>
      <c r="P937" s="7">
        <f>Table3[[#This Row],[average rating]] + (Table3[[#This Row],[rating_count]] / 1000)</f>
        <v>6.5990000000000002</v>
      </c>
      <c r="Q937" s="7">
        <f>IFERROR(ROUND(VALUE(Table3[[#This Row],[rating]]), 0), "")</f>
        <v>4</v>
      </c>
      <c r="R937" t="s">
        <v>10932</v>
      </c>
      <c r="S937" t="s">
        <v>10933</v>
      </c>
      <c r="T937" t="s">
        <v>10934</v>
      </c>
      <c r="U937" t="s">
        <v>10935</v>
      </c>
      <c r="V937" t="s">
        <v>10936</v>
      </c>
      <c r="W937" t="s">
        <v>10937</v>
      </c>
      <c r="X937" t="s">
        <v>10938</v>
      </c>
      <c r="Y937" t="s">
        <v>10939</v>
      </c>
      <c r="Z937" s="6">
        <f t="shared" si="85"/>
        <v>7575205</v>
      </c>
      <c r="AA937" s="6">
        <f>IFERROR(VALUE(Table3[[#This Row],[potential revenue]]), 0)</f>
        <v>7575205</v>
      </c>
      <c r="AB937" t="str">
        <f t="shared" si="86"/>
        <v>No</v>
      </c>
      <c r="AC937">
        <f t="shared" si="87"/>
        <v>301</v>
      </c>
      <c r="AD937" t="str">
        <f t="shared" si="88"/>
        <v>&gt;₹500</v>
      </c>
      <c r="AE937" t="str">
        <f t="shared" si="89"/>
        <v>11–20%</v>
      </c>
    </row>
    <row r="938" spans="1:31" x14ac:dyDescent="0.35">
      <c r="A938" t="s">
        <v>6713</v>
      </c>
      <c r="B938" t="s">
        <v>8719</v>
      </c>
      <c r="C938" t="str">
        <f>PROPER(Table3[[#This Row],[product_name2]])</f>
        <v>Orpat Oeh-1260 2000-Watt Fan Heater (Grey)</v>
      </c>
      <c r="D938" t="s">
        <v>8720</v>
      </c>
      <c r="E938" t="s">
        <v>6715</v>
      </c>
      <c r="F938" t="str">
        <f>LEFT(Table3[[#This Row],[category]], FIND("|", Table3[[#This Row],[category]]) - 1)</f>
        <v>HomeImprovement</v>
      </c>
      <c r="G938" t="str">
        <f>MID(Table3[[#This Row],[category]], FIND("|", Table3[[#This Row],[category]]) + 1, FIND("|", Table3[[#This Row],[category]], FIND("|", Table3[[#This Row],[category]]) + 1) - FIND("|", Table3[[#This Row],[category]]) - 1)</f>
        <v>Electrical</v>
      </c>
      <c r="H938" t="str">
        <f>RIGHT(Table3[[#This Row],[category]], LEN(Table3[[#This Row],[category]]) - FIND("|", Table3[[#This Row],[category]], FIND("|", Table3[[#This Row],[category]]) + 1))</f>
        <v>Adapters&amp;Multi-Outlets</v>
      </c>
      <c r="I938" s="6">
        <v>425</v>
      </c>
      <c r="J938" s="6">
        <v>999</v>
      </c>
      <c r="K938" s="1">
        <f t="shared" si="84"/>
        <v>57.457457457457458</v>
      </c>
      <c r="L938" s="3">
        <v>0.56999999999999995</v>
      </c>
      <c r="M938" s="1">
        <v>4</v>
      </c>
      <c r="N938" s="11">
        <v>2581</v>
      </c>
      <c r="O938" s="7">
        <f>IF(ISNUMBER(Table3[[#This Row],[rating]]), Table3[[#This Row],[rating]], "")</f>
        <v>4</v>
      </c>
      <c r="P938" s="7">
        <f>Table3[[#This Row],[average rating]] + (Table3[[#This Row],[rating_count]] / 1000)</f>
        <v>6.5809999999999995</v>
      </c>
      <c r="Q938" s="7">
        <f>IFERROR(ROUND(VALUE(Table3[[#This Row],[rating]]), 0), "")</f>
        <v>4</v>
      </c>
      <c r="R938" t="s">
        <v>6716</v>
      </c>
      <c r="S938" t="s">
        <v>6717</v>
      </c>
      <c r="T938" t="s">
        <v>6718</v>
      </c>
      <c r="U938" t="s">
        <v>6719</v>
      </c>
      <c r="V938" t="s">
        <v>6720</v>
      </c>
      <c r="W938" t="s">
        <v>6721</v>
      </c>
      <c r="X938" t="s">
        <v>6722</v>
      </c>
      <c r="Y938" t="s">
        <v>6723</v>
      </c>
      <c r="Z938" s="6">
        <f t="shared" si="85"/>
        <v>2578419</v>
      </c>
      <c r="AA938" s="6">
        <f>IFERROR(VALUE(Table3[[#This Row],[potential revenue]]), 0)</f>
        <v>2578419</v>
      </c>
      <c r="AB938" t="str">
        <f t="shared" si="86"/>
        <v>No</v>
      </c>
      <c r="AC938">
        <f t="shared" si="87"/>
        <v>301</v>
      </c>
      <c r="AD938" t="str">
        <f t="shared" si="88"/>
        <v>&gt;₹500</v>
      </c>
      <c r="AE938" t="str">
        <f t="shared" si="89"/>
        <v>51–60%</v>
      </c>
    </row>
    <row r="939" spans="1:31" x14ac:dyDescent="0.35">
      <c r="A939" t="s">
        <v>8410</v>
      </c>
      <c r="B939" t="s">
        <v>3296</v>
      </c>
      <c r="C939" t="str">
        <f>PROPER(Table3[[#This Row],[product_name2]])</f>
        <v>Fire-Boltt Visionary 1.78" Amoled Bluetooth Calling Smartwatch With 368*448 Pixel Resolution 100+ Sports Mode, Tws Connection, Voice Assistance, Spo2 &amp; Heart Rate Monitoring</v>
      </c>
      <c r="D939" t="s">
        <v>3297</v>
      </c>
      <c r="E939" t="s">
        <v>4868</v>
      </c>
      <c r="F939" t="str">
        <f>LEFT(Table3[[#This Row],[category]], FIND("|", Table3[[#This Row],[category]]) - 1)</f>
        <v>Computers&amp;Accessories</v>
      </c>
      <c r="G939" t="str">
        <f>MID(Table3[[#This Row],[category]], FIND("|", Table3[[#This Row],[category]]) + 1, FIND("|", Table3[[#This Row],[category]], FIND("|", Table3[[#This Row],[category]]) + 1) - FIND("|", Table3[[#This Row],[category]]) - 1)</f>
        <v>Accessories&amp;Peripherals</v>
      </c>
      <c r="H939" t="str">
        <f>RIGHT(Table3[[#This Row],[category]], LEN(Table3[[#This Row],[category]]) - FIND("|", Table3[[#This Row],[category]], FIND("|", Table3[[#This Row],[category]]) + 1))</f>
        <v>Keyboards,Mice&amp;InputDevices|Mice</v>
      </c>
      <c r="I939" s="6">
        <v>1099</v>
      </c>
      <c r="J939" s="6">
        <v>1499</v>
      </c>
      <c r="K939" s="1">
        <f t="shared" si="84"/>
        <v>26.684456304202804</v>
      </c>
      <c r="L939" s="3">
        <v>0.27</v>
      </c>
      <c r="M939" s="1">
        <v>4.2</v>
      </c>
      <c r="N939" s="11">
        <v>2375</v>
      </c>
      <c r="O939" s="7">
        <f>IF(ISNUMBER(Table3[[#This Row],[rating]]), Table3[[#This Row],[rating]], "")</f>
        <v>4.2</v>
      </c>
      <c r="P939" s="7">
        <f>Table3[[#This Row],[average rating]] + (Table3[[#This Row],[rating_count]] / 1000)</f>
        <v>6.5750000000000002</v>
      </c>
      <c r="Q939" s="7">
        <f>IFERROR(ROUND(VALUE(Table3[[#This Row],[rating]]), 0), "")</f>
        <v>4</v>
      </c>
      <c r="R939" t="s">
        <v>8412</v>
      </c>
      <c r="S939" t="s">
        <v>8413</v>
      </c>
      <c r="T939" t="s">
        <v>8414</v>
      </c>
      <c r="U939" t="s">
        <v>8415</v>
      </c>
      <c r="V939" t="s">
        <v>8416</v>
      </c>
      <c r="W939" t="s">
        <v>8417</v>
      </c>
      <c r="X939" t="s">
        <v>8418</v>
      </c>
      <c r="Y939" t="s">
        <v>8419</v>
      </c>
      <c r="Z939" s="6">
        <f t="shared" si="85"/>
        <v>3560125</v>
      </c>
      <c r="AA939" s="6">
        <f>IFERROR(VALUE(Table3[[#This Row],[potential revenue]]), 0)</f>
        <v>3560125</v>
      </c>
      <c r="AB939" t="str">
        <f t="shared" si="86"/>
        <v>Yes</v>
      </c>
      <c r="AC939">
        <f t="shared" si="87"/>
        <v>301</v>
      </c>
      <c r="AD939" t="str">
        <f t="shared" si="88"/>
        <v>₹200–₹500</v>
      </c>
      <c r="AE939" t="str">
        <f t="shared" si="89"/>
        <v>21–30%</v>
      </c>
    </row>
    <row r="940" spans="1:31" x14ac:dyDescent="0.35">
      <c r="A940" t="s">
        <v>2692</v>
      </c>
      <c r="B940" t="s">
        <v>1170</v>
      </c>
      <c r="C940" t="str">
        <f>PROPER(Table3[[#This Row],[product_name2]])</f>
        <v>7Seven¬Æ Compatible Lg Smart Tv Remote Suitable For Any Lg Led Oled Lcd Uhd Plasma Android Television And Akb75095303 Replacement Of Original Lg Tv Remote Control</v>
      </c>
      <c r="D940" t="s">
        <v>1171</v>
      </c>
      <c r="E940" t="s">
        <v>132</v>
      </c>
      <c r="F940" t="str">
        <f>LEFT(Table3[[#This Row],[category]], FIND("|", Table3[[#This Row],[category]]) - 1)</f>
        <v>Electronics</v>
      </c>
      <c r="G940" t="str">
        <f>MID(Table3[[#This Row],[category]], FIND("|", Table3[[#This Row],[category]]) + 1, FIND("|", Table3[[#This Row],[category]], FIND("|", Table3[[#This Row],[category]]) + 1) - FIND("|", Table3[[#This Row],[category]]) - 1)</f>
        <v>HomeTheater,TV&amp;Video</v>
      </c>
      <c r="H940" t="str">
        <f>RIGHT(Table3[[#This Row],[category]], LEN(Table3[[#This Row],[category]]) - FIND("|", Table3[[#This Row],[category]], FIND("|", Table3[[#This Row],[category]]) + 1))</f>
        <v>Accessories|Cables|HDMICables</v>
      </c>
      <c r="I940" s="6">
        <v>499</v>
      </c>
      <c r="J940" s="6">
        <v>900</v>
      </c>
      <c r="K940" s="1">
        <f t="shared" si="84"/>
        <v>44.555555555555557</v>
      </c>
      <c r="L940" s="3">
        <v>0.45</v>
      </c>
      <c r="M940" s="1">
        <v>4.4000000000000004</v>
      </c>
      <c r="N940" s="11">
        <v>2165</v>
      </c>
      <c r="O940" s="7">
        <f>IF(ISNUMBER(Table3[[#This Row],[rating]]), Table3[[#This Row],[rating]], "")</f>
        <v>4.4000000000000004</v>
      </c>
      <c r="P940" s="7">
        <f>Table3[[#This Row],[average rating]] + (Table3[[#This Row],[rating_count]] / 1000)</f>
        <v>6.5650000000000004</v>
      </c>
      <c r="Q940" s="7">
        <f>IFERROR(ROUND(VALUE(Table3[[#This Row],[rating]]), 0), "")</f>
        <v>4</v>
      </c>
      <c r="R940" t="s">
        <v>2694</v>
      </c>
      <c r="S940" t="s">
        <v>2695</v>
      </c>
      <c r="T940" t="s">
        <v>2696</v>
      </c>
      <c r="U940" t="s">
        <v>2697</v>
      </c>
      <c r="V940" t="s">
        <v>2698</v>
      </c>
      <c r="W940" t="s">
        <v>2699</v>
      </c>
      <c r="X940" t="s">
        <v>2573</v>
      </c>
      <c r="Y940" t="s">
        <v>2700</v>
      </c>
      <c r="Z940" s="6">
        <f t="shared" si="85"/>
        <v>1948500</v>
      </c>
      <c r="AA940" s="6">
        <f>IFERROR(VALUE(Table3[[#This Row],[potential revenue]]), 0)</f>
        <v>1948500</v>
      </c>
      <c r="AB940" t="str">
        <f t="shared" si="86"/>
        <v>No</v>
      </c>
      <c r="AC940">
        <f t="shared" si="87"/>
        <v>302</v>
      </c>
      <c r="AD940" t="str">
        <f t="shared" si="88"/>
        <v>&gt;₹500</v>
      </c>
      <c r="AE940" t="str">
        <f t="shared" si="89"/>
        <v>41–50%</v>
      </c>
    </row>
    <row r="941" spans="1:31" x14ac:dyDescent="0.35">
      <c r="A941" t="s">
        <v>4333</v>
      </c>
      <c r="B941" t="s">
        <v>6345</v>
      </c>
      <c r="C941" t="str">
        <f>PROPER(Table3[[#This Row],[product_name2]])</f>
        <v>Parker Classic Gold Gold Trim Ball Pen</v>
      </c>
      <c r="D941" t="s">
        <v>6346</v>
      </c>
      <c r="E941" t="s">
        <v>3512</v>
      </c>
      <c r="F941" t="str">
        <f>LEFT(Table3[[#This Row],[category]], FIND("|", Table3[[#This Row],[category]]) - 1)</f>
        <v>Electronics</v>
      </c>
      <c r="G941" t="str">
        <f>MID(Table3[[#This Row],[category]], FIND("|", Table3[[#This Row],[category]]) + 1, FIND("|", Table3[[#This Row],[category]], FIND("|", Table3[[#This Row],[category]]) + 1) - FIND("|", Table3[[#This Row],[category]]) - 1)</f>
        <v>Mobiles&amp;Accessories</v>
      </c>
      <c r="H941" t="str">
        <f>RIGHT(Table3[[#This Row],[category]], LEN(Table3[[#This Row],[category]]) - FIND("|", Table3[[#This Row],[category]], FIND("|", Table3[[#This Row],[category]]) + 1))</f>
        <v>MobileAccessories|Stands</v>
      </c>
      <c r="I941" s="6">
        <v>99</v>
      </c>
      <c r="J941" s="6">
        <v>499</v>
      </c>
      <c r="K941" s="1">
        <f t="shared" si="84"/>
        <v>80.160320641282567</v>
      </c>
      <c r="L941" s="3">
        <v>0.8</v>
      </c>
      <c r="M941" s="1">
        <v>4.0999999999999996</v>
      </c>
      <c r="N941" s="11">
        <v>2451</v>
      </c>
      <c r="O941" s="7">
        <f>IF(ISNUMBER(Table3[[#This Row],[rating]]), Table3[[#This Row],[rating]], "")</f>
        <v>4.0999999999999996</v>
      </c>
      <c r="P941" s="7">
        <f>Table3[[#This Row],[average rating]] + (Table3[[#This Row],[rating_count]] / 1000)</f>
        <v>6.5510000000000002</v>
      </c>
      <c r="Q941" s="7">
        <f>IFERROR(ROUND(VALUE(Table3[[#This Row],[rating]]), 0), "")</f>
        <v>4</v>
      </c>
      <c r="R941" t="s">
        <v>4335</v>
      </c>
      <c r="S941" t="s">
        <v>4336</v>
      </c>
      <c r="T941" t="s">
        <v>4337</v>
      </c>
      <c r="U941" t="s">
        <v>4338</v>
      </c>
      <c r="V941" t="s">
        <v>4339</v>
      </c>
      <c r="W941" t="s">
        <v>4340</v>
      </c>
      <c r="X941" t="s">
        <v>4341</v>
      </c>
      <c r="Y941" t="s">
        <v>4342</v>
      </c>
      <c r="Z941" s="6">
        <f t="shared" si="85"/>
        <v>1223049</v>
      </c>
      <c r="AA941" s="6">
        <f>IFERROR(VALUE(Table3[[#This Row],[potential revenue]]), 0)</f>
        <v>1223049</v>
      </c>
      <c r="AB941" t="str">
        <f t="shared" si="86"/>
        <v>No</v>
      </c>
      <c r="AC941">
        <f t="shared" si="87"/>
        <v>302</v>
      </c>
      <c r="AD941" t="str">
        <f t="shared" si="88"/>
        <v>₹200–₹500</v>
      </c>
      <c r="AE941" t="str">
        <f t="shared" si="89"/>
        <v>81–90%</v>
      </c>
    </row>
    <row r="942" spans="1:31" x14ac:dyDescent="0.35">
      <c r="A942" t="s">
        <v>6412</v>
      </c>
      <c r="B942" t="s">
        <v>6744</v>
      </c>
      <c r="C942" t="str">
        <f>PROPER(Table3[[#This Row],[product_name2]])</f>
        <v>Brustro Copytinta Coloured Craft Paper A4 Size 80 Gsm Mixed Bright Colour 40 Sheets Pack (10 Cols X 4 Sheets) Double Side Color For Office Printing, Art And Craft.</v>
      </c>
      <c r="D942" t="s">
        <v>6745</v>
      </c>
      <c r="E942" t="s">
        <v>3512</v>
      </c>
      <c r="F942" t="str">
        <f>LEFT(Table3[[#This Row],[category]], FIND("|", Table3[[#This Row],[category]]) - 1)</f>
        <v>Electronics</v>
      </c>
      <c r="G942" t="str">
        <f>MID(Table3[[#This Row],[category]], FIND("|", Table3[[#This Row],[category]]) + 1, FIND("|", Table3[[#This Row],[category]], FIND("|", Table3[[#This Row],[category]]) + 1) - FIND("|", Table3[[#This Row],[category]]) - 1)</f>
        <v>Mobiles&amp;Accessories</v>
      </c>
      <c r="H942" t="str">
        <f>RIGHT(Table3[[#This Row],[category]], LEN(Table3[[#This Row],[category]]) - FIND("|", Table3[[#This Row],[category]], FIND("|", Table3[[#This Row],[category]]) + 1))</f>
        <v>MobileAccessories|Stands</v>
      </c>
      <c r="I942" s="6">
        <v>99</v>
      </c>
      <c r="J942" s="6">
        <v>499</v>
      </c>
      <c r="K942" s="1">
        <f t="shared" si="84"/>
        <v>80.160320641282567</v>
      </c>
      <c r="L942" s="3">
        <v>0.8</v>
      </c>
      <c r="M942" s="1">
        <v>4.0999999999999996</v>
      </c>
      <c r="N942" s="11">
        <v>2451</v>
      </c>
      <c r="O942" s="7">
        <f>IF(ISNUMBER(Table3[[#This Row],[rating]]), Table3[[#This Row],[rating]], "")</f>
        <v>4.0999999999999996</v>
      </c>
      <c r="P942" s="7">
        <f>Table3[[#This Row],[average rating]] + (Table3[[#This Row],[rating_count]] / 1000)</f>
        <v>6.5510000000000002</v>
      </c>
      <c r="Q942" s="7">
        <f>IFERROR(ROUND(VALUE(Table3[[#This Row],[rating]]), 0), "")</f>
        <v>4</v>
      </c>
      <c r="R942" t="s">
        <v>3513</v>
      </c>
      <c r="S942" t="s">
        <v>6414</v>
      </c>
      <c r="T942" t="s">
        <v>6415</v>
      </c>
      <c r="U942" t="s">
        <v>6416</v>
      </c>
      <c r="V942" t="s">
        <v>6417</v>
      </c>
      <c r="W942" t="s">
        <v>6418</v>
      </c>
      <c r="X942" t="s">
        <v>6419</v>
      </c>
      <c r="Y942" t="s">
        <v>6420</v>
      </c>
      <c r="Z942" s="6">
        <f t="shared" si="85"/>
        <v>1223049</v>
      </c>
      <c r="AA942" s="6">
        <f>IFERROR(VALUE(Table3[[#This Row],[potential revenue]]), 0)</f>
        <v>1223049</v>
      </c>
      <c r="AB942" t="str">
        <f t="shared" si="86"/>
        <v>Yes</v>
      </c>
      <c r="AC942">
        <f t="shared" si="87"/>
        <v>303</v>
      </c>
      <c r="AD942" t="str">
        <f t="shared" si="88"/>
        <v>&lt;₹200</v>
      </c>
      <c r="AE942" t="str">
        <f t="shared" si="89"/>
        <v>81–90%</v>
      </c>
    </row>
    <row r="943" spans="1:31" x14ac:dyDescent="0.35">
      <c r="A943" t="s">
        <v>9001</v>
      </c>
      <c r="B943" t="s">
        <v>11305</v>
      </c>
      <c r="C943" t="str">
        <f>PROPER(Table3[[#This Row],[product_name2]])</f>
        <v>Aquadpure Copper + Mineral Ro+Uv+Uf 10 To 12 Liter Ro + Uv + Tds Adjuster Water Purifier With Copper Charge Technology Black &amp; Copper Best For Home And Office (Made In India)</v>
      </c>
      <c r="D943" t="s">
        <v>11306</v>
      </c>
      <c r="E943" t="s">
        <v>8595</v>
      </c>
      <c r="F943" t="str">
        <f>LEFT(Table3[[#This Row],[category]], FIND("|", Table3[[#This Row],[category]]) - 1)</f>
        <v>Home&amp;Kitchen</v>
      </c>
      <c r="G943" t="str">
        <f>MID(Table3[[#This Row],[category]], FIND("|", Table3[[#This Row],[category]]) + 1, FIND("|", Table3[[#This Row],[category]], FIND("|", Table3[[#This Row],[category]]) + 1) - FIND("|", Table3[[#This Row],[category]]) - 1)</f>
        <v>Heating,Cooling&amp;AirQuality</v>
      </c>
      <c r="H943" t="str">
        <f>RIGHT(Table3[[#This Row],[category]], LEN(Table3[[#This Row],[category]]) - FIND("|", Table3[[#This Row],[category]], FIND("|", Table3[[#This Row],[category]]) + 1))</f>
        <v>RoomHeaters|ElectricHeaters</v>
      </c>
      <c r="I943" s="6">
        <v>2499</v>
      </c>
      <c r="J943" s="6">
        <v>3945</v>
      </c>
      <c r="K943" s="1">
        <f t="shared" si="84"/>
        <v>36.653992395437264</v>
      </c>
      <c r="L943" s="3">
        <v>0.37</v>
      </c>
      <c r="M943" s="1">
        <v>3.8</v>
      </c>
      <c r="N943" s="11">
        <v>2732</v>
      </c>
      <c r="O943" s="7">
        <f>IF(ISNUMBER(Table3[[#This Row],[rating]]), Table3[[#This Row],[rating]], "")</f>
        <v>3.8</v>
      </c>
      <c r="P943" s="7">
        <f>Table3[[#This Row],[average rating]] + (Table3[[#This Row],[rating_count]] / 1000)</f>
        <v>6.532</v>
      </c>
      <c r="Q943" s="7">
        <f>IFERROR(ROUND(VALUE(Table3[[#This Row],[rating]]), 0), "")</f>
        <v>4</v>
      </c>
      <c r="R943" t="s">
        <v>9003</v>
      </c>
      <c r="S943" t="s">
        <v>9004</v>
      </c>
      <c r="T943" t="s">
        <v>9005</v>
      </c>
      <c r="U943" t="s">
        <v>9006</v>
      </c>
      <c r="V943" t="s">
        <v>9007</v>
      </c>
      <c r="W943" t="s">
        <v>9008</v>
      </c>
      <c r="X943" t="s">
        <v>9009</v>
      </c>
      <c r="Y943" t="s">
        <v>9010</v>
      </c>
      <c r="Z943" s="6">
        <f t="shared" si="85"/>
        <v>10777740</v>
      </c>
      <c r="AA943" s="6">
        <f>IFERROR(VALUE(Table3[[#This Row],[potential revenue]]), 0)</f>
        <v>10777740</v>
      </c>
      <c r="AB943" t="str">
        <f t="shared" si="86"/>
        <v>Yes</v>
      </c>
      <c r="AC943">
        <f t="shared" si="87"/>
        <v>304</v>
      </c>
      <c r="AD943" t="str">
        <f t="shared" si="88"/>
        <v>&lt;₹200</v>
      </c>
      <c r="AE943" t="str">
        <f t="shared" si="89"/>
        <v>31–40%</v>
      </c>
    </row>
    <row r="944" spans="1:31" x14ac:dyDescent="0.35">
      <c r="A944" t="s">
        <v>10649</v>
      </c>
      <c r="B944" t="s">
        <v>1827</v>
      </c>
      <c r="C944" t="str">
        <f>PROPER(Table3[[#This Row],[product_name2]])</f>
        <v>Tcl 80 Cm (32 Inches) Hd Ready Certified Android Smart Led Tv 32S615 (Black)</v>
      </c>
      <c r="D944" t="s">
        <v>1828</v>
      </c>
      <c r="E944" t="s">
        <v>10651</v>
      </c>
      <c r="F944" t="str">
        <f>LEFT(Table3[[#This Row],[category]], FIND("|", Table3[[#This Row],[category]]) - 1)</f>
        <v>Home&amp;Kitchen</v>
      </c>
      <c r="G944" t="str">
        <f>MID(Table3[[#This Row],[category]], FIND("|", Table3[[#This Row],[category]]) + 1, FIND("|", Table3[[#This Row],[category]], FIND("|", Table3[[#This Row],[category]]) + 1) - FIND("|", Table3[[#This Row],[category]]) - 1)</f>
        <v>Kitchen&amp;HomeAppliances</v>
      </c>
      <c r="H944" t="str">
        <f>RIGHT(Table3[[#This Row],[category]], LEN(Table3[[#This Row],[category]]) - FIND("|", Table3[[#This Row],[category]], FIND("|", Table3[[#This Row],[category]]) + 1))</f>
        <v>SmallKitchenAppliances</v>
      </c>
      <c r="I944" s="6">
        <v>2599</v>
      </c>
      <c r="J944" s="6">
        <v>4290</v>
      </c>
      <c r="K944" s="1">
        <f t="shared" si="84"/>
        <v>39.417249417249415</v>
      </c>
      <c r="L944" s="3">
        <v>0.39</v>
      </c>
      <c r="M944" s="1">
        <v>4.4000000000000004</v>
      </c>
      <c r="N944" s="11">
        <v>2116</v>
      </c>
      <c r="O944" s="7">
        <f>IF(ISNUMBER(Table3[[#This Row],[rating]]), Table3[[#This Row],[rating]], "")</f>
        <v>4.4000000000000004</v>
      </c>
      <c r="P944" s="7">
        <f>Table3[[#This Row],[average rating]] + (Table3[[#This Row],[rating_count]] / 1000)</f>
        <v>6.516</v>
      </c>
      <c r="Q944" s="7">
        <f>IFERROR(ROUND(VALUE(Table3[[#This Row],[rating]]), 0), "")</f>
        <v>4</v>
      </c>
      <c r="R944" t="s">
        <v>10652</v>
      </c>
      <c r="S944" t="s">
        <v>10653</v>
      </c>
      <c r="T944" t="s">
        <v>10654</v>
      </c>
      <c r="U944" t="s">
        <v>10655</v>
      </c>
      <c r="V944" t="s">
        <v>10656</v>
      </c>
      <c r="W944" t="s">
        <v>10657</v>
      </c>
      <c r="X944" t="s">
        <v>10658</v>
      </c>
      <c r="Y944" t="s">
        <v>10659</v>
      </c>
      <c r="Z944" s="6">
        <f t="shared" si="85"/>
        <v>9077640</v>
      </c>
      <c r="AA944" s="6">
        <f>IFERROR(VALUE(Table3[[#This Row],[potential revenue]]), 0)</f>
        <v>9077640</v>
      </c>
      <c r="AB944" t="str">
        <f t="shared" si="86"/>
        <v>No</v>
      </c>
      <c r="AC944">
        <f>COUNTIF(E943:Y1442, "Yes")</f>
        <v>0</v>
      </c>
      <c r="AD944" t="str">
        <f t="shared" si="88"/>
        <v>&gt;₹500</v>
      </c>
      <c r="AE944" t="str">
        <f t="shared" si="89"/>
        <v>31–40%</v>
      </c>
    </row>
    <row r="945" spans="1:31" x14ac:dyDescent="0.35">
      <c r="A945" t="s">
        <v>8506</v>
      </c>
      <c r="B945" t="s">
        <v>1737</v>
      </c>
      <c r="C945" t="str">
        <f>PROPER(Table3[[#This Row],[product_name2]])</f>
        <v>Flix (Beetel) Usb To Iphone Lightning Textured Pattern Data Sync &amp; 2A Fast Charging Cable, Made In India, 480Mbps Data Sync, Tough Cable, 1 Meter Long Usb Cable For Apple Devices (Black)(Xcd-L102)</v>
      </c>
      <c r="D945" t="s">
        <v>1738</v>
      </c>
      <c r="E945" t="s">
        <v>5071</v>
      </c>
      <c r="F945" t="str">
        <f>LEFT(Table3[[#This Row],[category]], FIND("|", Table3[[#This Row],[category]]) - 1)</f>
        <v>Electronics</v>
      </c>
      <c r="G945" t="str">
        <f>MID(Table3[[#This Row],[category]], FIND("|", Table3[[#This Row],[category]]) + 1, FIND("|", Table3[[#This Row],[category]], FIND("|", Table3[[#This Row],[category]]) + 1) - FIND("|", Table3[[#This Row],[category]]) - 1)</f>
        <v>GeneralPurposeBatteries&amp;BatteryChargers</v>
      </c>
      <c r="H945" t="str">
        <f>RIGHT(Table3[[#This Row],[category]], LEN(Table3[[#This Row],[category]]) - FIND("|", Table3[[#This Row],[category]], FIND("|", Table3[[#This Row],[category]]) + 1))</f>
        <v>DisposableBatteries</v>
      </c>
      <c r="I945" s="6">
        <v>380</v>
      </c>
      <c r="J945" s="6">
        <v>400</v>
      </c>
      <c r="K945" s="1">
        <f t="shared" si="84"/>
        <v>5</v>
      </c>
      <c r="L945" s="3">
        <v>0.05</v>
      </c>
      <c r="M945" s="1">
        <v>4.4000000000000004</v>
      </c>
      <c r="N945" s="11">
        <v>2111</v>
      </c>
      <c r="O945" s="7">
        <f>IF(ISNUMBER(Table3[[#This Row],[rating]]), Table3[[#This Row],[rating]], "")</f>
        <v>4.4000000000000004</v>
      </c>
      <c r="P945" s="7">
        <f>Table3[[#This Row],[average rating]] + (Table3[[#This Row],[rating_count]] / 1000)</f>
        <v>6.511000000000001</v>
      </c>
      <c r="Q945" s="7">
        <f>IFERROR(ROUND(VALUE(Table3[[#This Row],[rating]]), 0), "")</f>
        <v>4</v>
      </c>
      <c r="R945" t="s">
        <v>8508</v>
      </c>
      <c r="S945" t="s">
        <v>8509</v>
      </c>
      <c r="T945" t="s">
        <v>8510</v>
      </c>
      <c r="U945" t="s">
        <v>8511</v>
      </c>
      <c r="V945" t="s">
        <v>8512</v>
      </c>
      <c r="W945" t="s">
        <v>8513</v>
      </c>
      <c r="X945" t="s">
        <v>8514</v>
      </c>
      <c r="Y945" t="s">
        <v>8515</v>
      </c>
      <c r="Z945" s="6">
        <f t="shared" si="85"/>
        <v>844400</v>
      </c>
      <c r="AA945" s="6">
        <f>IFERROR(VALUE(Table3[[#This Row],[potential revenue]]), 0)</f>
        <v>844400</v>
      </c>
      <c r="AB945" t="str">
        <f t="shared" si="86"/>
        <v>No</v>
      </c>
      <c r="AC945">
        <f>COUNTIF(E944:Y1443, "Yes")</f>
        <v>0</v>
      </c>
      <c r="AD945" t="str">
        <f t="shared" si="88"/>
        <v>&gt;₹500</v>
      </c>
      <c r="AE945" t="str">
        <f t="shared" si="89"/>
        <v>0–10%</v>
      </c>
    </row>
    <row r="946" spans="1:31" x14ac:dyDescent="0.35">
      <c r="A946" t="s">
        <v>8668</v>
      </c>
      <c r="B946" t="s">
        <v>10313</v>
      </c>
      <c r="C946" t="str">
        <f>PROPER(Table3[[#This Row],[product_name2]])</f>
        <v>Akiara¬Æ - Makes Life Easy Mini Sewing Machine With Table Set | Tailoring Machine | Hand Sewing Machine With Extension Table, Foot Pedal, Adapter</v>
      </c>
      <c r="D946" t="s">
        <v>10314</v>
      </c>
      <c r="E946" t="s">
        <v>8595</v>
      </c>
      <c r="F946" t="str">
        <f>LEFT(Table3[[#This Row],[category]], FIND("|", Table3[[#This Row],[category]]) - 1)</f>
        <v>Home&amp;Kitchen</v>
      </c>
      <c r="G946" t="str">
        <f>MID(Table3[[#This Row],[category]], FIND("|", Table3[[#This Row],[category]]) + 1, FIND("|", Table3[[#This Row],[category]], FIND("|", Table3[[#This Row],[category]]) + 1) - FIND("|", Table3[[#This Row],[category]]) - 1)</f>
        <v>Heating,Cooling&amp;AirQuality</v>
      </c>
      <c r="H946" t="str">
        <f>RIGHT(Table3[[#This Row],[category]], LEN(Table3[[#This Row],[category]]) - FIND("|", Table3[[#This Row],[category]], FIND("|", Table3[[#This Row],[category]]) + 1))</f>
        <v>RoomHeaters|ElectricHeaters</v>
      </c>
      <c r="I946" s="6">
        <v>1399</v>
      </c>
      <c r="J946" s="6">
        <v>1549</v>
      </c>
      <c r="K946" s="1">
        <f t="shared" si="84"/>
        <v>9.6836668818592635</v>
      </c>
      <c r="L946" s="3">
        <v>0.1</v>
      </c>
      <c r="M946" s="1">
        <v>3.9</v>
      </c>
      <c r="N946" s="11">
        <v>2602</v>
      </c>
      <c r="O946" s="7">
        <f>IF(ISNUMBER(Table3[[#This Row],[rating]]), Table3[[#This Row],[rating]], "")</f>
        <v>3.9</v>
      </c>
      <c r="P946" s="7">
        <f>Table3[[#This Row],[average rating]] + (Table3[[#This Row],[rating_count]] / 1000)</f>
        <v>6.5019999999999998</v>
      </c>
      <c r="Q946" s="7">
        <f>IFERROR(ROUND(VALUE(Table3[[#This Row],[rating]]), 0), "")</f>
        <v>4</v>
      </c>
      <c r="R946" t="s">
        <v>8670</v>
      </c>
      <c r="S946" t="s">
        <v>8671</v>
      </c>
      <c r="T946" t="s">
        <v>8672</v>
      </c>
      <c r="U946" t="s">
        <v>8673</v>
      </c>
      <c r="V946" t="s">
        <v>8674</v>
      </c>
      <c r="W946" t="s">
        <v>8675</v>
      </c>
      <c r="X946" t="s">
        <v>8676</v>
      </c>
      <c r="Y946" t="s">
        <v>8677</v>
      </c>
      <c r="Z946" s="6">
        <f t="shared" si="85"/>
        <v>4030498</v>
      </c>
      <c r="AA946" s="6">
        <f>IFERROR(VALUE(Table3[[#This Row],[potential revenue]]), 0)</f>
        <v>4030498</v>
      </c>
      <c r="AB946" t="str">
        <f t="shared" si="86"/>
        <v>No</v>
      </c>
      <c r="AC946">
        <f t="shared" ref="AC946:AC952" si="90">COUNTIF(E945:AB1444, "Yes")</f>
        <v>305</v>
      </c>
      <c r="AD946" t="str">
        <f t="shared" si="88"/>
        <v>₹200–₹500</v>
      </c>
      <c r="AE946" t="str">
        <f t="shared" si="89"/>
        <v>0–10%</v>
      </c>
    </row>
    <row r="947" spans="1:31" x14ac:dyDescent="0.35">
      <c r="A947" t="s">
        <v>7894</v>
      </c>
      <c r="B947" t="s">
        <v>5028</v>
      </c>
      <c r="C947" t="str">
        <f>PROPER(Table3[[#This Row],[product_name2]])</f>
        <v>Dell Kb216 Wired Multimedia Usb Keyboard With Super Quite Plunger Keys With Spill-Resistant ‚Äì Black</v>
      </c>
      <c r="D947" t="s">
        <v>5029</v>
      </c>
      <c r="E947" t="s">
        <v>3082</v>
      </c>
      <c r="F947" t="str">
        <f>LEFT(Table3[[#This Row],[category]], FIND("|", Table3[[#This Row],[category]]) - 1)</f>
        <v>Electronics</v>
      </c>
      <c r="G947" t="str">
        <f>MID(Table3[[#This Row],[category]], FIND("|", Table3[[#This Row],[category]]) + 1, FIND("|", Table3[[#This Row],[category]], FIND("|", Table3[[#This Row],[category]]) + 1) - FIND("|", Table3[[#This Row],[category]]) - 1)</f>
        <v>Headphones,Earbuds&amp;Accessories</v>
      </c>
      <c r="H947" t="str">
        <f>RIGHT(Table3[[#This Row],[category]], LEN(Table3[[#This Row],[category]]) - FIND("|", Table3[[#This Row],[category]], FIND("|", Table3[[#This Row],[category]]) + 1))</f>
        <v>Headphones|In-Ear</v>
      </c>
      <c r="I947" s="6">
        <v>889</v>
      </c>
      <c r="J947" s="6">
        <v>1999</v>
      </c>
      <c r="K947" s="1">
        <f t="shared" si="84"/>
        <v>55.52776388194097</v>
      </c>
      <c r="L947" s="3">
        <v>0.56000000000000005</v>
      </c>
      <c r="M947" s="1">
        <v>4.2</v>
      </c>
      <c r="N947" s="11">
        <v>2284</v>
      </c>
      <c r="O947" s="7">
        <f>IF(ISNUMBER(Table3[[#This Row],[rating]]), Table3[[#This Row],[rating]], "")</f>
        <v>4.2</v>
      </c>
      <c r="P947" s="7">
        <f>Table3[[#This Row],[average rating]] + (Table3[[#This Row],[rating_count]] / 1000)</f>
        <v>6.484</v>
      </c>
      <c r="Q947" s="7">
        <f>IFERROR(ROUND(VALUE(Table3[[#This Row],[rating]]), 0), "")</f>
        <v>4</v>
      </c>
      <c r="R947" t="s">
        <v>7896</v>
      </c>
      <c r="S947" t="s">
        <v>7897</v>
      </c>
      <c r="T947" t="s">
        <v>7898</v>
      </c>
      <c r="U947" t="s">
        <v>7899</v>
      </c>
      <c r="V947" t="s">
        <v>7900</v>
      </c>
      <c r="W947" t="s">
        <v>7901</v>
      </c>
      <c r="X947" t="s">
        <v>7902</v>
      </c>
      <c r="Y947" t="s">
        <v>7903</v>
      </c>
      <c r="Z947" s="6">
        <f t="shared" si="85"/>
        <v>4565716</v>
      </c>
      <c r="AA947" s="6">
        <f>IFERROR(VALUE(Table3[[#This Row],[potential revenue]]), 0)</f>
        <v>4565716</v>
      </c>
      <c r="AB947" t="str">
        <f t="shared" si="86"/>
        <v>No</v>
      </c>
      <c r="AC947">
        <f t="shared" si="90"/>
        <v>306</v>
      </c>
      <c r="AD947" t="str">
        <f t="shared" si="88"/>
        <v>&gt;₹500</v>
      </c>
      <c r="AE947" t="str">
        <f t="shared" si="89"/>
        <v>51–60%</v>
      </c>
    </row>
    <row r="948" spans="1:31" x14ac:dyDescent="0.35">
      <c r="A948" t="s">
        <v>12434</v>
      </c>
      <c r="B948" t="s">
        <v>10709</v>
      </c>
      <c r="C948" t="str">
        <f>PROPER(Table3[[#This Row],[product_name2]])</f>
        <v>Lifelong 2-In1 Egg Boiler And Poacher 500-Watt (Transparent And Silver Grey), Boil 8 Eggs, Poach 4 Eggs, Easy To Clean| 3 Boiling Modes, Stainless Steel Body And Heating Plate, Automatic Turn-Off</v>
      </c>
      <c r="D948" t="s">
        <v>10710</v>
      </c>
      <c r="E948" t="s">
        <v>8817</v>
      </c>
      <c r="F948" t="str">
        <f>LEFT(Table3[[#This Row],[category]], FIND("|", Table3[[#This Row],[category]]) - 1)</f>
        <v>Home&amp;Kitchen</v>
      </c>
      <c r="G948" t="str">
        <f>MID(Table3[[#This Row],[category]], FIND("|", Table3[[#This Row],[category]]) + 1, FIND("|", Table3[[#This Row],[category]], FIND("|", Table3[[#This Row],[category]]) + 1) - FIND("|", Table3[[#This Row],[category]]) - 1)</f>
        <v>Heating,Cooling&amp;AirQuality</v>
      </c>
      <c r="H948" t="str">
        <f>RIGHT(Table3[[#This Row],[category]], LEN(Table3[[#This Row],[category]]) - FIND("|", Table3[[#This Row],[category]], FIND("|", Table3[[#This Row],[category]]) + 1))</f>
        <v>WaterHeaters&amp;Geysers|StorageWaterHeaters</v>
      </c>
      <c r="I948" s="6">
        <v>3249</v>
      </c>
      <c r="J948" s="6">
        <v>6299</v>
      </c>
      <c r="K948" s="1">
        <f t="shared" si="84"/>
        <v>48.420384187966341</v>
      </c>
      <c r="L948" s="3">
        <v>0.48</v>
      </c>
      <c r="M948" s="1">
        <v>3.9</v>
      </c>
      <c r="N948" s="11">
        <v>2569</v>
      </c>
      <c r="O948" s="7">
        <f>IF(ISNUMBER(Table3[[#This Row],[rating]]), Table3[[#This Row],[rating]], "")</f>
        <v>3.9</v>
      </c>
      <c r="P948" s="7">
        <f>Table3[[#This Row],[average rating]] + (Table3[[#This Row],[rating_count]] / 1000)</f>
        <v>6.4689999999999994</v>
      </c>
      <c r="Q948" s="7">
        <f>IFERROR(ROUND(VALUE(Table3[[#This Row],[rating]]), 0), "")</f>
        <v>4</v>
      </c>
      <c r="R948" t="s">
        <v>12436</v>
      </c>
      <c r="S948" t="s">
        <v>12437</v>
      </c>
      <c r="T948" t="s">
        <v>12438</v>
      </c>
      <c r="U948" t="s">
        <v>12439</v>
      </c>
      <c r="V948" t="s">
        <v>12440</v>
      </c>
      <c r="W948" t="s">
        <v>12441</v>
      </c>
      <c r="X948" t="s">
        <v>12442</v>
      </c>
      <c r="Y948" t="s">
        <v>12443</v>
      </c>
      <c r="Z948" s="6">
        <f t="shared" si="85"/>
        <v>16182131</v>
      </c>
      <c r="AA948" s="6">
        <f>IFERROR(VALUE(Table3[[#This Row],[potential revenue]]), 0)</f>
        <v>16182131</v>
      </c>
      <c r="AB948" t="str">
        <f t="shared" si="86"/>
        <v>Yes</v>
      </c>
      <c r="AC948">
        <f t="shared" si="90"/>
        <v>306</v>
      </c>
      <c r="AD948" t="str">
        <f t="shared" si="88"/>
        <v>&gt;₹500</v>
      </c>
      <c r="AE948" t="str">
        <f t="shared" si="89"/>
        <v>41–50%</v>
      </c>
    </row>
    <row r="949" spans="1:31" x14ac:dyDescent="0.35">
      <c r="A949" t="s">
        <v>141</v>
      </c>
      <c r="B949" t="s">
        <v>4562</v>
      </c>
      <c r="C949" t="str">
        <f>PROPER(Table3[[#This Row],[product_name2]])</f>
        <v>10Werun Id-116 Bluetooth Smartwatch Wireless Fitness Band For Boys, Girls, Men, Women &amp; Kids | Sports Gym Watch For All Smart Phones I Heart Rate And Spo2 Monitor</v>
      </c>
      <c r="D949" t="s">
        <v>4563</v>
      </c>
      <c r="E949" t="s">
        <v>20</v>
      </c>
      <c r="F949" t="str">
        <f>LEFT(Table3[[#This Row],[category]], FIND("|", Table3[[#This Row],[category]]) - 1)</f>
        <v>Computers&amp;Accessories</v>
      </c>
      <c r="G949" t="str">
        <f>MID(Table3[[#This Row],[category]], FIND("|", Table3[[#This Row],[category]]) + 1, FIND("|", Table3[[#This Row],[category]], FIND("|", Table3[[#This Row],[category]]) + 1) - FIND("|", Table3[[#This Row],[category]]) - 1)</f>
        <v>Accessories&amp;Peripherals</v>
      </c>
      <c r="H949" t="str">
        <f>RIGHT(Table3[[#This Row],[category]], LEN(Table3[[#This Row],[category]]) - FIND("|", Table3[[#This Row],[category]], FIND("|", Table3[[#This Row],[category]]) + 1))</f>
        <v>Cables&amp;Accessories|Cables|USBCables</v>
      </c>
      <c r="I949" s="6">
        <v>350</v>
      </c>
      <c r="J949" s="6">
        <v>899</v>
      </c>
      <c r="K949" s="1">
        <f t="shared" si="84"/>
        <v>61.067853170189103</v>
      </c>
      <c r="L949" s="3">
        <v>0.61</v>
      </c>
      <c r="M949" s="1">
        <v>4.2</v>
      </c>
      <c r="N949" s="11">
        <v>2263</v>
      </c>
      <c r="O949" s="7">
        <f>IF(ISNUMBER(Table3[[#This Row],[rating]]), Table3[[#This Row],[rating]], "")</f>
        <v>4.2</v>
      </c>
      <c r="P949" s="7">
        <f>Table3[[#This Row],[average rating]] + (Table3[[#This Row],[rating_count]] / 1000)</f>
        <v>6.4630000000000001</v>
      </c>
      <c r="Q949" s="7">
        <f>IFERROR(ROUND(VALUE(Table3[[#This Row],[rating]]), 0), "")</f>
        <v>4</v>
      </c>
      <c r="R949" t="s">
        <v>143</v>
      </c>
      <c r="S949" t="s">
        <v>144</v>
      </c>
      <c r="T949" t="s">
        <v>145</v>
      </c>
      <c r="U949" t="s">
        <v>146</v>
      </c>
      <c r="V949" t="s">
        <v>147</v>
      </c>
      <c r="W949" t="s">
        <v>148</v>
      </c>
      <c r="X949" t="s">
        <v>3852</v>
      </c>
      <c r="Y949" t="s">
        <v>3853</v>
      </c>
      <c r="Z949" s="6">
        <f t="shared" si="85"/>
        <v>2034437</v>
      </c>
      <c r="AA949" s="6">
        <f>IFERROR(VALUE(Table3[[#This Row],[potential revenue]]), 0)</f>
        <v>2034437</v>
      </c>
      <c r="AB949" t="str">
        <f t="shared" si="86"/>
        <v>No</v>
      </c>
      <c r="AC949">
        <f t="shared" si="90"/>
        <v>307</v>
      </c>
      <c r="AD949" t="str">
        <f t="shared" si="88"/>
        <v>&gt;₹500</v>
      </c>
      <c r="AE949" t="str">
        <f t="shared" si="89"/>
        <v>61–70%</v>
      </c>
    </row>
    <row r="950" spans="1:31" x14ac:dyDescent="0.35">
      <c r="A950" t="s">
        <v>141</v>
      </c>
      <c r="B950" t="s">
        <v>160</v>
      </c>
      <c r="C950" t="str">
        <f>PROPER(Table3[[#This Row],[product_name2]])</f>
        <v>Mi Braided Usb Type-C Cable For Charging Adapter (Red)</v>
      </c>
      <c r="D950" t="s">
        <v>161</v>
      </c>
      <c r="E950" t="s">
        <v>20</v>
      </c>
      <c r="F950" t="str">
        <f>LEFT(Table3[[#This Row],[category]], FIND("|", Table3[[#This Row],[category]]) - 1)</f>
        <v>Computers&amp;Accessories</v>
      </c>
      <c r="G950" t="str">
        <f>MID(Table3[[#This Row],[category]], FIND("|", Table3[[#This Row],[category]]) + 1, FIND("|", Table3[[#This Row],[category]], FIND("|", Table3[[#This Row],[category]]) + 1) - FIND("|", Table3[[#This Row],[category]]) - 1)</f>
        <v>Accessories&amp;Peripherals</v>
      </c>
      <c r="H950" t="str">
        <f>RIGHT(Table3[[#This Row],[category]], LEN(Table3[[#This Row],[category]]) - FIND("|", Table3[[#This Row],[category]], FIND("|", Table3[[#This Row],[category]]) + 1))</f>
        <v>Cables&amp;Accessories|Cables|USBCables</v>
      </c>
      <c r="I950" s="6">
        <v>350</v>
      </c>
      <c r="J950" s="6">
        <v>899</v>
      </c>
      <c r="K950" s="1">
        <f t="shared" si="84"/>
        <v>61.067853170189103</v>
      </c>
      <c r="L950" s="3">
        <v>0.61</v>
      </c>
      <c r="M950" s="1">
        <v>4.2</v>
      </c>
      <c r="N950" s="11">
        <v>2262</v>
      </c>
      <c r="O950" s="7">
        <f>IF(ISNUMBER(Table3[[#This Row],[rating]]), Table3[[#This Row],[rating]], "")</f>
        <v>4.2</v>
      </c>
      <c r="P950" s="7">
        <f>Table3[[#This Row],[average rating]] + (Table3[[#This Row],[rating_count]] / 1000)</f>
        <v>6.4619999999999997</v>
      </c>
      <c r="Q950" s="7">
        <f>IFERROR(ROUND(VALUE(Table3[[#This Row],[rating]]), 0), "")</f>
        <v>4</v>
      </c>
      <c r="R950" t="s">
        <v>143</v>
      </c>
      <c r="S950" t="s">
        <v>144</v>
      </c>
      <c r="T950" t="s">
        <v>145</v>
      </c>
      <c r="U950" t="s">
        <v>146</v>
      </c>
      <c r="V950" t="s">
        <v>147</v>
      </c>
      <c r="W950" t="s">
        <v>148</v>
      </c>
      <c r="X950" t="s">
        <v>149</v>
      </c>
      <c r="Y950" t="s">
        <v>150</v>
      </c>
      <c r="Z950" s="6">
        <f t="shared" si="85"/>
        <v>2033538</v>
      </c>
      <c r="AA950" s="6">
        <f>IFERROR(VALUE(Table3[[#This Row],[potential revenue]]), 0)</f>
        <v>2033538</v>
      </c>
      <c r="AB950" t="str">
        <f t="shared" si="86"/>
        <v>Yes</v>
      </c>
      <c r="AC950">
        <f t="shared" si="90"/>
        <v>306</v>
      </c>
      <c r="AD950" t="str">
        <f t="shared" si="88"/>
        <v>₹200–₹500</v>
      </c>
      <c r="AE950" t="str">
        <f t="shared" si="89"/>
        <v>61–70%</v>
      </c>
    </row>
    <row r="951" spans="1:31" x14ac:dyDescent="0.35">
      <c r="A951" t="s">
        <v>141</v>
      </c>
      <c r="B951" t="s">
        <v>4777</v>
      </c>
      <c r="C951" t="str">
        <f>PROPER(Table3[[#This Row],[product_name2]])</f>
        <v>Ambrane 27000Mah Power Bank, 20W Fast Charging, Triple Output, Type C Pd (Input &amp; Output), Quick Charge, Li-Polymer, Multi-Layer Protection For Iphone, Smartphones &amp; Other Devices (Stylo Pro, Black)</v>
      </c>
      <c r="D951" t="s">
        <v>4778</v>
      </c>
      <c r="E951" t="s">
        <v>20</v>
      </c>
      <c r="F951" t="str">
        <f>LEFT(Table3[[#This Row],[category]], FIND("|", Table3[[#This Row],[category]]) - 1)</f>
        <v>Computers&amp;Accessories</v>
      </c>
      <c r="G951" t="str">
        <f>MID(Table3[[#This Row],[category]], FIND("|", Table3[[#This Row],[category]]) + 1, FIND("|", Table3[[#This Row],[category]], FIND("|", Table3[[#This Row],[category]]) + 1) - FIND("|", Table3[[#This Row],[category]]) - 1)</f>
        <v>Accessories&amp;Peripherals</v>
      </c>
      <c r="H951" t="str">
        <f>RIGHT(Table3[[#This Row],[category]], LEN(Table3[[#This Row],[category]]) - FIND("|", Table3[[#This Row],[category]], FIND("|", Table3[[#This Row],[category]]) + 1))</f>
        <v>Cables&amp;Accessories|Cables|USBCables</v>
      </c>
      <c r="I951" s="6">
        <v>350</v>
      </c>
      <c r="J951" s="6">
        <v>899</v>
      </c>
      <c r="K951" s="1">
        <f t="shared" si="84"/>
        <v>61.067853170189103</v>
      </c>
      <c r="L951" s="3">
        <v>0.61</v>
      </c>
      <c r="M951" s="1">
        <v>4.2</v>
      </c>
      <c r="N951" s="11">
        <v>2262</v>
      </c>
      <c r="O951" s="7">
        <f>IF(ISNUMBER(Table3[[#This Row],[rating]]), Table3[[#This Row],[rating]], "")</f>
        <v>4.2</v>
      </c>
      <c r="P951" s="7">
        <f>Table3[[#This Row],[average rating]] + (Table3[[#This Row],[rating_count]] / 1000)</f>
        <v>6.4619999999999997</v>
      </c>
      <c r="Q951" s="7">
        <f>IFERROR(ROUND(VALUE(Table3[[#This Row],[rating]]), 0), "")</f>
        <v>4</v>
      </c>
      <c r="R951" t="s">
        <v>143</v>
      </c>
      <c r="S951" t="s">
        <v>144</v>
      </c>
      <c r="T951" t="s">
        <v>145</v>
      </c>
      <c r="U951" t="s">
        <v>146</v>
      </c>
      <c r="V951" t="s">
        <v>147</v>
      </c>
      <c r="W951" t="s">
        <v>148</v>
      </c>
      <c r="X951" t="s">
        <v>149</v>
      </c>
      <c r="Y951" t="s">
        <v>5687</v>
      </c>
      <c r="Z951" s="6">
        <f t="shared" si="85"/>
        <v>2033538</v>
      </c>
      <c r="AA951" s="6">
        <f>IFERROR(VALUE(Table3[[#This Row],[potential revenue]]), 0)</f>
        <v>2033538</v>
      </c>
      <c r="AB951" t="str">
        <f t="shared" si="86"/>
        <v>Yes</v>
      </c>
      <c r="AC951">
        <f t="shared" si="90"/>
        <v>307</v>
      </c>
      <c r="AD951" t="str">
        <f t="shared" si="88"/>
        <v>₹200–₹500</v>
      </c>
      <c r="AE951" t="str">
        <f t="shared" si="89"/>
        <v>61–70%</v>
      </c>
    </row>
    <row r="952" spans="1:31" x14ac:dyDescent="0.35">
      <c r="A952" t="s">
        <v>9052</v>
      </c>
      <c r="B952" t="s">
        <v>9042</v>
      </c>
      <c r="C952" t="str">
        <f>PROPER(Table3[[#This Row],[product_name2]])</f>
        <v>Agaro Esteem Multi Kettle 1.2 Litre, 600W With 3 Heating Modes &amp; Rapid Boil Technology</v>
      </c>
      <c r="D952" t="s">
        <v>9043</v>
      </c>
      <c r="E952" t="s">
        <v>8595</v>
      </c>
      <c r="F952" t="str">
        <f>LEFT(Table3[[#This Row],[category]], FIND("|", Table3[[#This Row],[category]]) - 1)</f>
        <v>Home&amp;Kitchen</v>
      </c>
      <c r="G952" t="str">
        <f>MID(Table3[[#This Row],[category]], FIND("|", Table3[[#This Row],[category]]) + 1, FIND("|", Table3[[#This Row],[category]], FIND("|", Table3[[#This Row],[category]]) + 1) - FIND("|", Table3[[#This Row],[category]]) - 1)</f>
        <v>Heating,Cooling&amp;AirQuality</v>
      </c>
      <c r="H952" t="str">
        <f>RIGHT(Table3[[#This Row],[category]], LEN(Table3[[#This Row],[category]]) - FIND("|", Table3[[#This Row],[category]], FIND("|", Table3[[#This Row],[category]]) + 1))</f>
        <v>RoomHeaters|ElectricHeaters</v>
      </c>
      <c r="I952" s="6">
        <v>749</v>
      </c>
      <c r="J952" s="6">
        <v>1129</v>
      </c>
      <c r="K952" s="1">
        <f t="shared" si="84"/>
        <v>33.658104517271923</v>
      </c>
      <c r="L952" s="3">
        <v>0.34</v>
      </c>
      <c r="M952" s="1">
        <v>4</v>
      </c>
      <c r="N952" s="11">
        <v>2446</v>
      </c>
      <c r="O952" s="7">
        <f>IF(ISNUMBER(Table3[[#This Row],[rating]]), Table3[[#This Row],[rating]], "")</f>
        <v>4</v>
      </c>
      <c r="P952" s="7">
        <f>Table3[[#This Row],[average rating]] + (Table3[[#This Row],[rating_count]] / 1000)</f>
        <v>6.4459999999999997</v>
      </c>
      <c r="Q952" s="7">
        <f>IFERROR(ROUND(VALUE(Table3[[#This Row],[rating]]), 0), "")</f>
        <v>4</v>
      </c>
      <c r="R952" t="s">
        <v>9054</v>
      </c>
      <c r="S952" t="s">
        <v>9055</v>
      </c>
      <c r="T952" t="s">
        <v>9056</v>
      </c>
      <c r="U952" t="s">
        <v>9057</v>
      </c>
      <c r="V952" t="s">
        <v>9058</v>
      </c>
      <c r="W952" t="s">
        <v>9059</v>
      </c>
      <c r="X952" t="s">
        <v>9060</v>
      </c>
      <c r="Y952" t="s">
        <v>9061</v>
      </c>
      <c r="Z952" s="6">
        <f t="shared" si="85"/>
        <v>2761534</v>
      </c>
      <c r="AA952" s="6">
        <f>IFERROR(VALUE(Table3[[#This Row],[potential revenue]]), 0)</f>
        <v>2761534</v>
      </c>
      <c r="AB952" t="str">
        <f t="shared" si="86"/>
        <v>Yes</v>
      </c>
      <c r="AC952">
        <f t="shared" si="90"/>
        <v>306</v>
      </c>
      <c r="AD952" t="str">
        <f t="shared" si="88"/>
        <v>₹200–₹500</v>
      </c>
      <c r="AE952" t="str">
        <f t="shared" si="89"/>
        <v>31–40%</v>
      </c>
    </row>
    <row r="953" spans="1:31" x14ac:dyDescent="0.35">
      <c r="A953" t="s">
        <v>10639</v>
      </c>
      <c r="B953" t="s">
        <v>79</v>
      </c>
      <c r="C953" t="str">
        <f>PROPER(Table3[[#This Row],[product_name2]])</f>
        <v>Boat Micro Usb 55 Tangle-Free, Sturdy Micro Usb Cable With 3A Fast Charging &amp; 480Mbps Data Transmission (Black)</v>
      </c>
      <c r="D953" t="s">
        <v>80</v>
      </c>
      <c r="E953" t="s">
        <v>8731</v>
      </c>
      <c r="F953" t="str">
        <f>LEFT(Table3[[#This Row],[category]], FIND("|", Table3[[#This Row],[category]]) - 1)</f>
        <v>Home&amp;Kitchen</v>
      </c>
      <c r="G953" t="str">
        <f>MID(Table3[[#This Row],[category]], FIND("|", Table3[[#This Row],[category]]) + 1, FIND("|", Table3[[#This Row],[category]], FIND("|", Table3[[#This Row],[category]]) + 1) - FIND("|", Table3[[#This Row],[category]]) - 1)</f>
        <v>Kitchen&amp;HomeAppliances</v>
      </c>
      <c r="H953" t="str">
        <f>RIGHT(Table3[[#This Row],[category]], LEN(Table3[[#This Row],[category]]) - FIND("|", Table3[[#This Row],[category]], FIND("|", Table3[[#This Row],[category]]) + 1))</f>
        <v>SmallKitchenAppliances|HandBlenders</v>
      </c>
      <c r="I953" s="6">
        <v>699</v>
      </c>
      <c r="J953" s="6">
        <v>1599</v>
      </c>
      <c r="K953" s="1">
        <f t="shared" si="84"/>
        <v>56.285178236397748</v>
      </c>
      <c r="L953" s="3">
        <v>0.56000000000000005</v>
      </c>
      <c r="M953" s="1">
        <v>4.7</v>
      </c>
      <c r="N953" s="11">
        <v>1729</v>
      </c>
      <c r="O953" s="7">
        <f>IF(ISNUMBER(Table3[[#This Row],[rating]]), Table3[[#This Row],[rating]], "")</f>
        <v>4.7</v>
      </c>
      <c r="P953" s="7">
        <f>Table3[[#This Row],[average rating]] + (Table3[[#This Row],[rating_count]] / 1000)</f>
        <v>6.4290000000000003</v>
      </c>
      <c r="Q953" s="7">
        <f>IFERROR(ROUND(VALUE(Table3[[#This Row],[rating]]), 0), "")</f>
        <v>5</v>
      </c>
      <c r="R953" t="s">
        <v>10641</v>
      </c>
      <c r="S953" t="s">
        <v>10642</v>
      </c>
      <c r="T953" t="s">
        <v>10643</v>
      </c>
      <c r="U953" t="s">
        <v>10644</v>
      </c>
      <c r="V953" t="s">
        <v>10645</v>
      </c>
      <c r="W953" t="s">
        <v>10646</v>
      </c>
      <c r="X953" t="s">
        <v>10647</v>
      </c>
      <c r="Y953" t="s">
        <v>10648</v>
      </c>
      <c r="Z953" s="6">
        <f t="shared" si="85"/>
        <v>2764671</v>
      </c>
      <c r="AA953" s="6">
        <f>IFERROR(VALUE(Table3[[#This Row],[potential revenue]]), 0)</f>
        <v>2764671</v>
      </c>
      <c r="AB953" t="str">
        <f t="shared" si="86"/>
        <v>No</v>
      </c>
      <c r="AC953">
        <f>COUNTIF(E952:Y1451, "Yes")</f>
        <v>0</v>
      </c>
      <c r="AD953" t="str">
        <f t="shared" si="88"/>
        <v>&gt;₹500</v>
      </c>
      <c r="AE953" t="str">
        <f t="shared" si="89"/>
        <v>51–60%</v>
      </c>
    </row>
    <row r="954" spans="1:31" x14ac:dyDescent="0.35">
      <c r="A954" t="s">
        <v>6619</v>
      </c>
      <c r="B954" t="s">
        <v>3296</v>
      </c>
      <c r="C954" t="str">
        <f>PROPER(Table3[[#This Row],[product_name2]])</f>
        <v>Fire-Boltt Visionary 1.78" Amoled Bluetooth Calling Smartwatch With 368*448 Pixel Resolution 100+ Sports Mode, Tws Connection, Voice Assistance, Spo2 &amp; Heart Rate Monitoring</v>
      </c>
      <c r="D954" t="s">
        <v>3297</v>
      </c>
      <c r="E954" t="s">
        <v>6135</v>
      </c>
      <c r="F954" t="str">
        <f>LEFT(Table3[[#This Row],[category]], FIND("|", Table3[[#This Row],[category]]) - 1)</f>
        <v>Computers&amp;Accessories</v>
      </c>
      <c r="G954" t="str">
        <f>MID(Table3[[#This Row],[category]], FIND("|", Table3[[#This Row],[category]]) + 1, FIND("|", Table3[[#This Row],[category]], FIND("|", Table3[[#This Row],[category]]) + 1) - FIND("|", Table3[[#This Row],[category]]) - 1)</f>
        <v>Accessories&amp;Peripherals</v>
      </c>
      <c r="H954" t="str">
        <f>RIGHT(Table3[[#This Row],[category]], LEN(Table3[[#This Row],[category]]) - FIND("|", Table3[[#This Row],[category]], FIND("|", Table3[[#This Row],[category]]) + 1))</f>
        <v>USBHubs</v>
      </c>
      <c r="I954" s="6">
        <v>499</v>
      </c>
      <c r="J954" s="6">
        <v>799</v>
      </c>
      <c r="K954" s="1">
        <f t="shared" si="84"/>
        <v>37.546933667083856</v>
      </c>
      <c r="L954" s="3">
        <v>0.38</v>
      </c>
      <c r="M954" s="1">
        <v>4.3</v>
      </c>
      <c r="N954" s="11">
        <v>2125</v>
      </c>
      <c r="O954" s="7">
        <f>IF(ISNUMBER(Table3[[#This Row],[rating]]), Table3[[#This Row],[rating]], "")</f>
        <v>4.3</v>
      </c>
      <c r="P954" s="7">
        <f>Table3[[#This Row],[average rating]] + (Table3[[#This Row],[rating_count]] / 1000)</f>
        <v>6.4249999999999998</v>
      </c>
      <c r="Q954" s="7">
        <f>IFERROR(ROUND(VALUE(Table3[[#This Row],[rating]]), 0), "")</f>
        <v>4</v>
      </c>
      <c r="R954" t="s">
        <v>6621</v>
      </c>
      <c r="S954" t="s">
        <v>6622</v>
      </c>
      <c r="T954" t="s">
        <v>6623</v>
      </c>
      <c r="U954" t="s">
        <v>6624</v>
      </c>
      <c r="V954" t="s">
        <v>6625</v>
      </c>
      <c r="W954" t="s">
        <v>6626</v>
      </c>
      <c r="X954" t="s">
        <v>6627</v>
      </c>
      <c r="Y954" t="s">
        <v>6628</v>
      </c>
      <c r="Z954" s="6">
        <f t="shared" si="85"/>
        <v>1697875</v>
      </c>
      <c r="AA954" s="6">
        <f>IFERROR(VALUE(Table3[[#This Row],[potential revenue]]), 0)</f>
        <v>1697875</v>
      </c>
      <c r="AB954" t="str">
        <f t="shared" si="86"/>
        <v>Yes</v>
      </c>
      <c r="AC954">
        <f>COUNTIF(E953:Y1452, "Yes")</f>
        <v>0</v>
      </c>
      <c r="AD954" t="str">
        <f t="shared" si="88"/>
        <v>&gt;₹500</v>
      </c>
      <c r="AE954" t="str">
        <f t="shared" si="89"/>
        <v>31–40%</v>
      </c>
    </row>
    <row r="955" spans="1:31" x14ac:dyDescent="0.35">
      <c r="A955" t="s">
        <v>11908</v>
      </c>
      <c r="B955" t="s">
        <v>7677</v>
      </c>
      <c r="C955" t="str">
        <f>PROPER(Table3[[#This Row],[product_name2]])</f>
        <v>Mi 360¬∞ Home Security Wireless Camera 2K Pro With Bluetooth Gateway Ble 4.2 L Dual Band Wi-Fi Connection L 3 Million 1296P| Full Color In Low-Light | Ai Human Detection, White</v>
      </c>
      <c r="D955" t="s">
        <v>7678</v>
      </c>
      <c r="E955" t="s">
        <v>8584</v>
      </c>
      <c r="F955" t="str">
        <f>LEFT(Table3[[#This Row],[category]], FIND("|", Table3[[#This Row],[category]]) - 1)</f>
        <v>Home&amp;Kitchen</v>
      </c>
      <c r="G955" t="str">
        <f>MID(Table3[[#This Row],[category]], FIND("|", Table3[[#This Row],[category]]) + 1, FIND("|", Table3[[#This Row],[category]], FIND("|", Table3[[#This Row],[category]]) + 1) - FIND("|", Table3[[#This Row],[category]]) - 1)</f>
        <v>Kitchen&amp;HomeAppliances</v>
      </c>
      <c r="H955" t="str">
        <f>RIGHT(Table3[[#This Row],[category]], LEN(Table3[[#This Row],[category]]) - FIND("|", Table3[[#This Row],[category]], FIND("|", Table3[[#This Row],[category]]) + 1))</f>
        <v>SmallKitchenAppliances|Kettles&amp;HotWaterDispensers|ElectricKettles</v>
      </c>
      <c r="I955" s="6">
        <v>949</v>
      </c>
      <c r="J955" s="6">
        <v>2385</v>
      </c>
      <c r="K955" s="1">
        <f t="shared" si="84"/>
        <v>60.209643605870021</v>
      </c>
      <c r="L955" s="3">
        <v>0.6</v>
      </c>
      <c r="M955" s="1">
        <v>4.0999999999999996</v>
      </c>
      <c r="N955" s="11">
        <v>2311</v>
      </c>
      <c r="O955" s="7">
        <f>IF(ISNUMBER(Table3[[#This Row],[rating]]), Table3[[#This Row],[rating]], "")</f>
        <v>4.0999999999999996</v>
      </c>
      <c r="P955" s="7">
        <f>Table3[[#This Row],[average rating]] + (Table3[[#This Row],[rating_count]] / 1000)</f>
        <v>6.4109999999999996</v>
      </c>
      <c r="Q955" s="7">
        <f>IFERROR(ROUND(VALUE(Table3[[#This Row],[rating]]), 0), "")</f>
        <v>4</v>
      </c>
      <c r="R955" t="s">
        <v>11910</v>
      </c>
      <c r="S955" t="s">
        <v>11911</v>
      </c>
      <c r="T955" t="s">
        <v>11912</v>
      </c>
      <c r="U955" t="s">
        <v>11913</v>
      </c>
      <c r="V955" t="s">
        <v>11914</v>
      </c>
      <c r="W955" t="s">
        <v>11915</v>
      </c>
      <c r="X955" t="s">
        <v>11916</v>
      </c>
      <c r="Y955" t="s">
        <v>11917</v>
      </c>
      <c r="Z955" s="6">
        <f t="shared" si="85"/>
        <v>5511735</v>
      </c>
      <c r="AA955" s="6">
        <f>IFERROR(VALUE(Table3[[#This Row],[potential revenue]]), 0)</f>
        <v>5511735</v>
      </c>
      <c r="AB955" t="str">
        <f t="shared" si="86"/>
        <v>No</v>
      </c>
      <c r="AC955">
        <f>COUNTIF(E954:AB1453, "Yes")</f>
        <v>304</v>
      </c>
      <c r="AD955" t="str">
        <f t="shared" si="88"/>
        <v>₹200–₹500</v>
      </c>
      <c r="AE955" t="str">
        <f t="shared" si="89"/>
        <v>61–70%</v>
      </c>
    </row>
    <row r="956" spans="1:31" x14ac:dyDescent="0.35">
      <c r="A956" t="s">
        <v>11062</v>
      </c>
      <c r="B956" t="s">
        <v>11517</v>
      </c>
      <c r="C956" t="str">
        <f>PROPER(Table3[[#This Row],[product_name2]])</f>
        <v>Usha Rapidmix 500-Watt Copper Motor Mixer Grinder With 3 Jars And 5 Years Warranty(Sea Green/White)</v>
      </c>
      <c r="D956" t="s">
        <v>11518</v>
      </c>
      <c r="E956" t="s">
        <v>9689</v>
      </c>
      <c r="F956" t="str">
        <f>LEFT(Table3[[#This Row],[category]], FIND("|", Table3[[#This Row],[category]]) - 1)</f>
        <v>Home&amp;Kitchen</v>
      </c>
      <c r="G956" t="str">
        <f>MID(Table3[[#This Row],[category]], FIND("|", Table3[[#This Row],[category]]) + 1, FIND("|", Table3[[#This Row],[category]], FIND("|", Table3[[#This Row],[category]]) + 1) - FIND("|", Table3[[#This Row],[category]]) - 1)</f>
        <v>Kitchen&amp;HomeAppliances</v>
      </c>
      <c r="H956" t="str">
        <f>RIGHT(Table3[[#This Row],[category]], LEN(Table3[[#This Row],[category]]) - FIND("|", Table3[[#This Row],[category]], FIND("|", Table3[[#This Row],[category]]) + 1))</f>
        <v>WaterPurifiers&amp;Accessories|WaterCartridges</v>
      </c>
      <c r="I956" s="6">
        <v>600</v>
      </c>
      <c r="J956" s="6">
        <v>640</v>
      </c>
      <c r="K956" s="1">
        <f t="shared" si="84"/>
        <v>6.25</v>
      </c>
      <c r="L956" s="3">
        <v>0.06</v>
      </c>
      <c r="M956" s="1">
        <v>3.8</v>
      </c>
      <c r="N956" s="11">
        <v>2593</v>
      </c>
      <c r="O956" s="7">
        <f>IF(ISNUMBER(Table3[[#This Row],[rating]]), Table3[[#This Row],[rating]], "")</f>
        <v>3.8</v>
      </c>
      <c r="P956" s="7">
        <f>Table3[[#This Row],[average rating]] + (Table3[[#This Row],[rating_count]] / 1000)</f>
        <v>6.3929999999999998</v>
      </c>
      <c r="Q956" s="7">
        <f>IFERROR(ROUND(VALUE(Table3[[#This Row],[rating]]), 0), "")</f>
        <v>4</v>
      </c>
      <c r="R956" t="s">
        <v>11064</v>
      </c>
      <c r="S956" t="s">
        <v>11065</v>
      </c>
      <c r="T956" t="s">
        <v>11066</v>
      </c>
      <c r="U956" t="s">
        <v>11067</v>
      </c>
      <c r="V956" t="s">
        <v>11068</v>
      </c>
      <c r="W956" t="s">
        <v>11069</v>
      </c>
      <c r="X956" t="s">
        <v>11070</v>
      </c>
      <c r="Y956" t="s">
        <v>11071</v>
      </c>
      <c r="Z956" s="6">
        <f t="shared" si="85"/>
        <v>1659520</v>
      </c>
      <c r="AA956" s="6">
        <f>IFERROR(VALUE(Table3[[#This Row],[potential revenue]]), 0)</f>
        <v>1659520</v>
      </c>
      <c r="AB956" t="str">
        <f t="shared" si="86"/>
        <v>Yes</v>
      </c>
      <c r="AC956">
        <f>COUNTIF(E955:AB1454, "Yes")</f>
        <v>303</v>
      </c>
      <c r="AD956" t="str">
        <f t="shared" si="88"/>
        <v>&gt;₹500</v>
      </c>
      <c r="AE956" t="str">
        <f t="shared" si="89"/>
        <v>0–10%</v>
      </c>
    </row>
    <row r="957" spans="1:31" x14ac:dyDescent="0.35">
      <c r="A957" t="s">
        <v>12424</v>
      </c>
      <c r="B957" t="s">
        <v>9451</v>
      </c>
      <c r="C957" t="str">
        <f>PROPER(Table3[[#This Row],[product_name2]])</f>
        <v>Orpat Hhb-100E Wob 250-Watt Hand Blender (White)</v>
      </c>
      <c r="D957" t="s">
        <v>9452</v>
      </c>
      <c r="E957" t="s">
        <v>9105</v>
      </c>
      <c r="F957" t="str">
        <f>LEFT(Table3[[#This Row],[category]], FIND("|", Table3[[#This Row],[category]]) - 1)</f>
        <v>Home&amp;Kitchen</v>
      </c>
      <c r="G957" t="str">
        <f>MID(Table3[[#This Row],[category]], FIND("|", Table3[[#This Row],[category]]) + 1, FIND("|", Table3[[#This Row],[category]], FIND("|", Table3[[#This Row],[category]]) + 1) - FIND("|", Table3[[#This Row],[category]]) - 1)</f>
        <v>Kitchen&amp;HomeAppliances</v>
      </c>
      <c r="H957" t="str">
        <f>RIGHT(Table3[[#This Row],[category]], LEN(Table3[[#This Row],[category]]) - FIND("|", Table3[[#This Row],[category]], FIND("|", Table3[[#This Row],[category]]) + 1))</f>
        <v>SmallKitchenAppliances|SandwichMakers</v>
      </c>
      <c r="I957" s="6">
        <v>1928</v>
      </c>
      <c r="J957" s="6">
        <v>2590</v>
      </c>
      <c r="K957" s="1">
        <f t="shared" si="84"/>
        <v>25.559845559845563</v>
      </c>
      <c r="L957" s="3">
        <v>0.26</v>
      </c>
      <c r="M957" s="1">
        <v>4</v>
      </c>
      <c r="N957" s="11">
        <v>2377</v>
      </c>
      <c r="O957" s="7">
        <f>IF(ISNUMBER(Table3[[#This Row],[rating]]), Table3[[#This Row],[rating]], "")</f>
        <v>4</v>
      </c>
      <c r="P957" s="7">
        <f>Table3[[#This Row],[average rating]] + (Table3[[#This Row],[rating_count]] / 1000)</f>
        <v>6.3769999999999998</v>
      </c>
      <c r="Q957" s="7">
        <f>IFERROR(ROUND(VALUE(Table3[[#This Row],[rating]]), 0), "")</f>
        <v>4</v>
      </c>
      <c r="R957" t="s">
        <v>12426</v>
      </c>
      <c r="S957" t="s">
        <v>12427</v>
      </c>
      <c r="T957" t="s">
        <v>12428</v>
      </c>
      <c r="U957" t="s">
        <v>12429</v>
      </c>
      <c r="V957" t="s">
        <v>12430</v>
      </c>
      <c r="W957" t="s">
        <v>12431</v>
      </c>
      <c r="X957" t="s">
        <v>12432</v>
      </c>
      <c r="Y957" t="s">
        <v>12433</v>
      </c>
      <c r="Z957" s="6">
        <f t="shared" si="85"/>
        <v>6156430</v>
      </c>
      <c r="AA957" s="6">
        <f>IFERROR(VALUE(Table3[[#This Row],[potential revenue]]), 0)</f>
        <v>6156430</v>
      </c>
      <c r="AB957" t="str">
        <f t="shared" si="86"/>
        <v>No</v>
      </c>
      <c r="AC957">
        <f>COUNTIF(E956:AB1455, "Yes")</f>
        <v>304</v>
      </c>
      <c r="AD957" t="str">
        <f t="shared" si="88"/>
        <v>&gt;₹500</v>
      </c>
      <c r="AE957" t="str">
        <f t="shared" si="89"/>
        <v>21–30%</v>
      </c>
    </row>
    <row r="958" spans="1:31" x14ac:dyDescent="0.35">
      <c r="A958" t="s">
        <v>10769</v>
      </c>
      <c r="B958" t="s">
        <v>1846</v>
      </c>
      <c r="C958" t="str">
        <f>PROPER(Table3[[#This Row],[product_name2]])</f>
        <v>Myvn Ltg To Usb For¬†Fast Charging &amp; Data Sync Usb Cable Compatible For Iphone 5/5S/6/6S/7/7+/8/8+/10/11, Ipad Air/Mini, Ipod And Ios Devices (1 M)</v>
      </c>
      <c r="D958" t="s">
        <v>1847</v>
      </c>
      <c r="E958" t="s">
        <v>8919</v>
      </c>
      <c r="F958" t="str">
        <f>LEFT(Table3[[#This Row],[category]], FIND("|", Table3[[#This Row],[category]]) - 1)</f>
        <v>Home&amp;Kitchen</v>
      </c>
      <c r="G958" t="str">
        <f>MID(Table3[[#This Row],[category]], FIND("|", Table3[[#This Row],[category]]) + 1, FIND("|", Table3[[#This Row],[category]], FIND("|", Table3[[#This Row],[category]]) + 1) - FIND("|", Table3[[#This Row],[category]]) - 1)</f>
        <v>Kitchen&amp;HomeAppliances</v>
      </c>
      <c r="H958" t="str">
        <f>RIGHT(Table3[[#This Row],[category]], LEN(Table3[[#This Row],[category]]) - FIND("|", Table3[[#This Row],[category]], FIND("|", Table3[[#This Row],[category]]) + 1))</f>
        <v>SmallKitchenAppliances|DeepFatFryers|AirFryers</v>
      </c>
      <c r="I958" s="6">
        <v>7199</v>
      </c>
      <c r="J958" s="6">
        <v>9995</v>
      </c>
      <c r="K958" s="1">
        <f t="shared" si="84"/>
        <v>27.973986993496748</v>
      </c>
      <c r="L958" s="3">
        <v>0.28000000000000003</v>
      </c>
      <c r="M958" s="1">
        <v>4.4000000000000004</v>
      </c>
      <c r="N958" s="11">
        <v>1964</v>
      </c>
      <c r="O958" s="7">
        <f>IF(ISNUMBER(Table3[[#This Row],[rating]]), Table3[[#This Row],[rating]], "")</f>
        <v>4.4000000000000004</v>
      </c>
      <c r="P958" s="7">
        <f>Table3[[#This Row],[average rating]] + (Table3[[#This Row],[rating_count]] / 1000)</f>
        <v>6.3640000000000008</v>
      </c>
      <c r="Q958" s="7">
        <f>IFERROR(ROUND(VALUE(Table3[[#This Row],[rating]]), 0), "")</f>
        <v>4</v>
      </c>
      <c r="R958" t="s">
        <v>10771</v>
      </c>
      <c r="S958" t="s">
        <v>10772</v>
      </c>
      <c r="T958" t="s">
        <v>10773</v>
      </c>
      <c r="U958" t="s">
        <v>10774</v>
      </c>
      <c r="V958" t="s">
        <v>10775</v>
      </c>
      <c r="W958" t="s">
        <v>10776</v>
      </c>
      <c r="X958" t="s">
        <v>10777</v>
      </c>
      <c r="Y958" t="s">
        <v>10778</v>
      </c>
      <c r="Z958" s="6">
        <f t="shared" si="85"/>
        <v>19630180</v>
      </c>
      <c r="AA958" s="6">
        <f>IFERROR(VALUE(Table3[[#This Row],[potential revenue]]), 0)</f>
        <v>19630180</v>
      </c>
      <c r="AB958" t="str">
        <f t="shared" si="86"/>
        <v>No</v>
      </c>
      <c r="AC958">
        <f>COUNTIF(E957:Y1456, "Yes")</f>
        <v>0</v>
      </c>
      <c r="AD958" t="str">
        <f t="shared" si="88"/>
        <v>&gt;₹500</v>
      </c>
      <c r="AE958" t="str">
        <f t="shared" si="89"/>
        <v>21–30%</v>
      </c>
    </row>
    <row r="959" spans="1:31" x14ac:dyDescent="0.35">
      <c r="A959" t="s">
        <v>1095</v>
      </c>
      <c r="B959" t="s">
        <v>1010</v>
      </c>
      <c r="C959" t="str">
        <f>PROPER(Table3[[#This Row],[product_name2]])</f>
        <v>Croma 80 Cm (32 Inches) Hd Ready Led Tv (Crel7369, Black) (2021 Model)</v>
      </c>
      <c r="D959" t="s">
        <v>1011</v>
      </c>
      <c r="E959" t="s">
        <v>20</v>
      </c>
      <c r="F959" t="str">
        <f>LEFT(Table3[[#This Row],[category]], FIND("|", Table3[[#This Row],[category]]) - 1)</f>
        <v>Computers&amp;Accessories</v>
      </c>
      <c r="G959" t="str">
        <f>MID(Table3[[#This Row],[category]], FIND("|", Table3[[#This Row],[category]]) + 1, FIND("|", Table3[[#This Row],[category]], FIND("|", Table3[[#This Row],[category]]) + 1) - FIND("|", Table3[[#This Row],[category]]) - 1)</f>
        <v>Accessories&amp;Peripherals</v>
      </c>
      <c r="H959" t="str">
        <f>RIGHT(Table3[[#This Row],[category]], LEN(Table3[[#This Row],[category]]) - FIND("|", Table3[[#This Row],[category]], FIND("|", Table3[[#This Row],[category]]) + 1))</f>
        <v>Cables&amp;Accessories|Cables|USBCables</v>
      </c>
      <c r="I959" s="6">
        <v>1599</v>
      </c>
      <c r="J959" s="6">
        <v>1999</v>
      </c>
      <c r="K959" s="1">
        <f t="shared" si="84"/>
        <v>20.010005002501249</v>
      </c>
      <c r="L959" s="3">
        <v>0.2</v>
      </c>
      <c r="M959" s="1">
        <v>4.4000000000000004</v>
      </c>
      <c r="N959" s="11">
        <v>1951</v>
      </c>
      <c r="O959" s="7">
        <f>IF(ISNUMBER(Table3[[#This Row],[rating]]), Table3[[#This Row],[rating]], "")</f>
        <v>4.4000000000000004</v>
      </c>
      <c r="P959" s="7">
        <f>Table3[[#This Row],[average rating]] + (Table3[[#This Row],[rating_count]] / 1000)</f>
        <v>6.3510000000000009</v>
      </c>
      <c r="Q959" s="7">
        <f>IFERROR(ROUND(VALUE(Table3[[#This Row],[rating]]), 0), "")</f>
        <v>4</v>
      </c>
      <c r="R959" t="s">
        <v>1097</v>
      </c>
      <c r="S959" t="s">
        <v>1098</v>
      </c>
      <c r="T959" t="s">
        <v>1099</v>
      </c>
      <c r="U959" t="s">
        <v>1100</v>
      </c>
      <c r="V959" t="s">
        <v>1101</v>
      </c>
      <c r="W959" t="s">
        <v>1102</v>
      </c>
      <c r="X959" t="s">
        <v>1103</v>
      </c>
      <c r="Y959" t="s">
        <v>1104</v>
      </c>
      <c r="Z959" s="6">
        <f t="shared" si="85"/>
        <v>3900049</v>
      </c>
      <c r="AA959" s="6">
        <f>IFERROR(VALUE(Table3[[#This Row],[potential revenue]]), 0)</f>
        <v>3900049</v>
      </c>
      <c r="AB959" t="str">
        <f t="shared" si="86"/>
        <v>No</v>
      </c>
      <c r="AC959">
        <f>COUNTIF(E958:Y1457, "Yes")</f>
        <v>0</v>
      </c>
      <c r="AD959" t="str">
        <f t="shared" si="88"/>
        <v>&gt;₹500</v>
      </c>
      <c r="AE959" t="str">
        <f t="shared" si="89"/>
        <v>21–30%</v>
      </c>
    </row>
    <row r="960" spans="1:31" x14ac:dyDescent="0.35">
      <c r="A960" t="s">
        <v>1406</v>
      </c>
      <c r="B960" t="s">
        <v>1035</v>
      </c>
      <c r="C960" t="str">
        <f>PROPER(Table3[[#This Row],[product_name2]])</f>
        <v>Boat Type C A750 Stress Resistant, Tangle-Free, Sturdy Flat Cable With 6.5A Fast Charging &amp; 480Mbps Data Transmission, 10000+ Bends Lifespan And Extended 1.5M Length(Radiant Red)</v>
      </c>
      <c r="D960" t="s">
        <v>1036</v>
      </c>
      <c r="E960" t="s">
        <v>20</v>
      </c>
      <c r="F960" t="str">
        <f>LEFT(Table3[[#This Row],[category]], FIND("|", Table3[[#This Row],[category]]) - 1)</f>
        <v>Computers&amp;Accessories</v>
      </c>
      <c r="G960" t="str">
        <f>MID(Table3[[#This Row],[category]], FIND("|", Table3[[#This Row],[category]]) + 1, FIND("|", Table3[[#This Row],[category]], FIND("|", Table3[[#This Row],[category]]) + 1) - FIND("|", Table3[[#This Row],[category]]) - 1)</f>
        <v>Accessories&amp;Peripherals</v>
      </c>
      <c r="H960" t="str">
        <f>RIGHT(Table3[[#This Row],[category]], LEN(Table3[[#This Row],[category]]) - FIND("|", Table3[[#This Row],[category]], FIND("|", Table3[[#This Row],[category]]) + 1))</f>
        <v>Cables&amp;Accessories|Cables|USBCables</v>
      </c>
      <c r="I960" s="6">
        <v>1499</v>
      </c>
      <c r="J960" s="6">
        <v>1999</v>
      </c>
      <c r="K960" s="1">
        <f t="shared" si="84"/>
        <v>25.012506253126567</v>
      </c>
      <c r="L960" s="3">
        <v>0.25</v>
      </c>
      <c r="M960" s="1">
        <v>4.4000000000000004</v>
      </c>
      <c r="N960" s="11">
        <v>1951</v>
      </c>
      <c r="O960" s="7">
        <f>IF(ISNUMBER(Table3[[#This Row],[rating]]), Table3[[#This Row],[rating]], "")</f>
        <v>4.4000000000000004</v>
      </c>
      <c r="P960" s="7">
        <f>Table3[[#This Row],[average rating]] + (Table3[[#This Row],[rating_count]] / 1000)</f>
        <v>6.3510000000000009</v>
      </c>
      <c r="Q960" s="7">
        <f>IFERROR(ROUND(VALUE(Table3[[#This Row],[rating]]), 0), "")</f>
        <v>4</v>
      </c>
      <c r="R960" t="s">
        <v>1408</v>
      </c>
      <c r="S960" t="s">
        <v>1098</v>
      </c>
      <c r="T960" t="s">
        <v>1099</v>
      </c>
      <c r="U960" t="s">
        <v>1100</v>
      </c>
      <c r="V960" t="s">
        <v>1101</v>
      </c>
      <c r="W960" t="s">
        <v>1102</v>
      </c>
      <c r="X960" t="s">
        <v>1409</v>
      </c>
      <c r="Y960" t="s">
        <v>1410</v>
      </c>
      <c r="Z960" s="6">
        <f t="shared" si="85"/>
        <v>3900049</v>
      </c>
      <c r="AA960" s="6">
        <f>IFERROR(VALUE(Table3[[#This Row],[potential revenue]]), 0)</f>
        <v>3900049</v>
      </c>
      <c r="AB960" t="str">
        <f t="shared" si="86"/>
        <v>No</v>
      </c>
      <c r="AC960">
        <f>COUNTIF(E959:Y1458, "Yes")</f>
        <v>0</v>
      </c>
      <c r="AD960" t="str">
        <f t="shared" si="88"/>
        <v>&gt;₹500</v>
      </c>
      <c r="AE960" t="str">
        <f t="shared" si="89"/>
        <v>21–30%</v>
      </c>
    </row>
    <row r="961" spans="1:31" x14ac:dyDescent="0.35">
      <c r="A961" t="s">
        <v>10749</v>
      </c>
      <c r="B961" t="s">
        <v>3722</v>
      </c>
      <c r="C961" t="str">
        <f>PROPER(Table3[[#This Row],[product_name2]])</f>
        <v>Iqoo Z6 44W By Vivo (Lumina Blue, 6Gb Ram, 128Gb Storage) | 6.44" Fhd+ Amoled Display | 50% Charge In Just 27 Mins | In-Display Fingerprint Scanning</v>
      </c>
      <c r="D961" t="s">
        <v>3723</v>
      </c>
      <c r="E961" t="s">
        <v>10132</v>
      </c>
      <c r="F961" t="str">
        <f>LEFT(Table3[[#This Row],[category]], FIND("|", Table3[[#This Row],[category]]) - 1)</f>
        <v>Home&amp;Kitchen</v>
      </c>
      <c r="G961" t="str">
        <f>MID(Table3[[#This Row],[category]], FIND("|", Table3[[#This Row],[category]]) + 1, FIND("|", Table3[[#This Row],[category]], FIND("|", Table3[[#This Row],[category]]) + 1) - FIND("|", Table3[[#This Row],[category]]) - 1)</f>
        <v>Heating,Cooling&amp;AirQuality</v>
      </c>
      <c r="H961" t="str">
        <f>RIGHT(Table3[[#This Row],[category]], LEN(Table3[[#This Row],[category]]) - FIND("|", Table3[[#This Row],[category]], FIND("|", Table3[[#This Row],[category]]) + 1))</f>
        <v>AirPurifiers|HEPAAirPurifiers</v>
      </c>
      <c r="I961" s="6">
        <v>14499</v>
      </c>
      <c r="J961" s="6">
        <v>23559</v>
      </c>
      <c r="K961" s="1">
        <f t="shared" si="84"/>
        <v>38.456640774226408</v>
      </c>
      <c r="L961" s="3">
        <v>0.38</v>
      </c>
      <c r="M961" s="1">
        <v>4.3</v>
      </c>
      <c r="N961" s="11">
        <v>2026</v>
      </c>
      <c r="O961" s="7">
        <f>IF(ISNUMBER(Table3[[#This Row],[rating]]), Table3[[#This Row],[rating]], "")</f>
        <v>4.3</v>
      </c>
      <c r="P961" s="7">
        <f>Table3[[#This Row],[average rating]] + (Table3[[#This Row],[rating_count]] / 1000)</f>
        <v>6.3259999999999996</v>
      </c>
      <c r="Q961" s="7">
        <f>IFERROR(ROUND(VALUE(Table3[[#This Row],[rating]]), 0), "")</f>
        <v>4</v>
      </c>
      <c r="R961" t="s">
        <v>10751</v>
      </c>
      <c r="S961" t="s">
        <v>10752</v>
      </c>
      <c r="T961" t="s">
        <v>10753</v>
      </c>
      <c r="U961" t="s">
        <v>10754</v>
      </c>
      <c r="V961" t="s">
        <v>10755</v>
      </c>
      <c r="W961" t="s">
        <v>10756</v>
      </c>
      <c r="X961" t="s">
        <v>10757</v>
      </c>
      <c r="Y961" t="s">
        <v>10758</v>
      </c>
      <c r="Z961" s="6">
        <f t="shared" si="85"/>
        <v>47730534</v>
      </c>
      <c r="AA961" s="6">
        <f>IFERROR(VALUE(Table3[[#This Row],[potential revenue]]), 0)</f>
        <v>47730534</v>
      </c>
      <c r="AB961" t="str">
        <f t="shared" si="86"/>
        <v>No</v>
      </c>
      <c r="AC961">
        <f>COUNTIF(E960:Y1459, "Yes")</f>
        <v>0</v>
      </c>
      <c r="AD961" t="str">
        <f t="shared" si="88"/>
        <v>&gt;₹500</v>
      </c>
      <c r="AE961" t="str">
        <f t="shared" si="89"/>
        <v>31–40%</v>
      </c>
    </row>
    <row r="962" spans="1:31" x14ac:dyDescent="0.35">
      <c r="A962" t="s">
        <v>2246</v>
      </c>
      <c r="B962" t="s">
        <v>4235</v>
      </c>
      <c r="C962" t="str">
        <f>PROPER(Table3[[#This Row],[product_name2]])</f>
        <v>Noise Colorfit Pro 2 Full Touch Control Smart Watch With 35G Weight &amp; Upgraded Lcd Display (Deep Wine)</v>
      </c>
      <c r="D962" t="s">
        <v>4236</v>
      </c>
      <c r="E962" t="s">
        <v>20</v>
      </c>
      <c r="F962" t="str">
        <f>LEFT(Table3[[#This Row],[category]], FIND("|", Table3[[#This Row],[category]]) - 1)</f>
        <v>Computers&amp;Accessories</v>
      </c>
      <c r="G962" t="str">
        <f>MID(Table3[[#This Row],[category]], FIND("|", Table3[[#This Row],[category]]) + 1, FIND("|", Table3[[#This Row],[category]], FIND("|", Table3[[#This Row],[category]]) + 1) - FIND("|", Table3[[#This Row],[category]]) - 1)</f>
        <v>Accessories&amp;Peripherals</v>
      </c>
      <c r="H962" t="str">
        <f>RIGHT(Table3[[#This Row],[category]], LEN(Table3[[#This Row],[category]]) - FIND("|", Table3[[#This Row],[category]], FIND("|", Table3[[#This Row],[category]]) + 1))</f>
        <v>Cables&amp;Accessories|Cables|USBCables</v>
      </c>
      <c r="I962" s="6">
        <v>299</v>
      </c>
      <c r="J962" s="6">
        <v>799</v>
      </c>
      <c r="K962" s="1">
        <f t="shared" ref="K962:K1025" si="91">(J962-I962)/J962*100</f>
        <v>62.578222778473091</v>
      </c>
      <c r="L962" s="3">
        <v>0.63</v>
      </c>
      <c r="M962" s="1">
        <v>4.2</v>
      </c>
      <c r="N962" s="11">
        <v>2117</v>
      </c>
      <c r="O962" s="7">
        <f>IF(ISNUMBER(Table3[[#This Row],[rating]]), Table3[[#This Row],[rating]], "")</f>
        <v>4.2</v>
      </c>
      <c r="P962" s="7">
        <f>Table3[[#This Row],[average rating]] + (Table3[[#This Row],[rating_count]] / 1000)</f>
        <v>6.3170000000000002</v>
      </c>
      <c r="Q962" s="7">
        <f>IFERROR(ROUND(VALUE(Table3[[#This Row],[rating]]), 0), "")</f>
        <v>4</v>
      </c>
      <c r="R962" t="s">
        <v>2248</v>
      </c>
      <c r="S962" t="s">
        <v>2249</v>
      </c>
      <c r="T962" t="s">
        <v>2250</v>
      </c>
      <c r="U962" t="s">
        <v>2251</v>
      </c>
      <c r="V962" t="s">
        <v>2252</v>
      </c>
      <c r="W962" t="s">
        <v>2253</v>
      </c>
      <c r="X962" t="s">
        <v>2254</v>
      </c>
      <c r="Y962" t="s">
        <v>2255</v>
      </c>
      <c r="Z962" s="6">
        <f t="shared" ref="Z962:Z1025" si="92">(J962*N962)</f>
        <v>1691483</v>
      </c>
      <c r="AA962" s="6">
        <f>IFERROR(VALUE(Table3[[#This Row],[potential revenue]]), 0)</f>
        <v>1691483</v>
      </c>
      <c r="AB962" t="str">
        <f t="shared" ref="AB962:AB1025" si="93">IF(K961 &gt;= 50, "Yes", "No")</f>
        <v>No</v>
      </c>
      <c r="AC962">
        <f>COUNTIF(E961:Y1460, "Yes")</f>
        <v>0</v>
      </c>
      <c r="AD962" t="str">
        <f t="shared" ref="AD962:AD1025" si="94">IF(I961 &lt; 200, "&lt;₹200", IF(I961 &lt;= 500, "₹200–₹500", "&gt;₹500"))</f>
        <v>&gt;₹500</v>
      </c>
      <c r="AE962" t="str">
        <f t="shared" ref="AE962:AE1025" si="95">IF(K962&lt;=10, "0–10%",
 IF(K962&lt;=20, "11–20%",
 IF(K962&lt;=30, "21–30%",
 IF(K962&lt;=40, "31–40%",
 IF(K962&lt;=50, "41–50%",
 IF(K962&lt;=60, "51–60%",
 IF(K962&lt;=70, "61–70%",
 IF(K962&lt;=80, "71–80%",
 IF(K962&lt;=90, "81–90%", "91–100%")))))))))</f>
        <v>61–70%</v>
      </c>
    </row>
    <row r="963" spans="1:31" x14ac:dyDescent="0.35">
      <c r="A963" t="s">
        <v>9491</v>
      </c>
      <c r="B963" t="s">
        <v>11355</v>
      </c>
      <c r="C963" t="str">
        <f>PROPER(Table3[[#This Row],[product_name2]])</f>
        <v>Cello Eliza Plastic Laundry Bag/Basket, 50 Litres, Light Grey</v>
      </c>
      <c r="D963" t="s">
        <v>11356</v>
      </c>
      <c r="E963" t="s">
        <v>8584</v>
      </c>
      <c r="F963" t="str">
        <f>LEFT(Table3[[#This Row],[category]], FIND("|", Table3[[#This Row],[category]]) - 1)</f>
        <v>Home&amp;Kitchen</v>
      </c>
      <c r="G963" t="str">
        <f>MID(Table3[[#This Row],[category]], FIND("|", Table3[[#This Row],[category]]) + 1, FIND("|", Table3[[#This Row],[category]], FIND("|", Table3[[#This Row],[category]]) + 1) - FIND("|", Table3[[#This Row],[category]]) - 1)</f>
        <v>Kitchen&amp;HomeAppliances</v>
      </c>
      <c r="H963" t="str">
        <f>RIGHT(Table3[[#This Row],[category]], LEN(Table3[[#This Row],[category]]) - FIND("|", Table3[[#This Row],[category]], FIND("|", Table3[[#This Row],[category]]) + 1))</f>
        <v>SmallKitchenAppliances|Kettles&amp;HotWaterDispensers|ElectricKettles</v>
      </c>
      <c r="I963" s="6">
        <v>1345</v>
      </c>
      <c r="J963" s="6">
        <v>1750</v>
      </c>
      <c r="K963" s="1">
        <f t="shared" si="91"/>
        <v>23.142857142857142</v>
      </c>
      <c r="L963" s="3">
        <v>0.23</v>
      </c>
      <c r="M963" s="1">
        <v>3.8</v>
      </c>
      <c r="N963" s="11">
        <v>2466</v>
      </c>
      <c r="O963" s="7">
        <f>IF(ISNUMBER(Table3[[#This Row],[rating]]), Table3[[#This Row],[rating]], "")</f>
        <v>3.8</v>
      </c>
      <c r="P963" s="7">
        <f>Table3[[#This Row],[average rating]] + (Table3[[#This Row],[rating_count]] / 1000)</f>
        <v>6.266</v>
      </c>
      <c r="Q963" s="7">
        <f>IFERROR(ROUND(VALUE(Table3[[#This Row],[rating]]), 0), "")</f>
        <v>4</v>
      </c>
      <c r="R963" t="s">
        <v>9493</v>
      </c>
      <c r="S963" t="s">
        <v>9494</v>
      </c>
      <c r="T963" t="s">
        <v>9495</v>
      </c>
      <c r="U963" t="s">
        <v>9496</v>
      </c>
      <c r="V963" t="s">
        <v>9497</v>
      </c>
      <c r="W963" t="s">
        <v>9498</v>
      </c>
      <c r="X963" t="s">
        <v>9499</v>
      </c>
      <c r="Y963" t="s">
        <v>9500</v>
      </c>
      <c r="Z963" s="6">
        <f t="shared" si="92"/>
        <v>4315500</v>
      </c>
      <c r="AA963" s="6">
        <f>IFERROR(VALUE(Table3[[#This Row],[potential revenue]]), 0)</f>
        <v>4315500</v>
      </c>
      <c r="AB963" t="str">
        <f t="shared" si="93"/>
        <v>Yes</v>
      </c>
      <c r="AC963">
        <f>COUNTIF(E962:AB1461, "Yes")</f>
        <v>307</v>
      </c>
      <c r="AD963" t="str">
        <f t="shared" si="94"/>
        <v>₹200–₹500</v>
      </c>
      <c r="AE963" t="str">
        <f t="shared" si="95"/>
        <v>21–30%</v>
      </c>
    </row>
    <row r="964" spans="1:31" x14ac:dyDescent="0.35">
      <c r="A964" t="s">
        <v>9316</v>
      </c>
      <c r="B964" t="s">
        <v>7199</v>
      </c>
      <c r="C964" t="str">
        <f>PROPER(Table3[[#This Row],[product_name2]])</f>
        <v>Boult Audio Bassbuds Oak In-Ear Wired Earphones With 10Mm Extra Bass Driver And Hd Sound With Mic(Brown)</v>
      </c>
      <c r="D964" t="s">
        <v>7200</v>
      </c>
      <c r="E964" t="s">
        <v>8628</v>
      </c>
      <c r="F964" t="str">
        <f>LEFT(Table3[[#This Row],[category]], FIND("|", Table3[[#This Row],[category]]) - 1)</f>
        <v>Home&amp;Kitchen</v>
      </c>
      <c r="G964" t="str">
        <f>MID(Table3[[#This Row],[category]], FIND("|", Table3[[#This Row],[category]]) + 1, FIND("|", Table3[[#This Row],[category]], FIND("|", Table3[[#This Row],[category]]) + 1) - FIND("|", Table3[[#This Row],[category]]) - 1)</f>
        <v>Kitchen&amp;HomeAppliances</v>
      </c>
      <c r="H964" t="str">
        <f>RIGHT(Table3[[#This Row],[category]], LEN(Table3[[#This Row],[category]]) - FIND("|", Table3[[#This Row],[category]], FIND("|", Table3[[#This Row],[category]]) + 1))</f>
        <v>SmallKitchenAppliances|DigitalKitchenScales</v>
      </c>
      <c r="I964" s="6">
        <v>799</v>
      </c>
      <c r="J964" s="6">
        <v>1999</v>
      </c>
      <c r="K964" s="1">
        <f t="shared" si="91"/>
        <v>60.030015007503756</v>
      </c>
      <c r="L964" s="3">
        <v>0.6</v>
      </c>
      <c r="M964" s="1">
        <v>4.0999999999999996</v>
      </c>
      <c r="N964" s="11">
        <v>2162</v>
      </c>
      <c r="O964" s="7">
        <f>IF(ISNUMBER(Table3[[#This Row],[rating]]), Table3[[#This Row],[rating]], "")</f>
        <v>4.0999999999999996</v>
      </c>
      <c r="P964" s="7">
        <f>Table3[[#This Row],[average rating]] + (Table3[[#This Row],[rating_count]] / 1000)</f>
        <v>6.2619999999999996</v>
      </c>
      <c r="Q964" s="7">
        <f>IFERROR(ROUND(VALUE(Table3[[#This Row],[rating]]), 0), "")</f>
        <v>4</v>
      </c>
      <c r="R964" t="s">
        <v>9318</v>
      </c>
      <c r="S964" t="s">
        <v>9319</v>
      </c>
      <c r="T964" t="s">
        <v>9320</v>
      </c>
      <c r="U964" t="s">
        <v>9321</v>
      </c>
      <c r="V964" t="s">
        <v>9322</v>
      </c>
      <c r="W964" t="s">
        <v>9323</v>
      </c>
      <c r="X964" t="s">
        <v>9324</v>
      </c>
      <c r="Y964" t="s">
        <v>9325</v>
      </c>
      <c r="Z964" s="6">
        <f t="shared" si="92"/>
        <v>4321838</v>
      </c>
      <c r="AA964" s="6">
        <f>IFERROR(VALUE(Table3[[#This Row],[potential revenue]]), 0)</f>
        <v>4321838</v>
      </c>
      <c r="AB964" t="str">
        <f t="shared" si="93"/>
        <v>No</v>
      </c>
      <c r="AC964">
        <f>COUNTIF(E963:Y1462, "Yes")</f>
        <v>0</v>
      </c>
      <c r="AD964" t="str">
        <f t="shared" si="94"/>
        <v>&gt;₹500</v>
      </c>
      <c r="AE964" t="str">
        <f t="shared" si="95"/>
        <v>61–70%</v>
      </c>
    </row>
    <row r="965" spans="1:31" x14ac:dyDescent="0.35">
      <c r="A965" t="s">
        <v>11123</v>
      </c>
      <c r="B965" t="s">
        <v>3754</v>
      </c>
      <c r="C965" t="str">
        <f>PROPER(Table3[[#This Row],[product_name2]])</f>
        <v>Realme Narzo 50I (Mint Green, 2Gb Ram+32Gb Storage) Octa Core Processor | 6.5" Inch Large Display</v>
      </c>
      <c r="D965" t="s">
        <v>3755</v>
      </c>
      <c r="E965" t="s">
        <v>8941</v>
      </c>
      <c r="F965" t="str">
        <f>LEFT(Table3[[#This Row],[category]], FIND("|", Table3[[#This Row],[category]]) - 1)</f>
        <v>Home&amp;Kitchen</v>
      </c>
      <c r="G965" t="str">
        <f>MID(Table3[[#This Row],[category]], FIND("|", Table3[[#This Row],[category]]) + 1, FIND("|", Table3[[#This Row],[category]], FIND("|", Table3[[#This Row],[category]]) + 1) - FIND("|", Table3[[#This Row],[category]]) - 1)</f>
        <v>Kitchen&amp;HomeAppliances</v>
      </c>
      <c r="H965" t="str">
        <f>RIGHT(Table3[[#This Row],[category]], LEN(Table3[[#This Row],[category]]) - FIND("|", Table3[[#This Row],[category]], FIND("|", Table3[[#This Row],[category]]) + 1))</f>
        <v>Vacuum,Cleaning&amp;Ironing|Irons,Steamers&amp;Accessories|Irons|SteamIrons</v>
      </c>
      <c r="I965" s="6">
        <v>3349</v>
      </c>
      <c r="J965" s="6">
        <v>3995</v>
      </c>
      <c r="K965" s="1">
        <f t="shared" si="91"/>
        <v>16.170212765957448</v>
      </c>
      <c r="L965" s="3">
        <v>0.16</v>
      </c>
      <c r="M965" s="1">
        <v>4.3</v>
      </c>
      <c r="N965" s="11">
        <v>1954</v>
      </c>
      <c r="O965" s="7">
        <f>IF(ISNUMBER(Table3[[#This Row],[rating]]), Table3[[#This Row],[rating]], "")</f>
        <v>4.3</v>
      </c>
      <c r="P965" s="7">
        <f>Table3[[#This Row],[average rating]] + (Table3[[#This Row],[rating_count]] / 1000)</f>
        <v>6.2539999999999996</v>
      </c>
      <c r="Q965" s="7">
        <f>IFERROR(ROUND(VALUE(Table3[[#This Row],[rating]]), 0), "")</f>
        <v>4</v>
      </c>
      <c r="R965" t="s">
        <v>11125</v>
      </c>
      <c r="S965" t="s">
        <v>11126</v>
      </c>
      <c r="T965" t="s">
        <v>11127</v>
      </c>
      <c r="U965" t="s">
        <v>11128</v>
      </c>
      <c r="V965" t="s">
        <v>11129</v>
      </c>
      <c r="W965" t="s">
        <v>11130</v>
      </c>
      <c r="X965" t="s">
        <v>11131</v>
      </c>
      <c r="Y965" t="s">
        <v>11132</v>
      </c>
      <c r="Z965" s="6">
        <f t="shared" si="92"/>
        <v>7806230</v>
      </c>
      <c r="AA965" s="6">
        <f>IFERROR(VALUE(Table3[[#This Row],[potential revenue]]), 0)</f>
        <v>7806230</v>
      </c>
      <c r="AB965" t="str">
        <f t="shared" si="93"/>
        <v>Yes</v>
      </c>
      <c r="AC965">
        <f>COUNTIF(E964:Y1463, "Yes")</f>
        <v>0</v>
      </c>
      <c r="AD965" t="str">
        <f t="shared" si="94"/>
        <v>&gt;₹500</v>
      </c>
      <c r="AE965" t="str">
        <f t="shared" si="95"/>
        <v>11–20%</v>
      </c>
    </row>
    <row r="966" spans="1:31" x14ac:dyDescent="0.35">
      <c r="A966" t="s">
        <v>10436</v>
      </c>
      <c r="B966" t="s">
        <v>7445</v>
      </c>
      <c r="C966" t="str">
        <f>PROPER(Table3[[#This Row],[product_name2]])</f>
        <v>Camel Artist Acrylic Color Box - 9Ml Tubes, 12 Shades</v>
      </c>
      <c r="D966" t="s">
        <v>7446</v>
      </c>
      <c r="E966" t="s">
        <v>8617</v>
      </c>
      <c r="F966" t="str">
        <f>LEFT(Table3[[#This Row],[category]], FIND("|", Table3[[#This Row],[category]]) - 1)</f>
        <v>Home&amp;Kitchen</v>
      </c>
      <c r="G966" t="str">
        <f>MID(Table3[[#This Row],[category]], FIND("|", Table3[[#This Row],[category]]) + 1, FIND("|", Table3[[#This Row],[category]], FIND("|", Table3[[#This Row],[category]]) + 1) - FIND("|", Table3[[#This Row],[category]]) - 1)</f>
        <v>Kitchen&amp;HomeAppliances</v>
      </c>
      <c r="H966" t="str">
        <f>RIGHT(Table3[[#This Row],[category]], LEN(Table3[[#This Row],[category]]) - FIND("|", Table3[[#This Row],[category]], FIND("|", Table3[[#This Row],[category]]) + 1))</f>
        <v>Vacuum,Cleaning&amp;Ironing|Irons,Steamers&amp;Accessories|LintShavers</v>
      </c>
      <c r="I966" s="6">
        <v>799</v>
      </c>
      <c r="J966" s="6">
        <v>1230</v>
      </c>
      <c r="K966" s="1">
        <f t="shared" si="91"/>
        <v>35.040650406504064</v>
      </c>
      <c r="L966" s="3">
        <v>0.35</v>
      </c>
      <c r="M966" s="1">
        <v>4.0999999999999996</v>
      </c>
      <c r="N966" s="11">
        <v>2138</v>
      </c>
      <c r="O966" s="7">
        <f>IF(ISNUMBER(Table3[[#This Row],[rating]]), Table3[[#This Row],[rating]], "")</f>
        <v>4.0999999999999996</v>
      </c>
      <c r="P966" s="7">
        <f>Table3[[#This Row],[average rating]] + (Table3[[#This Row],[rating_count]] / 1000)</f>
        <v>6.2379999999999995</v>
      </c>
      <c r="Q966" s="7">
        <f>IFERROR(ROUND(VALUE(Table3[[#This Row],[rating]]), 0), "")</f>
        <v>4</v>
      </c>
      <c r="R966" t="s">
        <v>10438</v>
      </c>
      <c r="S966" t="s">
        <v>10439</v>
      </c>
      <c r="T966" t="s">
        <v>10440</v>
      </c>
      <c r="U966" t="s">
        <v>10441</v>
      </c>
      <c r="V966" t="s">
        <v>10442</v>
      </c>
      <c r="W966" t="s">
        <v>10443</v>
      </c>
      <c r="X966" t="s">
        <v>10444</v>
      </c>
      <c r="Y966" t="s">
        <v>10445</v>
      </c>
      <c r="Z966" s="6">
        <f t="shared" si="92"/>
        <v>2629740</v>
      </c>
      <c r="AA966" s="6">
        <f>IFERROR(VALUE(Table3[[#This Row],[potential revenue]]), 0)</f>
        <v>2629740</v>
      </c>
      <c r="AB966" t="str">
        <f t="shared" si="93"/>
        <v>No</v>
      </c>
      <c r="AC966">
        <f>COUNTIF(E965:Y1464, "Yes")</f>
        <v>0</v>
      </c>
      <c r="AD966" t="str">
        <f t="shared" si="94"/>
        <v>&gt;₹500</v>
      </c>
      <c r="AE966" t="str">
        <f t="shared" si="95"/>
        <v>31–40%</v>
      </c>
    </row>
    <row r="967" spans="1:31" x14ac:dyDescent="0.35">
      <c r="A967" t="s">
        <v>2952</v>
      </c>
      <c r="B967" t="s">
        <v>2595</v>
      </c>
      <c r="C967" t="str">
        <f>PROPER(Table3[[#This Row],[product_name2]])</f>
        <v>Amazonbasics Usb Type-C To Micro-B 2.0 Cable - 6 Inches (15.2 Centimeters) - White</v>
      </c>
      <c r="D967" t="s">
        <v>2596</v>
      </c>
      <c r="E967" t="s">
        <v>20</v>
      </c>
      <c r="F967" t="str">
        <f>LEFT(Table3[[#This Row],[category]], FIND("|", Table3[[#This Row],[category]]) - 1)</f>
        <v>Computers&amp;Accessories</v>
      </c>
      <c r="G967" t="str">
        <f>MID(Table3[[#This Row],[category]], FIND("|", Table3[[#This Row],[category]]) + 1, FIND("|", Table3[[#This Row],[category]], FIND("|", Table3[[#This Row],[category]]) + 1) - FIND("|", Table3[[#This Row],[category]]) - 1)</f>
        <v>Accessories&amp;Peripherals</v>
      </c>
      <c r="H967" t="str">
        <f>RIGHT(Table3[[#This Row],[category]], LEN(Table3[[#This Row],[category]]) - FIND("|", Table3[[#This Row],[category]], FIND("|", Table3[[#This Row],[category]]) + 1))</f>
        <v>Cables&amp;Accessories|Cables|USBCables</v>
      </c>
      <c r="I967" s="6">
        <v>299</v>
      </c>
      <c r="J967" s="6">
        <v>799</v>
      </c>
      <c r="K967" s="1">
        <f t="shared" si="91"/>
        <v>62.578222778473091</v>
      </c>
      <c r="L967" s="3">
        <v>0.63</v>
      </c>
      <c r="M967" s="1">
        <v>4.3</v>
      </c>
      <c r="N967" s="11">
        <v>1902</v>
      </c>
      <c r="O967" s="7">
        <f>IF(ISNUMBER(Table3[[#This Row],[rating]]), Table3[[#This Row],[rating]], "")</f>
        <v>4.3</v>
      </c>
      <c r="P967" s="7">
        <f>Table3[[#This Row],[average rating]] + (Table3[[#This Row],[rating_count]] / 1000)</f>
        <v>6.202</v>
      </c>
      <c r="Q967" s="7">
        <f>IFERROR(ROUND(VALUE(Table3[[#This Row],[rating]]), 0), "")</f>
        <v>4</v>
      </c>
      <c r="R967" t="s">
        <v>2954</v>
      </c>
      <c r="S967" t="s">
        <v>2955</v>
      </c>
      <c r="T967" t="s">
        <v>2956</v>
      </c>
      <c r="U967" t="s">
        <v>2957</v>
      </c>
      <c r="V967" t="s">
        <v>2958</v>
      </c>
      <c r="W967" t="s">
        <v>2959</v>
      </c>
      <c r="X967" t="s">
        <v>2960</v>
      </c>
      <c r="Y967" t="s">
        <v>2961</v>
      </c>
      <c r="Z967" s="6">
        <f t="shared" si="92"/>
        <v>1519698</v>
      </c>
      <c r="AA967" s="6">
        <f>IFERROR(VALUE(Table3[[#This Row],[potential revenue]]), 0)</f>
        <v>1519698</v>
      </c>
      <c r="AB967" t="str">
        <f t="shared" si="93"/>
        <v>No</v>
      </c>
      <c r="AC967">
        <f>COUNTIF(E966:Y1465, "Yes")</f>
        <v>0</v>
      </c>
      <c r="AD967" t="str">
        <f t="shared" si="94"/>
        <v>&gt;₹500</v>
      </c>
      <c r="AE967" t="str">
        <f t="shared" si="95"/>
        <v>61–70%</v>
      </c>
    </row>
    <row r="968" spans="1:31" x14ac:dyDescent="0.35">
      <c r="A968" t="s">
        <v>1777</v>
      </c>
      <c r="B968" t="s">
        <v>10789</v>
      </c>
      <c r="C968" t="str">
        <f>PROPER(Table3[[#This Row],[product_name2]])</f>
        <v>Philips Easytouch Plus Standing Garment Steamer Gc523/60 - 1600 Watt, 5 Steam Settings, Up To 32 G/Min Steam, With Double Pole</v>
      </c>
      <c r="D968" t="s">
        <v>10790</v>
      </c>
      <c r="E968" t="s">
        <v>20</v>
      </c>
      <c r="F968" t="str">
        <f>LEFT(Table3[[#This Row],[category]], FIND("|", Table3[[#This Row],[category]]) - 1)</f>
        <v>Computers&amp;Accessories</v>
      </c>
      <c r="G968" t="str">
        <f>MID(Table3[[#This Row],[category]], FIND("|", Table3[[#This Row],[category]]) + 1, FIND("|", Table3[[#This Row],[category]], FIND("|", Table3[[#This Row],[category]]) + 1) - FIND("|", Table3[[#This Row],[category]]) - 1)</f>
        <v>Accessories&amp;Peripherals</v>
      </c>
      <c r="H968" t="str">
        <f>RIGHT(Table3[[#This Row],[category]], LEN(Table3[[#This Row],[category]]) - FIND("|", Table3[[#This Row],[category]], FIND("|", Table3[[#This Row],[category]]) + 1))</f>
        <v>Cables&amp;Accessories|Cables|USBCables</v>
      </c>
      <c r="I968" s="6">
        <v>259</v>
      </c>
      <c r="J968" s="6">
        <v>699</v>
      </c>
      <c r="K968" s="1">
        <f t="shared" si="91"/>
        <v>62.947067238912737</v>
      </c>
      <c r="L968" s="3">
        <v>0.63</v>
      </c>
      <c r="M968" s="1">
        <v>3.8</v>
      </c>
      <c r="N968" s="11">
        <v>2399</v>
      </c>
      <c r="O968" s="7">
        <f>IF(ISNUMBER(Table3[[#This Row],[rating]]), Table3[[#This Row],[rating]], "")</f>
        <v>3.8</v>
      </c>
      <c r="P968" s="7">
        <f>Table3[[#This Row],[average rating]] + (Table3[[#This Row],[rating_count]] / 1000)</f>
        <v>6.1989999999999998</v>
      </c>
      <c r="Q968" s="7">
        <f>IFERROR(ROUND(VALUE(Table3[[#This Row],[rating]]), 0), "")</f>
        <v>4</v>
      </c>
      <c r="R968" t="s">
        <v>1779</v>
      </c>
      <c r="S968" t="s">
        <v>1780</v>
      </c>
      <c r="T968" t="s">
        <v>1781</v>
      </c>
      <c r="U968" t="s">
        <v>1782</v>
      </c>
      <c r="V968" t="s">
        <v>1783</v>
      </c>
      <c r="W968" t="s">
        <v>1784</v>
      </c>
      <c r="X968" t="s">
        <v>1785</v>
      </c>
      <c r="Y968" t="s">
        <v>1786</v>
      </c>
      <c r="Z968" s="6">
        <f t="shared" si="92"/>
        <v>1676901</v>
      </c>
      <c r="AA968" s="6">
        <f>IFERROR(VALUE(Table3[[#This Row],[potential revenue]]), 0)</f>
        <v>1676901</v>
      </c>
      <c r="AB968" t="str">
        <f t="shared" si="93"/>
        <v>Yes</v>
      </c>
      <c r="AC968">
        <f>COUNTIF(E967:AB1466, "Yes")</f>
        <v>309</v>
      </c>
      <c r="AD968" t="str">
        <f t="shared" si="94"/>
        <v>₹200–₹500</v>
      </c>
      <c r="AE968" t="str">
        <f t="shared" si="95"/>
        <v>61–70%</v>
      </c>
    </row>
    <row r="969" spans="1:31" x14ac:dyDescent="0.35">
      <c r="A969" t="s">
        <v>10283</v>
      </c>
      <c r="B969" t="s">
        <v>9204</v>
      </c>
      <c r="C969" t="str">
        <f>PROPER(Table3[[#This Row],[product_name2]])</f>
        <v>Usha Armor Ar1100Wb 1100 W Dry Iron With Black Weilburger Soleplate (Purple)</v>
      </c>
      <c r="D969" t="s">
        <v>9205</v>
      </c>
      <c r="E969" t="s">
        <v>8584</v>
      </c>
      <c r="F969" t="str">
        <f>LEFT(Table3[[#This Row],[category]], FIND("|", Table3[[#This Row],[category]]) - 1)</f>
        <v>Home&amp;Kitchen</v>
      </c>
      <c r="G969" t="str">
        <f>MID(Table3[[#This Row],[category]], FIND("|", Table3[[#This Row],[category]]) + 1, FIND("|", Table3[[#This Row],[category]], FIND("|", Table3[[#This Row],[category]]) + 1) - FIND("|", Table3[[#This Row],[category]]) - 1)</f>
        <v>Kitchen&amp;HomeAppliances</v>
      </c>
      <c r="H969" t="str">
        <f>RIGHT(Table3[[#This Row],[category]], LEN(Table3[[#This Row],[category]]) - FIND("|", Table3[[#This Row],[category]], FIND("|", Table3[[#This Row],[category]]) + 1))</f>
        <v>SmallKitchenAppliances|Kettles&amp;HotWaterDispensers|ElectricKettles</v>
      </c>
      <c r="I969" s="6">
        <v>664</v>
      </c>
      <c r="J969" s="6">
        <v>1490</v>
      </c>
      <c r="K969" s="1">
        <f t="shared" si="91"/>
        <v>55.436241610738257</v>
      </c>
      <c r="L969" s="3">
        <v>0.55000000000000004</v>
      </c>
      <c r="M969" s="1">
        <v>4</v>
      </c>
      <c r="N969" s="11">
        <v>2198</v>
      </c>
      <c r="O969" s="7">
        <f>IF(ISNUMBER(Table3[[#This Row],[rating]]), Table3[[#This Row],[rating]], "")</f>
        <v>4</v>
      </c>
      <c r="P969" s="7">
        <f>Table3[[#This Row],[average rating]] + (Table3[[#This Row],[rating_count]] / 1000)</f>
        <v>6.1980000000000004</v>
      </c>
      <c r="Q969" s="7">
        <f>IFERROR(ROUND(VALUE(Table3[[#This Row],[rating]]), 0), "")</f>
        <v>4</v>
      </c>
      <c r="R969" t="s">
        <v>10285</v>
      </c>
      <c r="S969" t="s">
        <v>10286</v>
      </c>
      <c r="T969" t="s">
        <v>10287</v>
      </c>
      <c r="U969" t="s">
        <v>10288</v>
      </c>
      <c r="V969" t="s">
        <v>10289</v>
      </c>
      <c r="W969" t="s">
        <v>10290</v>
      </c>
      <c r="X969" t="s">
        <v>10291</v>
      </c>
      <c r="Y969" t="s">
        <v>10292</v>
      </c>
      <c r="Z969" s="6">
        <f t="shared" si="92"/>
        <v>3275020</v>
      </c>
      <c r="AA969" s="6">
        <f>IFERROR(VALUE(Table3[[#This Row],[potential revenue]]), 0)</f>
        <v>3275020</v>
      </c>
      <c r="AB969" t="str">
        <f t="shared" si="93"/>
        <v>Yes</v>
      </c>
      <c r="AC969">
        <f>COUNTIF(E968:AB1467, "Yes")</f>
        <v>309</v>
      </c>
      <c r="AD969" t="str">
        <f t="shared" si="94"/>
        <v>₹200–₹500</v>
      </c>
      <c r="AE969" t="str">
        <f t="shared" si="95"/>
        <v>51–60%</v>
      </c>
    </row>
    <row r="970" spans="1:31" x14ac:dyDescent="0.35">
      <c r="A970" t="s">
        <v>8165</v>
      </c>
      <c r="B970" t="s">
        <v>777</v>
      </c>
      <c r="C970" t="str">
        <f>PROPER(Table3[[#This Row],[product_name2]])</f>
        <v>Skywall 81.28 Cm (32 Inches) Hd Ready Smart Led Tv 32Swels-Pro (Black)</v>
      </c>
      <c r="D970" t="s">
        <v>778</v>
      </c>
      <c r="E970" t="s">
        <v>6306</v>
      </c>
      <c r="F970" t="str">
        <f>LEFT(Table3[[#This Row],[category]], FIND("|", Table3[[#This Row],[category]]) - 1)</f>
        <v>OfficeProducts</v>
      </c>
      <c r="G970" t="str">
        <f>MID(Table3[[#This Row],[category]], FIND("|", Table3[[#This Row],[category]]) + 1, FIND("|", Table3[[#This Row],[category]], FIND("|", Table3[[#This Row],[category]]) + 1) - FIND("|", Table3[[#This Row],[category]]) - 1)</f>
        <v>OfficePaperProducts</v>
      </c>
      <c r="H970" t="str">
        <f>RIGHT(Table3[[#This Row],[category]], LEN(Table3[[#This Row],[category]]) - FIND("|", Table3[[#This Row],[category]], FIND("|", Table3[[#This Row],[category]]) + 1))</f>
        <v>Paper|Stationery|Notebooks,WritingPads&amp;Diaries|CompositionNotebooks</v>
      </c>
      <c r="I970" s="6">
        <v>165</v>
      </c>
      <c r="J970" s="6">
        <v>165</v>
      </c>
      <c r="K970" s="1">
        <f t="shared" si="91"/>
        <v>0</v>
      </c>
      <c r="L970" s="3">
        <v>0</v>
      </c>
      <c r="M970" s="1">
        <v>4.5</v>
      </c>
      <c r="N970" s="11">
        <v>1674</v>
      </c>
      <c r="O970" s="7">
        <f>IF(ISNUMBER(Table3[[#This Row],[rating]]), Table3[[#This Row],[rating]], "")</f>
        <v>4.5</v>
      </c>
      <c r="P970" s="7">
        <f>Table3[[#This Row],[average rating]] + (Table3[[#This Row],[rating_count]] / 1000)</f>
        <v>6.1739999999999995</v>
      </c>
      <c r="Q970" s="7">
        <f>IFERROR(ROUND(VALUE(Table3[[#This Row],[rating]]), 0), "")</f>
        <v>5</v>
      </c>
      <c r="R970" t="s">
        <v>8167</v>
      </c>
      <c r="S970" t="s">
        <v>8168</v>
      </c>
      <c r="T970" t="s">
        <v>8169</v>
      </c>
      <c r="U970" t="s">
        <v>8170</v>
      </c>
      <c r="V970" t="s">
        <v>8171</v>
      </c>
      <c r="W970" t="s">
        <v>8172</v>
      </c>
      <c r="X970" t="s">
        <v>8173</v>
      </c>
      <c r="Y970" t="s">
        <v>8174</v>
      </c>
      <c r="Z970" s="6">
        <f t="shared" si="92"/>
        <v>276210</v>
      </c>
      <c r="AA970" s="6">
        <f>IFERROR(VALUE(Table3[[#This Row],[potential revenue]]), 0)</f>
        <v>276210</v>
      </c>
      <c r="AB970" t="str">
        <f t="shared" si="93"/>
        <v>Yes</v>
      </c>
      <c r="AC970">
        <f>COUNTIF(E969:Y1468, "Yes")</f>
        <v>0</v>
      </c>
      <c r="AD970" t="str">
        <f t="shared" si="94"/>
        <v>&gt;₹500</v>
      </c>
      <c r="AE970" t="str">
        <f t="shared" si="95"/>
        <v>0–10%</v>
      </c>
    </row>
    <row r="971" spans="1:31" x14ac:dyDescent="0.35">
      <c r="A971" t="s">
        <v>10060</v>
      </c>
      <c r="B971" t="s">
        <v>1787</v>
      </c>
      <c r="C971" t="str">
        <f>PROPER(Table3[[#This Row],[product_name2]])</f>
        <v>Universal Remote Control For All Sony Tv For All Lcd Led And Bravia Tvs Remote</v>
      </c>
      <c r="D971" t="s">
        <v>1788</v>
      </c>
      <c r="E971" t="s">
        <v>8817</v>
      </c>
      <c r="F971" t="str">
        <f>LEFT(Table3[[#This Row],[category]], FIND("|", Table3[[#This Row],[category]]) - 1)</f>
        <v>Home&amp;Kitchen</v>
      </c>
      <c r="G971" t="str">
        <f>MID(Table3[[#This Row],[category]], FIND("|", Table3[[#This Row],[category]]) + 1, FIND("|", Table3[[#This Row],[category]], FIND("|", Table3[[#This Row],[category]]) + 1) - FIND("|", Table3[[#This Row],[category]]) - 1)</f>
        <v>Heating,Cooling&amp;AirQuality</v>
      </c>
      <c r="H971" t="str">
        <f>RIGHT(Table3[[#This Row],[category]], LEN(Table3[[#This Row],[category]]) - FIND("|", Table3[[#This Row],[category]], FIND("|", Table3[[#This Row],[category]]) + 1))</f>
        <v>WaterHeaters&amp;Geysers|StorageWaterHeaters</v>
      </c>
      <c r="I971" s="6">
        <v>6990</v>
      </c>
      <c r="J971" s="6">
        <v>14290</v>
      </c>
      <c r="K971" s="1">
        <f t="shared" si="91"/>
        <v>51.084674597620719</v>
      </c>
      <c r="L971" s="3">
        <v>0.51</v>
      </c>
      <c r="M971" s="1">
        <v>4.4000000000000004</v>
      </c>
      <c r="N971" s="11">
        <v>1771</v>
      </c>
      <c r="O971" s="7">
        <f>IF(ISNUMBER(Table3[[#This Row],[rating]]), Table3[[#This Row],[rating]], "")</f>
        <v>4.4000000000000004</v>
      </c>
      <c r="P971" s="7">
        <f>Table3[[#This Row],[average rating]] + (Table3[[#This Row],[rating_count]] / 1000)</f>
        <v>6.1710000000000003</v>
      </c>
      <c r="Q971" s="7">
        <f>IFERROR(ROUND(VALUE(Table3[[#This Row],[rating]]), 0), "")</f>
        <v>4</v>
      </c>
      <c r="R971" t="s">
        <v>10062</v>
      </c>
      <c r="S971" t="s">
        <v>10063</v>
      </c>
      <c r="T971" t="s">
        <v>10064</v>
      </c>
      <c r="U971" t="s">
        <v>10065</v>
      </c>
      <c r="V971" t="s">
        <v>10066</v>
      </c>
      <c r="W971" t="s">
        <v>10067</v>
      </c>
      <c r="X971" t="s">
        <v>10068</v>
      </c>
      <c r="Y971" t="s">
        <v>10069</v>
      </c>
      <c r="Z971" s="6">
        <f t="shared" si="92"/>
        <v>25307590</v>
      </c>
      <c r="AA971" s="6">
        <f>IFERROR(VALUE(Table3[[#This Row],[potential revenue]]), 0)</f>
        <v>25307590</v>
      </c>
      <c r="AB971" t="str">
        <f t="shared" si="93"/>
        <v>No</v>
      </c>
      <c r="AC971">
        <f>COUNTIF(E970:Y1469, "Yes")</f>
        <v>0</v>
      </c>
      <c r="AD971" t="str">
        <f t="shared" si="94"/>
        <v>&lt;₹200</v>
      </c>
      <c r="AE971" t="str">
        <f t="shared" si="95"/>
        <v>51–60%</v>
      </c>
    </row>
    <row r="972" spans="1:31" x14ac:dyDescent="0.35">
      <c r="A972" t="s">
        <v>12897</v>
      </c>
      <c r="B972" t="s">
        <v>3866</v>
      </c>
      <c r="C972" t="str">
        <f>PROPER(Table3[[#This Row],[product_name2]])</f>
        <v>Boat Wave Lite Smartwatch With 1.69" Hd Display, Heart Rate &amp; Spo2 Level Monitor, Multiple Watch Faces, Activity Tracker, Multiple Sports Modes &amp; Ip68 (Deep Blue)</v>
      </c>
      <c r="D972" t="s">
        <v>3867</v>
      </c>
      <c r="E972" t="s">
        <v>8742</v>
      </c>
      <c r="F972" t="str">
        <f>LEFT(Table3[[#This Row],[category]], FIND("|", Table3[[#This Row],[category]]) - 1)</f>
        <v>Home&amp;Kitchen</v>
      </c>
      <c r="G972" t="str">
        <f>MID(Table3[[#This Row],[category]], FIND("|", Table3[[#This Row],[category]]) + 1, FIND("|", Table3[[#This Row],[category]], FIND("|", Table3[[#This Row],[category]]) + 1) - FIND("|", Table3[[#This Row],[category]]) - 1)</f>
        <v>Kitchen&amp;HomeAppliances</v>
      </c>
      <c r="H972" t="str">
        <f>RIGHT(Table3[[#This Row],[category]], LEN(Table3[[#This Row],[category]]) - FIND("|", Table3[[#This Row],[category]], FIND("|", Table3[[#This Row],[category]]) + 1))</f>
        <v>Vacuum,Cleaning&amp;Ironing|Irons,Steamers&amp;Accessories|Irons|DryIrons</v>
      </c>
      <c r="I972" s="6">
        <v>457</v>
      </c>
      <c r="J972" s="6">
        <v>799</v>
      </c>
      <c r="K972" s="1">
        <f t="shared" si="91"/>
        <v>42.803504380475594</v>
      </c>
      <c r="L972" s="3">
        <v>0.43</v>
      </c>
      <c r="M972" s="1">
        <v>4.3</v>
      </c>
      <c r="N972" s="11">
        <v>1868</v>
      </c>
      <c r="O972" s="7">
        <f>IF(ISNUMBER(Table3[[#This Row],[rating]]), Table3[[#This Row],[rating]], "")</f>
        <v>4.3</v>
      </c>
      <c r="P972" s="7">
        <f>Table3[[#This Row],[average rating]] + (Table3[[#This Row],[rating_count]] / 1000)</f>
        <v>6.1680000000000001</v>
      </c>
      <c r="Q972" s="7">
        <f>IFERROR(ROUND(VALUE(Table3[[#This Row],[rating]]), 0), "")</f>
        <v>4</v>
      </c>
      <c r="R972" t="s">
        <v>12899</v>
      </c>
      <c r="S972" t="s">
        <v>12900</v>
      </c>
      <c r="T972" t="s">
        <v>12901</v>
      </c>
      <c r="U972" t="s">
        <v>12902</v>
      </c>
      <c r="V972" t="s">
        <v>12903</v>
      </c>
      <c r="W972" t="s">
        <v>12904</v>
      </c>
      <c r="X972" t="s">
        <v>12905</v>
      </c>
      <c r="Y972" t="s">
        <v>12906</v>
      </c>
      <c r="Z972" s="6">
        <f t="shared" si="92"/>
        <v>1492532</v>
      </c>
      <c r="AA972" s="6">
        <f>IFERROR(VALUE(Table3[[#This Row],[potential revenue]]), 0)</f>
        <v>1492532</v>
      </c>
      <c r="AB972" t="str">
        <f t="shared" si="93"/>
        <v>Yes</v>
      </c>
      <c r="AC972">
        <f>COUNTIF(E971:Y1470, "Yes")</f>
        <v>0</v>
      </c>
      <c r="AD972" t="str">
        <f t="shared" si="94"/>
        <v>&gt;₹500</v>
      </c>
      <c r="AE972" t="str">
        <f t="shared" si="95"/>
        <v>41–50%</v>
      </c>
    </row>
    <row r="973" spans="1:31" x14ac:dyDescent="0.35">
      <c r="A973" t="s">
        <v>4656</v>
      </c>
      <c r="B973" t="s">
        <v>11000</v>
      </c>
      <c r="C973" t="str">
        <f>PROPER(Table3[[#This Row],[product_name2]])</f>
        <v>Hindware Atlantic Xceed 5L 3Kw Instant Water Heater With Copper Heating Element And High Grade Stainless Steel Tank</v>
      </c>
      <c r="D973" t="s">
        <v>11001</v>
      </c>
      <c r="E973" t="s">
        <v>3061</v>
      </c>
      <c r="F973" t="str">
        <f>LEFT(Table3[[#This Row],[category]], FIND("|", Table3[[#This Row],[category]]) - 1)</f>
        <v>Electronics</v>
      </c>
      <c r="G973" t="str">
        <f>MID(Table3[[#This Row],[category]], FIND("|", Table3[[#This Row],[category]]) + 1, FIND("|", Table3[[#This Row],[category]], FIND("|", Table3[[#This Row],[category]]) + 1) - FIND("|", Table3[[#This Row],[category]]) - 1)</f>
        <v>Mobiles&amp;Accessories</v>
      </c>
      <c r="H973" t="str">
        <f>RIGHT(Table3[[#This Row],[category]], LEN(Table3[[#This Row],[category]]) - FIND("|", Table3[[#This Row],[category]], FIND("|", Table3[[#This Row],[category]]) + 1))</f>
        <v>Smartphones&amp;BasicMobiles|BasicMobiles</v>
      </c>
      <c r="I973" s="6">
        <v>1055</v>
      </c>
      <c r="J973" s="6">
        <v>1249</v>
      </c>
      <c r="K973" s="1">
        <f t="shared" si="91"/>
        <v>15.532425940752603</v>
      </c>
      <c r="L973" s="3">
        <v>0.16</v>
      </c>
      <c r="M973" s="1">
        <v>3.8</v>
      </c>
      <c r="N973" s="11">
        <v>2352</v>
      </c>
      <c r="O973" s="7">
        <f>IF(ISNUMBER(Table3[[#This Row],[rating]]), Table3[[#This Row],[rating]], "")</f>
        <v>3.8</v>
      </c>
      <c r="P973" s="7">
        <f>Table3[[#This Row],[average rating]] + (Table3[[#This Row],[rating_count]] / 1000)</f>
        <v>6.1519999999999992</v>
      </c>
      <c r="Q973" s="7">
        <f>IFERROR(ROUND(VALUE(Table3[[#This Row],[rating]]), 0), "")</f>
        <v>4</v>
      </c>
      <c r="R973" t="s">
        <v>4658</v>
      </c>
      <c r="S973" t="s">
        <v>4659</v>
      </c>
      <c r="T973" t="s">
        <v>4660</v>
      </c>
      <c r="U973" t="s">
        <v>4661</v>
      </c>
      <c r="V973" t="s">
        <v>4662</v>
      </c>
      <c r="W973" t="s">
        <v>4663</v>
      </c>
      <c r="X973" t="s">
        <v>4664</v>
      </c>
      <c r="Y973" t="s">
        <v>4665</v>
      </c>
      <c r="Z973" s="6">
        <f t="shared" si="92"/>
        <v>2937648</v>
      </c>
      <c r="AA973" s="6">
        <f>IFERROR(VALUE(Table3[[#This Row],[potential revenue]]), 0)</f>
        <v>2937648</v>
      </c>
      <c r="AB973" t="str">
        <f t="shared" si="93"/>
        <v>No</v>
      </c>
      <c r="AC973">
        <f>COUNTIF(E972:AB1471, "Yes")</f>
        <v>306</v>
      </c>
      <c r="AD973" t="str">
        <f t="shared" si="94"/>
        <v>₹200–₹500</v>
      </c>
      <c r="AE973" t="str">
        <f t="shared" si="95"/>
        <v>11–20%</v>
      </c>
    </row>
    <row r="974" spans="1:31" x14ac:dyDescent="0.35">
      <c r="A974" t="s">
        <v>4061</v>
      </c>
      <c r="B974" t="s">
        <v>4630</v>
      </c>
      <c r="C974" t="str">
        <f>PROPER(Table3[[#This Row],[product_name2]])</f>
        <v>Lapster 12Pcs Spiral Cable Protectors For Charger, Wires, Data Charger Cable Protector For Computers, Cell Phones Etc.(Grey)</v>
      </c>
      <c r="D974" t="s">
        <v>4631</v>
      </c>
      <c r="E974" t="s">
        <v>3657</v>
      </c>
      <c r="F974" t="str">
        <f>LEFT(Table3[[#This Row],[category]], FIND("|", Table3[[#This Row],[category]]) - 1)</f>
        <v>Electronics</v>
      </c>
      <c r="G974" t="str">
        <f>MID(Table3[[#This Row],[category]], FIND("|", Table3[[#This Row],[category]]) + 1, FIND("|", Table3[[#This Row],[category]], FIND("|", Table3[[#This Row],[category]]) + 1) - FIND("|", Table3[[#This Row],[category]]) - 1)</f>
        <v>Mobiles&amp;Accessories</v>
      </c>
      <c r="H974" t="str">
        <f>RIGHT(Table3[[#This Row],[category]], LEN(Table3[[#This Row],[category]]) - FIND("|", Table3[[#This Row],[category]], FIND("|", Table3[[#This Row],[category]]) + 1))</f>
        <v>MobileAccessories|D√©cor</v>
      </c>
      <c r="I974" s="6">
        <v>95</v>
      </c>
      <c r="J974" s="6">
        <v>499</v>
      </c>
      <c r="K974" s="1">
        <f t="shared" si="91"/>
        <v>80.961923847695388</v>
      </c>
      <c r="L974" s="3">
        <v>0.81</v>
      </c>
      <c r="M974" s="1">
        <v>4.2</v>
      </c>
      <c r="N974" s="11">
        <v>1949</v>
      </c>
      <c r="O974" s="7">
        <f>IF(ISNUMBER(Table3[[#This Row],[rating]]), Table3[[#This Row],[rating]], "")</f>
        <v>4.2</v>
      </c>
      <c r="P974" s="7">
        <f>Table3[[#This Row],[average rating]] + (Table3[[#This Row],[rating_count]] / 1000)</f>
        <v>6.149</v>
      </c>
      <c r="Q974" s="7">
        <f>IFERROR(ROUND(VALUE(Table3[[#This Row],[rating]]), 0), "")</f>
        <v>4</v>
      </c>
      <c r="R974" t="s">
        <v>4063</v>
      </c>
      <c r="S974" t="s">
        <v>4064</v>
      </c>
      <c r="T974" t="s">
        <v>4065</v>
      </c>
      <c r="U974" t="s">
        <v>4066</v>
      </c>
      <c r="V974" t="s">
        <v>4067</v>
      </c>
      <c r="W974" t="s">
        <v>4068</v>
      </c>
      <c r="X974" t="s">
        <v>4069</v>
      </c>
      <c r="Y974" t="s">
        <v>4070</v>
      </c>
      <c r="Z974" s="6">
        <f t="shared" si="92"/>
        <v>972551</v>
      </c>
      <c r="AA974" s="6">
        <f>IFERROR(VALUE(Table3[[#This Row],[potential revenue]]), 0)</f>
        <v>972551</v>
      </c>
      <c r="AB974" t="str">
        <f t="shared" si="93"/>
        <v>No</v>
      </c>
      <c r="AC974">
        <f t="shared" ref="AC974:AC979" si="96">COUNTIF(E973:Y1472, "Yes")</f>
        <v>0</v>
      </c>
      <c r="AD974" t="str">
        <f t="shared" si="94"/>
        <v>&gt;₹500</v>
      </c>
      <c r="AE974" t="str">
        <f t="shared" si="95"/>
        <v>81–90%</v>
      </c>
    </row>
    <row r="975" spans="1:31" x14ac:dyDescent="0.35">
      <c r="A975" t="s">
        <v>4314</v>
      </c>
      <c r="B975" t="s">
        <v>4656</v>
      </c>
      <c r="C975" t="str">
        <f>PROPER(Table3[[#This Row],[product_name2]])</f>
        <v>Lava A1 Josh 21(Blue Silver) -Dual Sim,Call Blink Notification,Military Grade Certified With 4 Day Battery Backup, Keypad Mobile</v>
      </c>
      <c r="D975" t="s">
        <v>4657</v>
      </c>
      <c r="E975" t="s">
        <v>3657</v>
      </c>
      <c r="F975" t="str">
        <f>LEFT(Table3[[#This Row],[category]], FIND("|", Table3[[#This Row],[category]]) - 1)</f>
        <v>Electronics</v>
      </c>
      <c r="G975" t="str">
        <f>MID(Table3[[#This Row],[category]], FIND("|", Table3[[#This Row],[category]]) + 1, FIND("|", Table3[[#This Row],[category]], FIND("|", Table3[[#This Row],[category]]) + 1) - FIND("|", Table3[[#This Row],[category]]) - 1)</f>
        <v>Mobiles&amp;Accessories</v>
      </c>
      <c r="H975" t="str">
        <f>RIGHT(Table3[[#This Row],[category]], LEN(Table3[[#This Row],[category]]) - FIND("|", Table3[[#This Row],[category]], FIND("|", Table3[[#This Row],[category]]) + 1))</f>
        <v>MobileAccessories|D√©cor</v>
      </c>
      <c r="I975" s="6">
        <v>79</v>
      </c>
      <c r="J975" s="6">
        <v>499</v>
      </c>
      <c r="K975" s="1">
        <f t="shared" si="91"/>
        <v>84.168336673346687</v>
      </c>
      <c r="L975" s="3">
        <v>0.84</v>
      </c>
      <c r="M975" s="1">
        <v>4.2</v>
      </c>
      <c r="N975" s="11">
        <v>1949</v>
      </c>
      <c r="O975" s="7">
        <f>IF(ISNUMBER(Table3[[#This Row],[rating]]), Table3[[#This Row],[rating]], "")</f>
        <v>4.2</v>
      </c>
      <c r="P975" s="7">
        <f>Table3[[#This Row],[average rating]] + (Table3[[#This Row],[rating_count]] / 1000)</f>
        <v>6.149</v>
      </c>
      <c r="Q975" s="7">
        <f>IFERROR(ROUND(VALUE(Table3[[#This Row],[rating]]), 0), "")</f>
        <v>4</v>
      </c>
      <c r="R975" t="s">
        <v>4316</v>
      </c>
      <c r="S975" t="s">
        <v>4064</v>
      </c>
      <c r="T975" t="s">
        <v>4065</v>
      </c>
      <c r="U975" t="s">
        <v>4066</v>
      </c>
      <c r="V975" t="s">
        <v>4067</v>
      </c>
      <c r="W975" t="s">
        <v>4068</v>
      </c>
      <c r="X975" t="s">
        <v>4317</v>
      </c>
      <c r="Y975" t="s">
        <v>4318</v>
      </c>
      <c r="Z975" s="6">
        <f t="shared" si="92"/>
        <v>972551</v>
      </c>
      <c r="AA975" s="6">
        <f>IFERROR(VALUE(Table3[[#This Row],[potential revenue]]), 0)</f>
        <v>972551</v>
      </c>
      <c r="AB975" t="str">
        <f t="shared" si="93"/>
        <v>Yes</v>
      </c>
      <c r="AC975">
        <f t="shared" si="96"/>
        <v>0</v>
      </c>
      <c r="AD975" t="str">
        <f t="shared" si="94"/>
        <v>&lt;₹200</v>
      </c>
      <c r="AE975" t="str">
        <f t="shared" si="95"/>
        <v>81–90%</v>
      </c>
    </row>
    <row r="976" spans="1:31" x14ac:dyDescent="0.35">
      <c r="A976" t="s">
        <v>4061</v>
      </c>
      <c r="B976" t="s">
        <v>2973</v>
      </c>
      <c r="C976" t="str">
        <f>PROPER(Table3[[#This Row],[product_name2]])</f>
        <v>Fire-Boltt Phoenix Smart Watch With Bluetooth Calling 1.3",120+ Sports Modes, 240*240 Px High Res With Spo2, Heart Rate Monitoring &amp; Ip67 Rating</v>
      </c>
      <c r="D976" t="s">
        <v>2974</v>
      </c>
      <c r="E976" t="s">
        <v>3657</v>
      </c>
      <c r="F976" t="str">
        <f>LEFT(Table3[[#This Row],[category]], FIND("|", Table3[[#This Row],[category]]) - 1)</f>
        <v>Electronics</v>
      </c>
      <c r="G976" t="str">
        <f>MID(Table3[[#This Row],[category]], FIND("|", Table3[[#This Row],[category]]) + 1, FIND("|", Table3[[#This Row],[category]], FIND("|", Table3[[#This Row],[category]]) + 1) - FIND("|", Table3[[#This Row],[category]]) - 1)</f>
        <v>Mobiles&amp;Accessories</v>
      </c>
      <c r="H976" t="str">
        <f>RIGHT(Table3[[#This Row],[category]], LEN(Table3[[#This Row],[category]]) - FIND("|", Table3[[#This Row],[category]], FIND("|", Table3[[#This Row],[category]]) + 1))</f>
        <v>MobileAccessories|D√©cor</v>
      </c>
      <c r="I976" s="6">
        <v>95</v>
      </c>
      <c r="J976" s="6">
        <v>499</v>
      </c>
      <c r="K976" s="1">
        <f t="shared" si="91"/>
        <v>80.961923847695388</v>
      </c>
      <c r="L976" s="3">
        <v>0.81</v>
      </c>
      <c r="M976" s="1">
        <v>4.2</v>
      </c>
      <c r="N976" s="11">
        <v>1949</v>
      </c>
      <c r="O976" s="7">
        <f>IF(ISNUMBER(Table3[[#This Row],[rating]]), Table3[[#This Row],[rating]], "")</f>
        <v>4.2</v>
      </c>
      <c r="P976" s="7">
        <f>Table3[[#This Row],[average rating]] + (Table3[[#This Row],[rating_count]] / 1000)</f>
        <v>6.149</v>
      </c>
      <c r="Q976" s="7">
        <f>IFERROR(ROUND(VALUE(Table3[[#This Row],[rating]]), 0), "")</f>
        <v>4</v>
      </c>
      <c r="R976" t="s">
        <v>4063</v>
      </c>
      <c r="S976" t="s">
        <v>4064</v>
      </c>
      <c r="T976" t="s">
        <v>4065</v>
      </c>
      <c r="U976" t="s">
        <v>4066</v>
      </c>
      <c r="V976" t="s">
        <v>4067</v>
      </c>
      <c r="W976" t="s">
        <v>4068</v>
      </c>
      <c r="X976" t="s">
        <v>6058</v>
      </c>
      <c r="Y976" t="s">
        <v>6059</v>
      </c>
      <c r="Z976" s="6">
        <f t="shared" si="92"/>
        <v>972551</v>
      </c>
      <c r="AA976" s="6">
        <f>IFERROR(VALUE(Table3[[#This Row],[potential revenue]]), 0)</f>
        <v>972551</v>
      </c>
      <c r="AB976" t="str">
        <f t="shared" si="93"/>
        <v>Yes</v>
      </c>
      <c r="AC976">
        <f t="shared" si="96"/>
        <v>0</v>
      </c>
      <c r="AD976" t="str">
        <f t="shared" si="94"/>
        <v>&lt;₹200</v>
      </c>
      <c r="AE976" t="str">
        <f t="shared" si="95"/>
        <v>81–90%</v>
      </c>
    </row>
    <row r="977" spans="1:31" x14ac:dyDescent="0.35">
      <c r="A977" t="s">
        <v>8440</v>
      </c>
      <c r="B977" t="s">
        <v>5114</v>
      </c>
      <c r="C977" t="str">
        <f>PROPER(Table3[[#This Row],[product_name2]])</f>
        <v>Boat Bassheads 122 Wired Earphones With Heavy Bass, Integrated Controls And Mic (Gun Metal)</v>
      </c>
      <c r="D977" t="s">
        <v>5115</v>
      </c>
      <c r="E977" t="s">
        <v>8341</v>
      </c>
      <c r="F977" t="str">
        <f>LEFT(Table3[[#This Row],[category]], FIND("|", Table3[[#This Row],[category]]) - 1)</f>
        <v>OfficeProducts</v>
      </c>
      <c r="G977" t="str">
        <f>MID(Table3[[#This Row],[category]], FIND("|", Table3[[#This Row],[category]]) + 1, FIND("|", Table3[[#This Row],[category]], FIND("|", Table3[[#This Row],[category]]) + 1) - FIND("|", Table3[[#This Row],[category]]) - 1)</f>
        <v>OfficePaperProducts</v>
      </c>
      <c r="H977" t="str">
        <f>RIGHT(Table3[[#This Row],[category]], LEN(Table3[[#This Row],[category]]) - FIND("|", Table3[[#This Row],[category]], FIND("|", Table3[[#This Row],[category]]) + 1))</f>
        <v>Paper|Stationery|Pens,Pencils&amp;WritingSupplies|Pens&amp;Refills|LiquidInkRollerballPens</v>
      </c>
      <c r="I977" s="6">
        <v>420</v>
      </c>
      <c r="J977" s="6">
        <v>420</v>
      </c>
      <c r="K977" s="1">
        <f t="shared" si="91"/>
        <v>0</v>
      </c>
      <c r="L977" s="3">
        <v>0</v>
      </c>
      <c r="M977" s="1">
        <v>4.2</v>
      </c>
      <c r="N977" s="11">
        <v>1926</v>
      </c>
      <c r="O977" s="7">
        <f>IF(ISNUMBER(Table3[[#This Row],[rating]]), Table3[[#This Row],[rating]], "")</f>
        <v>4.2</v>
      </c>
      <c r="P977" s="7">
        <f>Table3[[#This Row],[average rating]] + (Table3[[#This Row],[rating_count]] / 1000)</f>
        <v>6.1260000000000003</v>
      </c>
      <c r="Q977" s="7">
        <f>IFERROR(ROUND(VALUE(Table3[[#This Row],[rating]]), 0), "")</f>
        <v>4</v>
      </c>
      <c r="R977" t="s">
        <v>8442</v>
      </c>
      <c r="S977" t="s">
        <v>8443</v>
      </c>
      <c r="T977" t="s">
        <v>8444</v>
      </c>
      <c r="U977" t="s">
        <v>8445</v>
      </c>
      <c r="V977" t="s">
        <v>8446</v>
      </c>
      <c r="W977" t="s">
        <v>8447</v>
      </c>
      <c r="X977" t="s">
        <v>8448</v>
      </c>
      <c r="Y977" t="s">
        <v>8449</v>
      </c>
      <c r="Z977" s="6">
        <f t="shared" si="92"/>
        <v>808920</v>
      </c>
      <c r="AA977" s="6">
        <f>IFERROR(VALUE(Table3[[#This Row],[potential revenue]]), 0)</f>
        <v>808920</v>
      </c>
      <c r="AB977" t="str">
        <f t="shared" si="93"/>
        <v>Yes</v>
      </c>
      <c r="AC977">
        <f t="shared" si="96"/>
        <v>0</v>
      </c>
      <c r="AD977" t="str">
        <f t="shared" si="94"/>
        <v>&lt;₹200</v>
      </c>
      <c r="AE977" t="str">
        <f t="shared" si="95"/>
        <v>0–10%</v>
      </c>
    </row>
    <row r="978" spans="1:31" x14ac:dyDescent="0.35">
      <c r="A978" t="s">
        <v>2605</v>
      </c>
      <c r="B978" t="s">
        <v>1160</v>
      </c>
      <c r="C978" t="str">
        <f>PROPER(Table3[[#This Row],[product_name2]])</f>
        <v>Iffalcon 80 Cm (32 Inches) Hd Ready Smart Led Tv¬†32F53 (Black)</v>
      </c>
      <c r="D978" t="s">
        <v>1161</v>
      </c>
      <c r="E978" t="s">
        <v>172</v>
      </c>
      <c r="F978" t="str">
        <f>LEFT(Table3[[#This Row],[category]], FIND("|", Table3[[#This Row],[category]]) - 1)</f>
        <v>Electronics</v>
      </c>
      <c r="G978" t="str">
        <f>MID(Table3[[#This Row],[category]], FIND("|", Table3[[#This Row],[category]]) + 1, FIND("|", Table3[[#This Row],[category]], FIND("|", Table3[[#This Row],[category]]) + 1) - FIND("|", Table3[[#This Row],[category]]) - 1)</f>
        <v>HomeTheater,TV&amp;Video</v>
      </c>
      <c r="H978" t="str">
        <f>RIGHT(Table3[[#This Row],[category]], LEN(Table3[[#This Row],[category]]) - FIND("|", Table3[[#This Row],[category]], FIND("|", Table3[[#This Row],[category]]) + 1))</f>
        <v>Televisions|SmartTelevisions</v>
      </c>
      <c r="I978" s="6">
        <v>29999</v>
      </c>
      <c r="J978" s="6">
        <v>50999</v>
      </c>
      <c r="K978" s="1">
        <f t="shared" si="91"/>
        <v>41.177277985842856</v>
      </c>
      <c r="L978" s="3">
        <v>0.41</v>
      </c>
      <c r="M978" s="1">
        <v>4.4000000000000004</v>
      </c>
      <c r="N978" s="11">
        <v>1712</v>
      </c>
      <c r="O978" s="7">
        <f>IF(ISNUMBER(Table3[[#This Row],[rating]]), Table3[[#This Row],[rating]], "")</f>
        <v>4.4000000000000004</v>
      </c>
      <c r="P978" s="7">
        <f>Table3[[#This Row],[average rating]] + (Table3[[#This Row],[rating_count]] / 1000)</f>
        <v>6.1120000000000001</v>
      </c>
      <c r="Q978" s="7">
        <f>IFERROR(ROUND(VALUE(Table3[[#This Row],[rating]]), 0), "")</f>
        <v>4</v>
      </c>
      <c r="R978" t="s">
        <v>2607</v>
      </c>
      <c r="S978" t="s">
        <v>2608</v>
      </c>
      <c r="T978" t="s">
        <v>2609</v>
      </c>
      <c r="U978" t="s">
        <v>2610</v>
      </c>
      <c r="V978" t="s">
        <v>2611</v>
      </c>
      <c r="W978" t="s">
        <v>2612</v>
      </c>
      <c r="X978" t="s">
        <v>2613</v>
      </c>
      <c r="Y978" t="s">
        <v>2614</v>
      </c>
      <c r="Z978" s="6">
        <f t="shared" si="92"/>
        <v>87310288</v>
      </c>
      <c r="AA978" s="6">
        <f>IFERROR(VALUE(Table3[[#This Row],[potential revenue]]), 0)</f>
        <v>87310288</v>
      </c>
      <c r="AB978" t="str">
        <f t="shared" si="93"/>
        <v>No</v>
      </c>
      <c r="AC978">
        <f t="shared" si="96"/>
        <v>0</v>
      </c>
      <c r="AD978" t="str">
        <f t="shared" si="94"/>
        <v>₹200–₹500</v>
      </c>
      <c r="AE978" t="str">
        <f t="shared" si="95"/>
        <v>41–50%</v>
      </c>
    </row>
    <row r="979" spans="1:31" x14ac:dyDescent="0.35">
      <c r="A979" t="s">
        <v>10273</v>
      </c>
      <c r="B979" t="s">
        <v>115</v>
      </c>
      <c r="C979" t="str">
        <f>PROPER(Table3[[#This Row],[product_name2]])</f>
        <v>Portronics Konnect L Por-1081 Fast Charging 3A Type-C Cable 1.2Meter With Charge &amp; Sync Function For All Type-C Devices (Grey)</v>
      </c>
      <c r="D979" t="s">
        <v>116</v>
      </c>
      <c r="E979" t="s">
        <v>9074</v>
      </c>
      <c r="F979" t="str">
        <f>LEFT(Table3[[#This Row],[category]], FIND("|", Table3[[#This Row],[category]]) - 1)</f>
        <v>Home&amp;Kitchen</v>
      </c>
      <c r="G979" t="str">
        <f>MID(Table3[[#This Row],[category]], FIND("|", Table3[[#This Row],[category]]) + 1, FIND("|", Table3[[#This Row],[category]], FIND("|", Table3[[#This Row],[category]]) + 1) - FIND("|", Table3[[#This Row],[category]]) - 1)</f>
        <v>Kitchen&amp;HomeAppliances</v>
      </c>
      <c r="H979" t="str">
        <f>RIGHT(Table3[[#This Row],[category]], LEN(Table3[[#This Row],[category]]) - FIND("|", Table3[[#This Row],[category]], FIND("|", Table3[[#This Row],[category]]) + 1))</f>
        <v>SmallKitchenAppliances|EggBoilers</v>
      </c>
      <c r="I979" s="6">
        <v>1099</v>
      </c>
      <c r="J979" s="6">
        <v>1899</v>
      </c>
      <c r="K979" s="1">
        <f t="shared" si="91"/>
        <v>42.127435492364398</v>
      </c>
      <c r="L979" s="3">
        <v>0.42</v>
      </c>
      <c r="M979" s="1">
        <v>4.3</v>
      </c>
      <c r="N979" s="11">
        <v>1811</v>
      </c>
      <c r="O979" s="7">
        <f>IF(ISNUMBER(Table3[[#This Row],[rating]]), Table3[[#This Row],[rating]], "")</f>
        <v>4.3</v>
      </c>
      <c r="P979" s="7">
        <f>Table3[[#This Row],[average rating]] + (Table3[[#This Row],[rating_count]] / 1000)</f>
        <v>6.1109999999999998</v>
      </c>
      <c r="Q979" s="7">
        <f>IFERROR(ROUND(VALUE(Table3[[#This Row],[rating]]), 0), "")</f>
        <v>4</v>
      </c>
      <c r="R979" t="s">
        <v>10275</v>
      </c>
      <c r="S979" t="s">
        <v>10276</v>
      </c>
      <c r="T979" t="s">
        <v>10277</v>
      </c>
      <c r="U979" t="s">
        <v>10278</v>
      </c>
      <c r="V979" t="s">
        <v>10279</v>
      </c>
      <c r="W979" t="s">
        <v>10280</v>
      </c>
      <c r="X979" t="s">
        <v>10281</v>
      </c>
      <c r="Y979" t="s">
        <v>10282</v>
      </c>
      <c r="Z979" s="6">
        <f t="shared" si="92"/>
        <v>3439089</v>
      </c>
      <c r="AA979" s="6">
        <f>IFERROR(VALUE(Table3[[#This Row],[potential revenue]]), 0)</f>
        <v>3439089</v>
      </c>
      <c r="AB979" t="str">
        <f t="shared" si="93"/>
        <v>No</v>
      </c>
      <c r="AC979">
        <f t="shared" si="96"/>
        <v>0</v>
      </c>
      <c r="AD979" t="str">
        <f t="shared" si="94"/>
        <v>&gt;₹500</v>
      </c>
      <c r="AE979" t="str">
        <f t="shared" si="95"/>
        <v>41–50%</v>
      </c>
    </row>
    <row r="980" spans="1:31" x14ac:dyDescent="0.35">
      <c r="A980" t="s">
        <v>6393</v>
      </c>
      <c r="B980" t="s">
        <v>12846</v>
      </c>
      <c r="C980" t="str">
        <f>PROPER(Table3[[#This Row],[product_name2]])</f>
        <v>Havells Ambrose 1200Mm Ceiling Fan (Pearl White Wood)</v>
      </c>
      <c r="D980" t="s">
        <v>12847</v>
      </c>
      <c r="E980" t="s">
        <v>6171</v>
      </c>
      <c r="F980" t="str">
        <f>LEFT(Table3[[#This Row],[category]], FIND("|", Table3[[#This Row],[category]]) - 1)</f>
        <v>Computers&amp;Accessories</v>
      </c>
      <c r="G980" t="str">
        <f>MID(Table3[[#This Row],[category]], FIND("|", Table3[[#This Row],[category]]) + 1, FIND("|", Table3[[#This Row],[category]], FIND("|", Table3[[#This Row],[category]]) + 1) - FIND("|", Table3[[#This Row],[category]]) - 1)</f>
        <v>Accessories&amp;Peripherals</v>
      </c>
      <c r="H980" t="str">
        <f>RIGHT(Table3[[#This Row],[category]], LEN(Table3[[#This Row],[category]]) - FIND("|", Table3[[#This Row],[category]], FIND("|", Table3[[#This Row],[category]]) + 1))</f>
        <v>Audio&amp;VideoAccessories|PCMicrophones</v>
      </c>
      <c r="I980" s="6">
        <v>199</v>
      </c>
      <c r="J980" s="6">
        <v>499</v>
      </c>
      <c r="K980" s="1">
        <f t="shared" si="91"/>
        <v>60.120240480961925</v>
      </c>
      <c r="L980" s="3">
        <v>0.6</v>
      </c>
      <c r="M980" s="1">
        <v>3.3</v>
      </c>
      <c r="N980" s="11">
        <v>2804</v>
      </c>
      <c r="O980" s="7">
        <f>IF(ISNUMBER(Table3[[#This Row],[rating]]), Table3[[#This Row],[rating]], "")</f>
        <v>3.3</v>
      </c>
      <c r="P980" s="7">
        <f>Table3[[#This Row],[average rating]] + (Table3[[#This Row],[rating_count]] / 1000)</f>
        <v>6.1039999999999992</v>
      </c>
      <c r="Q980" s="7">
        <f>IFERROR(ROUND(VALUE(Table3[[#This Row],[rating]]), 0), "")</f>
        <v>3</v>
      </c>
      <c r="R980" t="s">
        <v>6395</v>
      </c>
      <c r="S980" t="s">
        <v>6396</v>
      </c>
      <c r="T980" t="s">
        <v>6397</v>
      </c>
      <c r="U980" t="s">
        <v>6398</v>
      </c>
      <c r="V980" t="s">
        <v>6399</v>
      </c>
      <c r="W980" t="s">
        <v>6400</v>
      </c>
      <c r="X980" t="s">
        <v>6401</v>
      </c>
      <c r="Y980" t="s">
        <v>6402</v>
      </c>
      <c r="Z980" s="6">
        <f t="shared" si="92"/>
        <v>1399196</v>
      </c>
      <c r="AA980" s="6">
        <f>IFERROR(VALUE(Table3[[#This Row],[potential revenue]]), 0)</f>
        <v>1399196</v>
      </c>
      <c r="AB980" t="str">
        <f t="shared" si="93"/>
        <v>No</v>
      </c>
      <c r="AC980">
        <f>COUNTIF(E979:AB1478, "Yes")</f>
        <v>302</v>
      </c>
      <c r="AD980" t="str">
        <f t="shared" si="94"/>
        <v>&gt;₹500</v>
      </c>
      <c r="AE980" t="str">
        <f t="shared" si="95"/>
        <v>61–70%</v>
      </c>
    </row>
    <row r="981" spans="1:31" x14ac:dyDescent="0.35">
      <c r="A981" t="s">
        <v>5631</v>
      </c>
      <c r="B981" t="s">
        <v>8593</v>
      </c>
      <c r="C981" t="str">
        <f>PROPER(Table3[[#This Row],[product_name2]])</f>
        <v>Usha Quartz Room Heater With Overheating Protection (3002, Ivory, 800 Watts)</v>
      </c>
      <c r="D981" t="s">
        <v>8594</v>
      </c>
      <c r="E981" t="s">
        <v>4900</v>
      </c>
      <c r="F981" t="str">
        <f>LEFT(Table3[[#This Row],[category]], FIND("|", Table3[[#This Row],[category]]) - 1)</f>
        <v>Computers&amp;Accessories</v>
      </c>
      <c r="G981" t="str">
        <f>MID(Table3[[#This Row],[category]], FIND("|", Table3[[#This Row],[category]]) + 1, FIND("|", Table3[[#This Row],[category]], FIND("|", Table3[[#This Row],[category]]) + 1) - FIND("|", Table3[[#This Row],[category]]) - 1)</f>
        <v>Accessories&amp;Peripherals</v>
      </c>
      <c r="H981" t="str">
        <f>RIGHT(Table3[[#This Row],[category]], LEN(Table3[[#This Row],[category]]) - FIND("|", Table3[[#This Row],[category]], FIND("|", Table3[[#This Row],[category]]) + 1))</f>
        <v>LaptopAccessories|Lapdesks</v>
      </c>
      <c r="I981" s="6">
        <v>449</v>
      </c>
      <c r="J981" s="6">
        <v>999</v>
      </c>
      <c r="K981" s="1">
        <f t="shared" si="91"/>
        <v>55.055055055055057</v>
      </c>
      <c r="L981" s="3">
        <v>0.55000000000000004</v>
      </c>
      <c r="M981" s="1">
        <v>4</v>
      </c>
      <c r="N981" s="11">
        <v>2102</v>
      </c>
      <c r="O981" s="7">
        <f>IF(ISNUMBER(Table3[[#This Row],[rating]]), Table3[[#This Row],[rating]], "")</f>
        <v>4</v>
      </c>
      <c r="P981" s="7">
        <f>Table3[[#This Row],[average rating]] + (Table3[[#This Row],[rating_count]] / 1000)</f>
        <v>6.1020000000000003</v>
      </c>
      <c r="Q981" s="7">
        <f>IFERROR(ROUND(VALUE(Table3[[#This Row],[rating]]), 0), "")</f>
        <v>4</v>
      </c>
      <c r="R981" t="s">
        <v>5633</v>
      </c>
      <c r="S981" t="s">
        <v>5634</v>
      </c>
      <c r="T981" t="s">
        <v>5635</v>
      </c>
      <c r="U981" t="s">
        <v>5636</v>
      </c>
      <c r="V981" t="s">
        <v>5637</v>
      </c>
      <c r="W981" t="s">
        <v>5638</v>
      </c>
      <c r="X981" t="s">
        <v>5639</v>
      </c>
      <c r="Y981" t="s">
        <v>5640</v>
      </c>
      <c r="Z981" s="6">
        <f t="shared" si="92"/>
        <v>2099898</v>
      </c>
      <c r="AA981" s="6">
        <f>IFERROR(VALUE(Table3[[#This Row],[potential revenue]]), 0)</f>
        <v>2099898</v>
      </c>
      <c r="AB981" t="str">
        <f t="shared" si="93"/>
        <v>Yes</v>
      </c>
      <c r="AC981">
        <f>COUNTIF(E980:Y1479, "Yes")</f>
        <v>0</v>
      </c>
      <c r="AD981" t="str">
        <f t="shared" si="94"/>
        <v>&lt;₹200</v>
      </c>
      <c r="AE981" t="str">
        <f t="shared" si="95"/>
        <v>51–60%</v>
      </c>
    </row>
    <row r="982" spans="1:31" x14ac:dyDescent="0.35">
      <c r="A982" t="s">
        <v>10709</v>
      </c>
      <c r="B982" t="s">
        <v>3712</v>
      </c>
      <c r="C982" t="str">
        <f>PROPER(Table3[[#This Row],[product_name2]])</f>
        <v>Hp 32Gb Class 10 Microsd Memory Card (U1 Tf Card¬†32Gb)</v>
      </c>
      <c r="D982" t="s">
        <v>3713</v>
      </c>
      <c r="E982" t="s">
        <v>9074</v>
      </c>
      <c r="F982" t="str">
        <f>LEFT(Table3[[#This Row],[category]], FIND("|", Table3[[#This Row],[category]]) - 1)</f>
        <v>Home&amp;Kitchen</v>
      </c>
      <c r="G982" t="str">
        <f>MID(Table3[[#This Row],[category]], FIND("|", Table3[[#This Row],[category]]) + 1, FIND("|", Table3[[#This Row],[category]], FIND("|", Table3[[#This Row],[category]]) + 1) - FIND("|", Table3[[#This Row],[category]]) - 1)</f>
        <v>Kitchen&amp;HomeAppliances</v>
      </c>
      <c r="H982" t="str">
        <f>RIGHT(Table3[[#This Row],[category]], LEN(Table3[[#This Row],[category]]) - FIND("|", Table3[[#This Row],[category]], FIND("|", Table3[[#This Row],[category]]) + 1))</f>
        <v>SmallKitchenAppliances|EggBoilers</v>
      </c>
      <c r="I982" s="6">
        <v>1199</v>
      </c>
      <c r="J982" s="6">
        <v>3500</v>
      </c>
      <c r="K982" s="1">
        <f t="shared" si="91"/>
        <v>65.742857142857147</v>
      </c>
      <c r="L982" s="3">
        <v>0.66</v>
      </c>
      <c r="M982" s="1">
        <v>4.3</v>
      </c>
      <c r="N982" s="11">
        <v>1802</v>
      </c>
      <c r="O982" s="7">
        <f>IF(ISNUMBER(Table3[[#This Row],[rating]]), Table3[[#This Row],[rating]], "")</f>
        <v>4.3</v>
      </c>
      <c r="P982" s="7">
        <f>Table3[[#This Row],[average rating]] + (Table3[[#This Row],[rating_count]] / 1000)</f>
        <v>6.1020000000000003</v>
      </c>
      <c r="Q982" s="7">
        <f>IFERROR(ROUND(VALUE(Table3[[#This Row],[rating]]), 0), "")</f>
        <v>4</v>
      </c>
      <c r="R982" t="s">
        <v>10711</v>
      </c>
      <c r="S982" t="s">
        <v>10712</v>
      </c>
      <c r="T982" t="s">
        <v>10713</v>
      </c>
      <c r="U982" t="s">
        <v>10714</v>
      </c>
      <c r="V982" t="s">
        <v>10715</v>
      </c>
      <c r="W982" t="s">
        <v>10716</v>
      </c>
      <c r="X982" t="s">
        <v>10717</v>
      </c>
      <c r="Y982" t="s">
        <v>10718</v>
      </c>
      <c r="Z982" s="6">
        <f t="shared" si="92"/>
        <v>6307000</v>
      </c>
      <c r="AA982" s="6">
        <f>IFERROR(VALUE(Table3[[#This Row],[potential revenue]]), 0)</f>
        <v>6307000</v>
      </c>
      <c r="AB982" t="str">
        <f t="shared" si="93"/>
        <v>Yes</v>
      </c>
      <c r="AC982">
        <f>COUNTIF(E981:Y1480, "Yes")</f>
        <v>0</v>
      </c>
      <c r="AD982" t="str">
        <f t="shared" si="94"/>
        <v>₹200–₹500</v>
      </c>
      <c r="AE982" t="str">
        <f t="shared" si="95"/>
        <v>61–70%</v>
      </c>
    </row>
    <row r="983" spans="1:31" x14ac:dyDescent="0.35">
      <c r="A983" t="s">
        <v>4615</v>
      </c>
      <c r="B983" t="s">
        <v>2907</v>
      </c>
      <c r="C983" t="str">
        <f>PROPER(Table3[[#This Row],[product_name2]])</f>
        <v>Synqe Type C To Type C Short Fast Charging 60W Cable Compatible With Samsung Galaxy Z Fold3 5G, Z Flip3 5G, S22 5G, S22 Ultra, S21, S20, S20Fe, A52, A73, A53 (0.25M, Black)</v>
      </c>
      <c r="D983" t="s">
        <v>2908</v>
      </c>
      <c r="E983" t="s">
        <v>3994</v>
      </c>
      <c r="F983" t="str">
        <f>LEFT(Table3[[#This Row],[category]], FIND("|", Table3[[#This Row],[category]]) - 1)</f>
        <v>Electronics</v>
      </c>
      <c r="G983" t="str">
        <f>MID(Table3[[#This Row],[category]], FIND("|", Table3[[#This Row],[category]]) + 1, FIND("|", Table3[[#This Row],[category]], FIND("|", Table3[[#This Row],[category]]) + 1) - FIND("|", Table3[[#This Row],[category]]) - 1)</f>
        <v>Mobiles&amp;Accessories</v>
      </c>
      <c r="H983" t="str">
        <f>RIGHT(Table3[[#This Row],[category]], LEN(Table3[[#This Row],[category]]) - FIND("|", Table3[[#This Row],[category]], FIND("|", Table3[[#This Row],[category]]) + 1))</f>
        <v>MobileAccessories|Cases&amp;Covers|BasicCases</v>
      </c>
      <c r="I983" s="6">
        <v>1599</v>
      </c>
      <c r="J983" s="6">
        <v>2599</v>
      </c>
      <c r="K983" s="1">
        <f t="shared" si="91"/>
        <v>38.47633705271258</v>
      </c>
      <c r="L983" s="3">
        <v>0.38</v>
      </c>
      <c r="M983" s="1">
        <v>4.3</v>
      </c>
      <c r="N983" s="11">
        <v>1801</v>
      </c>
      <c r="O983" s="7">
        <f>IF(ISNUMBER(Table3[[#This Row],[rating]]), Table3[[#This Row],[rating]], "")</f>
        <v>4.3</v>
      </c>
      <c r="P983" s="7">
        <f>Table3[[#This Row],[average rating]] + (Table3[[#This Row],[rating_count]] / 1000)</f>
        <v>6.101</v>
      </c>
      <c r="Q983" s="7">
        <f>IFERROR(ROUND(VALUE(Table3[[#This Row],[rating]]), 0), "")</f>
        <v>4</v>
      </c>
      <c r="R983" t="s">
        <v>4617</v>
      </c>
      <c r="S983" t="s">
        <v>4618</v>
      </c>
      <c r="T983" t="s">
        <v>4619</v>
      </c>
      <c r="U983" t="s">
        <v>4620</v>
      </c>
      <c r="V983" t="s">
        <v>4621</v>
      </c>
      <c r="W983" t="s">
        <v>4622</v>
      </c>
      <c r="X983" t="s">
        <v>4623</v>
      </c>
      <c r="Y983" t="s">
        <v>4624</v>
      </c>
      <c r="Z983" s="6">
        <f t="shared" si="92"/>
        <v>4680799</v>
      </c>
      <c r="AA983" s="6">
        <f>IFERROR(VALUE(Table3[[#This Row],[potential revenue]]), 0)</f>
        <v>4680799</v>
      </c>
      <c r="AB983" t="str">
        <f t="shared" si="93"/>
        <v>Yes</v>
      </c>
      <c r="AC983">
        <f>COUNTIF(E982:Y1481, "Yes")</f>
        <v>0</v>
      </c>
      <c r="AD983" t="str">
        <f t="shared" si="94"/>
        <v>&gt;₹500</v>
      </c>
      <c r="AE983" t="str">
        <f t="shared" si="95"/>
        <v>31–40%</v>
      </c>
    </row>
    <row r="984" spans="1:31" x14ac:dyDescent="0.35">
      <c r="A984" t="s">
        <v>11838</v>
      </c>
      <c r="B984" t="s">
        <v>89</v>
      </c>
      <c r="C984" t="str">
        <f>PROPER(Table3[[#This Row],[product_name2]])</f>
        <v>Mi Usb Type-C Cable Smartphone (Black)</v>
      </c>
      <c r="D984" t="s">
        <v>90</v>
      </c>
      <c r="E984" t="s">
        <v>8941</v>
      </c>
      <c r="F984" t="str">
        <f>LEFT(Table3[[#This Row],[category]], FIND("|", Table3[[#This Row],[category]]) - 1)</f>
        <v>Home&amp;Kitchen</v>
      </c>
      <c r="G984" t="str">
        <f>MID(Table3[[#This Row],[category]], FIND("|", Table3[[#This Row],[category]]) + 1, FIND("|", Table3[[#This Row],[category]], FIND("|", Table3[[#This Row],[category]]) + 1) - FIND("|", Table3[[#This Row],[category]]) - 1)</f>
        <v>Kitchen&amp;HomeAppliances</v>
      </c>
      <c r="H984" t="str">
        <f>RIGHT(Table3[[#This Row],[category]], LEN(Table3[[#This Row],[category]]) - FIND("|", Table3[[#This Row],[category]], FIND("|", Table3[[#This Row],[category]]) + 1))</f>
        <v>Vacuum,Cleaning&amp;Ironing|Irons,Steamers&amp;Accessories|Irons|SteamIrons</v>
      </c>
      <c r="I984" s="6">
        <v>3199</v>
      </c>
      <c r="J984" s="6">
        <v>3500</v>
      </c>
      <c r="K984" s="1">
        <f t="shared" si="91"/>
        <v>8.6</v>
      </c>
      <c r="L984" s="3">
        <v>0.09</v>
      </c>
      <c r="M984" s="1">
        <v>4.2</v>
      </c>
      <c r="N984" s="11">
        <v>1899</v>
      </c>
      <c r="O984" s="7">
        <f>IF(ISNUMBER(Table3[[#This Row],[rating]]), Table3[[#This Row],[rating]], "")</f>
        <v>4.2</v>
      </c>
      <c r="P984" s="7">
        <f>Table3[[#This Row],[average rating]] + (Table3[[#This Row],[rating_count]] / 1000)</f>
        <v>6.0990000000000002</v>
      </c>
      <c r="Q984" s="7">
        <f>IFERROR(ROUND(VALUE(Table3[[#This Row],[rating]]), 0), "")</f>
        <v>4</v>
      </c>
      <c r="R984" t="s">
        <v>11840</v>
      </c>
      <c r="S984" t="s">
        <v>11841</v>
      </c>
      <c r="T984" t="s">
        <v>11842</v>
      </c>
      <c r="U984" t="s">
        <v>11843</v>
      </c>
      <c r="V984" t="s">
        <v>11844</v>
      </c>
      <c r="W984" t="s">
        <v>11845</v>
      </c>
      <c r="X984" t="s">
        <v>11846</v>
      </c>
      <c r="Y984" t="s">
        <v>11847</v>
      </c>
      <c r="Z984" s="6">
        <f t="shared" si="92"/>
        <v>6646500</v>
      </c>
      <c r="AA984" s="6">
        <f>IFERROR(VALUE(Table3[[#This Row],[potential revenue]]), 0)</f>
        <v>6646500</v>
      </c>
      <c r="AB984" t="str">
        <f t="shared" si="93"/>
        <v>No</v>
      </c>
      <c r="AC984">
        <f>COUNTIF(E983:Y1482, "Yes")</f>
        <v>0</v>
      </c>
      <c r="AD984" t="str">
        <f t="shared" si="94"/>
        <v>&gt;₹500</v>
      </c>
      <c r="AE984" t="str">
        <f t="shared" si="95"/>
        <v>0–10%</v>
      </c>
    </row>
    <row r="985" spans="1:31" x14ac:dyDescent="0.35">
      <c r="A985" t="s">
        <v>10263</v>
      </c>
      <c r="B985" t="s">
        <v>478</v>
      </c>
      <c r="C985" t="str">
        <f>PROPER(Table3[[#This Row],[product_name2]])</f>
        <v>Amazonbasics Micro Usb Fast Charging Cable For Android Smartphone,Personal Computer,Printer With Gold Plated Connectors (6 Feet, Black)</v>
      </c>
      <c r="D985" t="s">
        <v>479</v>
      </c>
      <c r="E985" t="s">
        <v>8930</v>
      </c>
      <c r="F985" t="str">
        <f>LEFT(Table3[[#This Row],[category]], FIND("|", Table3[[#This Row],[category]]) - 1)</f>
        <v>Home&amp;Kitchen</v>
      </c>
      <c r="G985" t="str">
        <f>MID(Table3[[#This Row],[category]], FIND("|", Table3[[#This Row],[category]]) + 1, FIND("|", Table3[[#This Row],[category]], FIND("|", Table3[[#This Row],[category]]) + 1) - FIND("|", Table3[[#This Row],[category]]) - 1)</f>
        <v>HomeStorage&amp;Organization</v>
      </c>
      <c r="H985" t="str">
        <f>RIGHT(Table3[[#This Row],[category]], LEN(Table3[[#This Row],[category]]) - FIND("|", Table3[[#This Row],[category]], FIND("|", Table3[[#This Row],[category]]) + 1))</f>
        <v>LaundryOrganization|LaundryBaskets</v>
      </c>
      <c r="I985" s="6">
        <v>199</v>
      </c>
      <c r="J985" s="6">
        <v>499</v>
      </c>
      <c r="K985" s="1">
        <f t="shared" si="91"/>
        <v>60.120240480961925</v>
      </c>
      <c r="L985" s="3">
        <v>0.6</v>
      </c>
      <c r="M985" s="1">
        <v>4.0999999999999996</v>
      </c>
      <c r="N985" s="11">
        <v>1996</v>
      </c>
      <c r="O985" s="7">
        <f>IF(ISNUMBER(Table3[[#This Row],[rating]]), Table3[[#This Row],[rating]], "")</f>
        <v>4.0999999999999996</v>
      </c>
      <c r="P985" s="7">
        <f>Table3[[#This Row],[average rating]] + (Table3[[#This Row],[rating_count]] / 1000)</f>
        <v>6.0960000000000001</v>
      </c>
      <c r="Q985" s="7">
        <f>IFERROR(ROUND(VALUE(Table3[[#This Row],[rating]]), 0), "")</f>
        <v>4</v>
      </c>
      <c r="R985" t="s">
        <v>10265</v>
      </c>
      <c r="S985" t="s">
        <v>10266</v>
      </c>
      <c r="T985" t="s">
        <v>10267</v>
      </c>
      <c r="U985" t="s">
        <v>10268</v>
      </c>
      <c r="V985" t="s">
        <v>10269</v>
      </c>
      <c r="W985" t="s">
        <v>10270</v>
      </c>
      <c r="X985" t="s">
        <v>10271</v>
      </c>
      <c r="Y985" t="s">
        <v>10272</v>
      </c>
      <c r="Z985" s="6">
        <f t="shared" si="92"/>
        <v>996004</v>
      </c>
      <c r="AA985" s="6">
        <f>IFERROR(VALUE(Table3[[#This Row],[potential revenue]]), 0)</f>
        <v>996004</v>
      </c>
      <c r="AB985" t="str">
        <f t="shared" si="93"/>
        <v>No</v>
      </c>
      <c r="AC985">
        <f>COUNTIF(E984:Y1483, "Yes")</f>
        <v>0</v>
      </c>
      <c r="AD985" t="str">
        <f t="shared" si="94"/>
        <v>&gt;₹500</v>
      </c>
      <c r="AE985" t="str">
        <f t="shared" si="95"/>
        <v>61–70%</v>
      </c>
    </row>
    <row r="986" spans="1:31" x14ac:dyDescent="0.35">
      <c r="A986" t="s">
        <v>7016</v>
      </c>
      <c r="B986" t="s">
        <v>12172</v>
      </c>
      <c r="C986" t="str">
        <f>PROPER(Table3[[#This Row],[product_name2]])</f>
        <v>Inkulture Stainless_Steel Measuring Cups &amp; Spoon Combo For Dry Or Liquid/Kitchen Gadgets For Cooking &amp; Baking Cakes/Measuring Cup Set Combo With Handles (Set Of 4 Cups &amp; 4 Spoons)</v>
      </c>
      <c r="D986" t="s">
        <v>12173</v>
      </c>
      <c r="E986" t="s">
        <v>3082</v>
      </c>
      <c r="F986" t="str">
        <f>LEFT(Table3[[#This Row],[category]], FIND("|", Table3[[#This Row],[category]]) - 1)</f>
        <v>Electronics</v>
      </c>
      <c r="G986" t="str">
        <f>MID(Table3[[#This Row],[category]], FIND("|", Table3[[#This Row],[category]]) + 1, FIND("|", Table3[[#This Row],[category]], FIND("|", Table3[[#This Row],[category]]) + 1) - FIND("|", Table3[[#This Row],[category]]) - 1)</f>
        <v>Headphones,Earbuds&amp;Accessories</v>
      </c>
      <c r="H986" t="str">
        <f>RIGHT(Table3[[#This Row],[category]], LEN(Table3[[#This Row],[category]]) - FIND("|", Table3[[#This Row],[category]], FIND("|", Table3[[#This Row],[category]]) + 1))</f>
        <v>Headphones|In-Ear</v>
      </c>
      <c r="I986" s="6">
        <v>199</v>
      </c>
      <c r="J986" s="6">
        <v>499</v>
      </c>
      <c r="K986" s="1">
        <f t="shared" si="91"/>
        <v>60.120240480961925</v>
      </c>
      <c r="L986" s="3">
        <v>0.6</v>
      </c>
      <c r="M986" s="1">
        <v>3.6</v>
      </c>
      <c r="N986" s="11">
        <v>2492</v>
      </c>
      <c r="O986" s="7">
        <f>IF(ISNUMBER(Table3[[#This Row],[rating]]), Table3[[#This Row],[rating]], "")</f>
        <v>3.6</v>
      </c>
      <c r="P986" s="7">
        <f>Table3[[#This Row],[average rating]] + (Table3[[#This Row],[rating_count]] / 1000)</f>
        <v>6.0920000000000005</v>
      </c>
      <c r="Q986" s="7">
        <f>IFERROR(ROUND(VALUE(Table3[[#This Row],[rating]]), 0), "")</f>
        <v>4</v>
      </c>
      <c r="R986" t="s">
        <v>7018</v>
      </c>
      <c r="S986" t="s">
        <v>7019</v>
      </c>
      <c r="T986" t="s">
        <v>7020</v>
      </c>
      <c r="U986" t="s">
        <v>7021</v>
      </c>
      <c r="V986" t="s">
        <v>7022</v>
      </c>
      <c r="W986" t="s">
        <v>7023</v>
      </c>
      <c r="X986" t="s">
        <v>7024</v>
      </c>
      <c r="Y986" t="s">
        <v>7025</v>
      </c>
      <c r="Z986" s="6">
        <f t="shared" si="92"/>
        <v>1243508</v>
      </c>
      <c r="AA986" s="6">
        <f>IFERROR(VALUE(Table3[[#This Row],[potential revenue]]), 0)</f>
        <v>1243508</v>
      </c>
      <c r="AB986" t="str">
        <f t="shared" si="93"/>
        <v>Yes</v>
      </c>
      <c r="AC986">
        <f>COUNTIF(E985:AB1484, "Yes")</f>
        <v>299</v>
      </c>
      <c r="AD986" t="str">
        <f t="shared" si="94"/>
        <v>&lt;₹200</v>
      </c>
      <c r="AE986" t="str">
        <f t="shared" si="95"/>
        <v>61–70%</v>
      </c>
    </row>
    <row r="987" spans="1:31" x14ac:dyDescent="0.35">
      <c r="A987" t="s">
        <v>4098</v>
      </c>
      <c r="B987" t="s">
        <v>9869</v>
      </c>
      <c r="C987" t="str">
        <f>PROPER(Table3[[#This Row],[product_name2]])</f>
        <v>Lifelong Llwh106 Flash 3 Litres Instant Water Heater For Home Use, 8 Bar Pressure,Power On/Off Indicator And Advanced Safety, (3000W, Isi Certified, 2 Years Warranty)</v>
      </c>
      <c r="D987" t="s">
        <v>9870</v>
      </c>
      <c r="E987" t="s">
        <v>3006</v>
      </c>
      <c r="F987" t="str">
        <f>LEFT(Table3[[#This Row],[category]], FIND("|", Table3[[#This Row],[category]]) - 1)</f>
        <v>Electronics</v>
      </c>
      <c r="G987" t="str">
        <f>MID(Table3[[#This Row],[category]], FIND("|", Table3[[#This Row],[category]]) + 1, FIND("|", Table3[[#This Row],[category]], FIND("|", Table3[[#This Row],[category]]) + 1) - FIND("|", Table3[[#This Row],[category]]) - 1)</f>
        <v>Mobiles&amp;Accessories</v>
      </c>
      <c r="H987" t="str">
        <f>RIGHT(Table3[[#This Row],[category]], LEN(Table3[[#This Row],[category]]) - FIND("|", Table3[[#This Row],[category]], FIND("|", Table3[[#This Row],[category]]) + 1))</f>
        <v>Smartphones&amp;BasicMobiles|Smartphones</v>
      </c>
      <c r="I987" s="6">
        <v>13999</v>
      </c>
      <c r="J987" s="6">
        <v>15999</v>
      </c>
      <c r="K987" s="1">
        <f t="shared" si="91"/>
        <v>12.500781298831177</v>
      </c>
      <c r="L987" s="3">
        <v>0.13</v>
      </c>
      <c r="M987" s="1">
        <v>3.9</v>
      </c>
      <c r="N987" s="11">
        <v>2180</v>
      </c>
      <c r="O987" s="7">
        <f>IF(ISNUMBER(Table3[[#This Row],[rating]]), Table3[[#This Row],[rating]], "")</f>
        <v>3.9</v>
      </c>
      <c r="P987" s="7">
        <f>Table3[[#This Row],[average rating]] + (Table3[[#This Row],[rating_count]] / 1000)</f>
        <v>6.08</v>
      </c>
      <c r="Q987" s="7">
        <f>IFERROR(ROUND(VALUE(Table3[[#This Row],[rating]]), 0), "")</f>
        <v>4</v>
      </c>
      <c r="R987" t="s">
        <v>4100</v>
      </c>
      <c r="S987" t="s">
        <v>4101</v>
      </c>
      <c r="T987" t="s">
        <v>4102</v>
      </c>
      <c r="U987" t="s">
        <v>4103</v>
      </c>
      <c r="V987" t="s">
        <v>4104</v>
      </c>
      <c r="W987" t="s">
        <v>4105</v>
      </c>
      <c r="X987" t="s">
        <v>4106</v>
      </c>
      <c r="Y987" t="s">
        <v>4107</v>
      </c>
      <c r="Z987" s="6">
        <f t="shared" si="92"/>
        <v>34877820</v>
      </c>
      <c r="AA987" s="6">
        <f>IFERROR(VALUE(Table3[[#This Row],[potential revenue]]), 0)</f>
        <v>34877820</v>
      </c>
      <c r="AB987" t="str">
        <f t="shared" si="93"/>
        <v>Yes</v>
      </c>
      <c r="AC987">
        <f>COUNTIF(E986:AB1485, "Yes")</f>
        <v>299</v>
      </c>
      <c r="AD987" t="str">
        <f t="shared" si="94"/>
        <v>&lt;₹200</v>
      </c>
      <c r="AE987" t="str">
        <f t="shared" si="95"/>
        <v>11–20%</v>
      </c>
    </row>
    <row r="988" spans="1:31" x14ac:dyDescent="0.35">
      <c r="A988" t="s">
        <v>4319</v>
      </c>
      <c r="B988" t="s">
        <v>9919</v>
      </c>
      <c r="C988" t="str">
        <f>PROPER(Table3[[#This Row],[product_name2]])</f>
        <v>Lint Roller With 40 Paper Sheets, 22 X 5 Cm (Grey)</v>
      </c>
      <c r="D988" t="s">
        <v>9920</v>
      </c>
      <c r="E988" t="s">
        <v>3006</v>
      </c>
      <c r="F988" t="str">
        <f>LEFT(Table3[[#This Row],[category]], FIND("|", Table3[[#This Row],[category]]) - 1)</f>
        <v>Electronics</v>
      </c>
      <c r="G988" t="str">
        <f>MID(Table3[[#This Row],[category]], FIND("|", Table3[[#This Row],[category]]) + 1, FIND("|", Table3[[#This Row],[category]], FIND("|", Table3[[#This Row],[category]]) + 1) - FIND("|", Table3[[#This Row],[category]]) - 1)</f>
        <v>Mobiles&amp;Accessories</v>
      </c>
      <c r="H988" t="str">
        <f>RIGHT(Table3[[#This Row],[category]], LEN(Table3[[#This Row],[category]]) - FIND("|", Table3[[#This Row],[category]], FIND("|", Table3[[#This Row],[category]]) + 1))</f>
        <v>Smartphones&amp;BasicMobiles|Smartphones</v>
      </c>
      <c r="I988" s="6">
        <v>13999</v>
      </c>
      <c r="J988" s="6">
        <v>15999</v>
      </c>
      <c r="K988" s="1">
        <f t="shared" si="91"/>
        <v>12.500781298831177</v>
      </c>
      <c r="L988" s="3">
        <v>0.13</v>
      </c>
      <c r="M988" s="1">
        <v>3.9</v>
      </c>
      <c r="N988" s="11">
        <v>2180</v>
      </c>
      <c r="O988" s="7">
        <f>IF(ISNUMBER(Table3[[#This Row],[rating]]), Table3[[#This Row],[rating]], "")</f>
        <v>3.9</v>
      </c>
      <c r="P988" s="7">
        <f>Table3[[#This Row],[average rating]] + (Table3[[#This Row],[rating_count]] / 1000)</f>
        <v>6.08</v>
      </c>
      <c r="Q988" s="7">
        <f>IFERROR(ROUND(VALUE(Table3[[#This Row],[rating]]), 0), "")</f>
        <v>4</v>
      </c>
      <c r="R988" t="s">
        <v>4100</v>
      </c>
      <c r="S988" t="s">
        <v>4321</v>
      </c>
      <c r="T988" t="s">
        <v>4322</v>
      </c>
      <c r="U988" t="s">
        <v>4323</v>
      </c>
      <c r="V988" t="s">
        <v>4324</v>
      </c>
      <c r="W988" t="s">
        <v>4325</v>
      </c>
      <c r="X988" t="s">
        <v>4326</v>
      </c>
      <c r="Y988" t="s">
        <v>4327</v>
      </c>
      <c r="Z988" s="6">
        <f t="shared" si="92"/>
        <v>34877820</v>
      </c>
      <c r="AA988" s="6">
        <f>IFERROR(VALUE(Table3[[#This Row],[potential revenue]]), 0)</f>
        <v>34877820</v>
      </c>
      <c r="AB988" t="str">
        <f t="shared" si="93"/>
        <v>No</v>
      </c>
      <c r="AC988">
        <f>COUNTIF(E987:AB1486, "Yes")</f>
        <v>298</v>
      </c>
      <c r="AD988" t="str">
        <f t="shared" si="94"/>
        <v>&gt;₹500</v>
      </c>
      <c r="AE988" t="str">
        <f t="shared" si="95"/>
        <v>11–20%</v>
      </c>
    </row>
    <row r="989" spans="1:31" x14ac:dyDescent="0.35">
      <c r="A989" t="s">
        <v>3339</v>
      </c>
      <c r="B989" t="s">
        <v>1231</v>
      </c>
      <c r="C989" t="str">
        <f>PROPER(Table3[[#This Row],[product_name2]])</f>
        <v>Lg 108 Cm (43 Inches) 4K Ultra Hd Smart Led Tv 43Uq7500Psf (Ceramic Black)</v>
      </c>
      <c r="D989" t="s">
        <v>1232</v>
      </c>
      <c r="E989" t="s">
        <v>3123</v>
      </c>
      <c r="F989" t="str">
        <f>LEFT(Table3[[#This Row],[category]], FIND("|", Table3[[#This Row],[category]]) - 1)</f>
        <v>Electronics</v>
      </c>
      <c r="G989" t="str">
        <f>MID(Table3[[#This Row],[category]], FIND("|", Table3[[#This Row],[category]]) + 1, FIND("|", Table3[[#This Row],[category]], FIND("|", Table3[[#This Row],[category]]) + 1) - FIND("|", Table3[[#This Row],[category]]) - 1)</f>
        <v>Mobiles&amp;Accessories</v>
      </c>
      <c r="H989" t="str">
        <f>RIGHT(Table3[[#This Row],[category]], LEN(Table3[[#This Row],[category]]) - FIND("|", Table3[[#This Row],[category]], FIND("|", Table3[[#This Row],[category]]) + 1))</f>
        <v>MobileAccessories|Chargers|AutomobileChargers</v>
      </c>
      <c r="I989" s="6">
        <v>873</v>
      </c>
      <c r="J989" s="6">
        <v>1699</v>
      </c>
      <c r="K989" s="1">
        <f t="shared" si="91"/>
        <v>48.616833431430251</v>
      </c>
      <c r="L989" s="3">
        <v>0.49</v>
      </c>
      <c r="M989" s="1">
        <v>4.4000000000000004</v>
      </c>
      <c r="N989" s="11">
        <v>1680</v>
      </c>
      <c r="O989" s="7">
        <f>IF(ISNUMBER(Table3[[#This Row],[rating]]), Table3[[#This Row],[rating]], "")</f>
        <v>4.4000000000000004</v>
      </c>
      <c r="P989" s="7">
        <f>Table3[[#This Row],[average rating]] + (Table3[[#This Row],[rating_count]] / 1000)</f>
        <v>6.08</v>
      </c>
      <c r="Q989" s="7">
        <f>IFERROR(ROUND(VALUE(Table3[[#This Row],[rating]]), 0), "")</f>
        <v>4</v>
      </c>
      <c r="R989" t="s">
        <v>3341</v>
      </c>
      <c r="S989" t="s">
        <v>3342</v>
      </c>
      <c r="T989" t="s">
        <v>3343</v>
      </c>
      <c r="U989" t="s">
        <v>3344</v>
      </c>
      <c r="V989" t="s">
        <v>3345</v>
      </c>
      <c r="W989" t="s">
        <v>3346</v>
      </c>
      <c r="X989" t="s">
        <v>3347</v>
      </c>
      <c r="Y989" t="s">
        <v>3348</v>
      </c>
      <c r="Z989" s="6">
        <f t="shared" si="92"/>
        <v>2854320</v>
      </c>
      <c r="AA989" s="6">
        <f>IFERROR(VALUE(Table3[[#This Row],[potential revenue]]), 0)</f>
        <v>2854320</v>
      </c>
      <c r="AB989" t="str">
        <f t="shared" si="93"/>
        <v>No</v>
      </c>
      <c r="AC989">
        <f t="shared" ref="AC989:AC996" si="97">COUNTIF(E988:Y1487, "Yes")</f>
        <v>0</v>
      </c>
      <c r="AD989" t="str">
        <f t="shared" si="94"/>
        <v>&gt;₹500</v>
      </c>
      <c r="AE989" t="str">
        <f t="shared" si="95"/>
        <v>41–50%</v>
      </c>
    </row>
    <row r="990" spans="1:31" x14ac:dyDescent="0.35">
      <c r="A990" t="s">
        <v>3828</v>
      </c>
      <c r="B990" t="s">
        <v>2756</v>
      </c>
      <c r="C990" t="str">
        <f>PROPER(Table3[[#This Row],[product_name2]])</f>
        <v>Irusu Play Vr Plus Virtual Reality Headset With Headphones For Gaming (Black)</v>
      </c>
      <c r="D990" t="s">
        <v>2757</v>
      </c>
      <c r="E990" t="s">
        <v>3178</v>
      </c>
      <c r="F990" t="str">
        <f>LEFT(Table3[[#This Row],[category]], FIND("|", Table3[[#This Row],[category]]) - 1)</f>
        <v>Electronics</v>
      </c>
      <c r="G990" t="str">
        <f>MID(Table3[[#This Row],[category]], FIND("|", Table3[[#This Row],[category]]) + 1, FIND("|", Table3[[#This Row],[category]], FIND("|", Table3[[#This Row],[category]]) + 1) - FIND("|", Table3[[#This Row],[category]]) - 1)</f>
        <v>Mobiles&amp;Accessories</v>
      </c>
      <c r="H990" t="str">
        <f>RIGHT(Table3[[#This Row],[category]], LEN(Table3[[#This Row],[category]]) - FIND("|", Table3[[#This Row],[category]], FIND("|", Table3[[#This Row],[category]]) + 1))</f>
        <v>MobileAccessories|Chargers|WallChargers</v>
      </c>
      <c r="I990" s="6">
        <v>999</v>
      </c>
      <c r="J990" s="6">
        <v>1999</v>
      </c>
      <c r="K990" s="1">
        <f t="shared" si="91"/>
        <v>50.025012506253134</v>
      </c>
      <c r="L990" s="3">
        <v>0.5</v>
      </c>
      <c r="M990" s="1">
        <v>4.3</v>
      </c>
      <c r="N990" s="11">
        <v>1777</v>
      </c>
      <c r="O990" s="7">
        <f>IF(ISNUMBER(Table3[[#This Row],[rating]]), Table3[[#This Row],[rating]], "")</f>
        <v>4.3</v>
      </c>
      <c r="P990" s="7">
        <f>Table3[[#This Row],[average rating]] + (Table3[[#This Row],[rating_count]] / 1000)</f>
        <v>6.077</v>
      </c>
      <c r="Q990" s="7">
        <f>IFERROR(ROUND(VALUE(Table3[[#This Row],[rating]]), 0), "")</f>
        <v>4</v>
      </c>
      <c r="R990" t="s">
        <v>3830</v>
      </c>
      <c r="S990" t="s">
        <v>3831</v>
      </c>
      <c r="T990" t="s">
        <v>3832</v>
      </c>
      <c r="U990" t="s">
        <v>3833</v>
      </c>
      <c r="V990" t="s">
        <v>3834</v>
      </c>
      <c r="W990" t="s">
        <v>3835</v>
      </c>
      <c r="X990" t="s">
        <v>3836</v>
      </c>
      <c r="Y990" t="s">
        <v>3837</v>
      </c>
      <c r="Z990" s="6">
        <f t="shared" si="92"/>
        <v>3552223</v>
      </c>
      <c r="AA990" s="6">
        <f>IFERROR(VALUE(Table3[[#This Row],[potential revenue]]), 0)</f>
        <v>3552223</v>
      </c>
      <c r="AB990" t="str">
        <f t="shared" si="93"/>
        <v>No</v>
      </c>
      <c r="AC990">
        <f t="shared" si="97"/>
        <v>0</v>
      </c>
      <c r="AD990" t="str">
        <f t="shared" si="94"/>
        <v>&gt;₹500</v>
      </c>
      <c r="AE990" t="str">
        <f t="shared" si="95"/>
        <v>51–60%</v>
      </c>
    </row>
    <row r="991" spans="1:31" x14ac:dyDescent="0.35">
      <c r="A991" t="s">
        <v>8350</v>
      </c>
      <c r="B991" t="s">
        <v>1727</v>
      </c>
      <c r="C991" t="str">
        <f>PROPER(Table3[[#This Row],[product_name2]])</f>
        <v>Zebronics Cu3100V Fast Charging Type C Cable With Qc 18W Support, 3A Max Capacity, 1 Meter Braided Cable, Data Transfer And Superior Durability (Braided Black + White)</v>
      </c>
      <c r="D991" t="s">
        <v>1728</v>
      </c>
      <c r="E991" t="s">
        <v>4900</v>
      </c>
      <c r="F991" t="str">
        <f>LEFT(Table3[[#This Row],[category]], FIND("|", Table3[[#This Row],[category]]) - 1)</f>
        <v>Computers&amp;Accessories</v>
      </c>
      <c r="G991" t="str">
        <f>MID(Table3[[#This Row],[category]], FIND("|", Table3[[#This Row],[category]]) + 1, FIND("|", Table3[[#This Row],[category]], FIND("|", Table3[[#This Row],[category]]) + 1) - FIND("|", Table3[[#This Row],[category]]) - 1)</f>
        <v>Accessories&amp;Peripherals</v>
      </c>
      <c r="H991" t="str">
        <f>RIGHT(Table3[[#This Row],[category]], LEN(Table3[[#This Row],[category]]) - FIND("|", Table3[[#This Row],[category]], FIND("|", Table3[[#This Row],[category]]) + 1))</f>
        <v>LaptopAccessories|Lapdesks</v>
      </c>
      <c r="I991" s="6">
        <v>899</v>
      </c>
      <c r="J991" s="6">
        <v>1999</v>
      </c>
      <c r="K991" s="1">
        <f t="shared" si="91"/>
        <v>55.027513756878442</v>
      </c>
      <c r="L991" s="3">
        <v>0.55000000000000004</v>
      </c>
      <c r="M991" s="1">
        <v>4.4000000000000004</v>
      </c>
      <c r="N991" s="11">
        <v>1667</v>
      </c>
      <c r="O991" s="7">
        <f>IF(ISNUMBER(Table3[[#This Row],[rating]]), Table3[[#This Row],[rating]], "")</f>
        <v>4.4000000000000004</v>
      </c>
      <c r="P991" s="7">
        <f>Table3[[#This Row],[average rating]] + (Table3[[#This Row],[rating_count]] / 1000)</f>
        <v>6.0670000000000002</v>
      </c>
      <c r="Q991" s="7">
        <f>IFERROR(ROUND(VALUE(Table3[[#This Row],[rating]]), 0), "")</f>
        <v>4</v>
      </c>
      <c r="R991" t="s">
        <v>8352</v>
      </c>
      <c r="S991" t="s">
        <v>8353</v>
      </c>
      <c r="T991" t="s">
        <v>8354</v>
      </c>
      <c r="U991" t="s">
        <v>8355</v>
      </c>
      <c r="V991" t="s">
        <v>8356</v>
      </c>
      <c r="W991" t="s">
        <v>8357</v>
      </c>
      <c r="X991" t="s">
        <v>8358</v>
      </c>
      <c r="Y991" t="s">
        <v>8359</v>
      </c>
      <c r="Z991" s="6">
        <f t="shared" si="92"/>
        <v>3332333</v>
      </c>
      <c r="AA991" s="6">
        <f>IFERROR(VALUE(Table3[[#This Row],[potential revenue]]), 0)</f>
        <v>3332333</v>
      </c>
      <c r="AB991" t="str">
        <f t="shared" si="93"/>
        <v>Yes</v>
      </c>
      <c r="AC991">
        <f t="shared" si="97"/>
        <v>0</v>
      </c>
      <c r="AD991" t="str">
        <f t="shared" si="94"/>
        <v>&gt;₹500</v>
      </c>
      <c r="AE991" t="str">
        <f t="shared" si="95"/>
        <v>51–60%</v>
      </c>
    </row>
    <row r="992" spans="1:31" x14ac:dyDescent="0.35">
      <c r="A992" t="s">
        <v>11726</v>
      </c>
      <c r="B992" t="s">
        <v>10578</v>
      </c>
      <c r="C992" t="str">
        <f>PROPER(Table3[[#This Row],[product_name2]])</f>
        <v>Philips Ac1215/20 Air Purifier, Removes 99.97% Airborne Pollutants, 4-Stage Filtration With True Hepa Filter (White)</v>
      </c>
      <c r="D992" t="s">
        <v>10579</v>
      </c>
      <c r="E992" t="s">
        <v>8753</v>
      </c>
      <c r="F992" t="str">
        <f>LEFT(Table3[[#This Row],[category]], FIND("|", Table3[[#This Row],[category]]) - 1)</f>
        <v>Home&amp;Kitchen</v>
      </c>
      <c r="G992" t="str">
        <f>MID(Table3[[#This Row],[category]], FIND("|", Table3[[#This Row],[category]]) + 1, FIND("|", Table3[[#This Row],[category]], FIND("|", Table3[[#This Row],[category]]) + 1) - FIND("|", Table3[[#This Row],[category]]) - 1)</f>
        <v>Kitchen&amp;HomeAppliances</v>
      </c>
      <c r="H992" t="str">
        <f>RIGHT(Table3[[#This Row],[category]], LEN(Table3[[#This Row],[category]]) - FIND("|", Table3[[#This Row],[category]], FIND("|", Table3[[#This Row],[category]]) + 1))</f>
        <v>SmallKitchenAppliances|MixerGrinders</v>
      </c>
      <c r="I992" s="6">
        <v>1649</v>
      </c>
      <c r="J992" s="6">
        <v>2800</v>
      </c>
      <c r="K992" s="1">
        <f t="shared" si="91"/>
        <v>41.107142857142861</v>
      </c>
      <c r="L992" s="3">
        <v>0.41</v>
      </c>
      <c r="M992" s="1">
        <v>3.9</v>
      </c>
      <c r="N992" s="11">
        <v>2162</v>
      </c>
      <c r="O992" s="7">
        <f>IF(ISNUMBER(Table3[[#This Row],[rating]]), Table3[[#This Row],[rating]], "")</f>
        <v>3.9</v>
      </c>
      <c r="P992" s="7">
        <f>Table3[[#This Row],[average rating]] + (Table3[[#This Row],[rating_count]] / 1000)</f>
        <v>6.0619999999999994</v>
      </c>
      <c r="Q992" s="7">
        <f>IFERROR(ROUND(VALUE(Table3[[#This Row],[rating]]), 0), "")</f>
        <v>4</v>
      </c>
      <c r="R992" t="s">
        <v>11728</v>
      </c>
      <c r="S992" t="s">
        <v>11729</v>
      </c>
      <c r="T992" t="s">
        <v>11730</v>
      </c>
      <c r="U992" t="s">
        <v>11731</v>
      </c>
      <c r="V992" t="s">
        <v>11732</v>
      </c>
      <c r="W992" t="s">
        <v>11733</v>
      </c>
      <c r="X992" t="s">
        <v>11734</v>
      </c>
      <c r="Y992" t="s">
        <v>11735</v>
      </c>
      <c r="Z992" s="6">
        <f t="shared" si="92"/>
        <v>6053600</v>
      </c>
      <c r="AA992" s="6">
        <f>IFERROR(VALUE(Table3[[#This Row],[potential revenue]]), 0)</f>
        <v>6053600</v>
      </c>
      <c r="AB992" t="str">
        <f t="shared" si="93"/>
        <v>Yes</v>
      </c>
      <c r="AC992">
        <f t="shared" si="97"/>
        <v>0</v>
      </c>
      <c r="AD992" t="str">
        <f t="shared" si="94"/>
        <v>&gt;₹500</v>
      </c>
      <c r="AE992" t="str">
        <f t="shared" si="95"/>
        <v>41–50%</v>
      </c>
    </row>
    <row r="993" spans="1:31" x14ac:dyDescent="0.35">
      <c r="A993" t="s">
        <v>4294</v>
      </c>
      <c r="B993" t="s">
        <v>9909</v>
      </c>
      <c r="C993" t="str">
        <f>PROPER(Table3[[#This Row],[product_name2]])</f>
        <v>Croma 1100 W Dry Iron With Weilburger Dual Soleplate Coating (Crshah702Sir11, White)</v>
      </c>
      <c r="D993" t="s">
        <v>9910</v>
      </c>
      <c r="E993" t="s">
        <v>3178</v>
      </c>
      <c r="F993" t="str">
        <f>LEFT(Table3[[#This Row],[category]], FIND("|", Table3[[#This Row],[category]]) - 1)</f>
        <v>Electronics</v>
      </c>
      <c r="G993" t="str">
        <f>MID(Table3[[#This Row],[category]], FIND("|", Table3[[#This Row],[category]]) + 1, FIND("|", Table3[[#This Row],[category]], FIND("|", Table3[[#This Row],[category]]) + 1) - FIND("|", Table3[[#This Row],[category]]) - 1)</f>
        <v>Mobiles&amp;Accessories</v>
      </c>
      <c r="H993" t="str">
        <f>RIGHT(Table3[[#This Row],[category]], LEN(Table3[[#This Row],[category]]) - FIND("|", Table3[[#This Row],[category]], FIND("|", Table3[[#This Row],[category]]) + 1))</f>
        <v>MobileAccessories|Chargers|WallChargers</v>
      </c>
      <c r="I993" s="6">
        <v>249</v>
      </c>
      <c r="J993" s="6">
        <v>599</v>
      </c>
      <c r="K993" s="1">
        <f t="shared" si="91"/>
        <v>58.430717863105173</v>
      </c>
      <c r="L993" s="3">
        <v>0.57999999999999996</v>
      </c>
      <c r="M993" s="1">
        <v>3.9</v>
      </c>
      <c r="N993" s="11">
        <v>2147</v>
      </c>
      <c r="O993" s="7">
        <f>IF(ISNUMBER(Table3[[#This Row],[rating]]), Table3[[#This Row],[rating]], "")</f>
        <v>3.9</v>
      </c>
      <c r="P993" s="7">
        <f>Table3[[#This Row],[average rating]] + (Table3[[#This Row],[rating_count]] / 1000)</f>
        <v>6.0469999999999997</v>
      </c>
      <c r="Q993" s="7">
        <f>IFERROR(ROUND(VALUE(Table3[[#This Row],[rating]]), 0), "")</f>
        <v>4</v>
      </c>
      <c r="R993" t="s">
        <v>4296</v>
      </c>
      <c r="S993" t="s">
        <v>4297</v>
      </c>
      <c r="T993" t="s">
        <v>4298</v>
      </c>
      <c r="U993" t="s">
        <v>4299</v>
      </c>
      <c r="V993" t="s">
        <v>4300</v>
      </c>
      <c r="W993" t="s">
        <v>4301</v>
      </c>
      <c r="X993" t="s">
        <v>4302</v>
      </c>
      <c r="Y993" t="s">
        <v>4303</v>
      </c>
      <c r="Z993" s="6">
        <f t="shared" si="92"/>
        <v>1286053</v>
      </c>
      <c r="AA993" s="6">
        <f>IFERROR(VALUE(Table3[[#This Row],[potential revenue]]), 0)</f>
        <v>1286053</v>
      </c>
      <c r="AB993" t="str">
        <f t="shared" si="93"/>
        <v>No</v>
      </c>
      <c r="AC993">
        <f t="shared" si="97"/>
        <v>0</v>
      </c>
      <c r="AD993" t="str">
        <f t="shared" si="94"/>
        <v>&gt;₹500</v>
      </c>
      <c r="AE993" t="str">
        <f t="shared" si="95"/>
        <v>51–60%</v>
      </c>
    </row>
    <row r="994" spans="1:31" x14ac:dyDescent="0.35">
      <c r="A994" t="s">
        <v>4690</v>
      </c>
      <c r="B994" t="s">
        <v>9959</v>
      </c>
      <c r="C994" t="str">
        <f>PROPER(Table3[[#This Row],[product_name2]])</f>
        <v>Usha Cookjoy (Cj1600Wpc) 1600 Watt Induction Cooktop (Black)</v>
      </c>
      <c r="D994" t="s">
        <v>9960</v>
      </c>
      <c r="E994" t="s">
        <v>3178</v>
      </c>
      <c r="F994" t="str">
        <f>LEFT(Table3[[#This Row],[category]], FIND("|", Table3[[#This Row],[category]]) - 1)</f>
        <v>Electronics</v>
      </c>
      <c r="G994" t="str">
        <f>MID(Table3[[#This Row],[category]], FIND("|", Table3[[#This Row],[category]]) + 1, FIND("|", Table3[[#This Row],[category]], FIND("|", Table3[[#This Row],[category]]) + 1) - FIND("|", Table3[[#This Row],[category]]) - 1)</f>
        <v>Mobiles&amp;Accessories</v>
      </c>
      <c r="H994" t="str">
        <f>RIGHT(Table3[[#This Row],[category]], LEN(Table3[[#This Row],[category]]) - FIND("|", Table3[[#This Row],[category]], FIND("|", Table3[[#This Row],[category]]) + 1))</f>
        <v>MobileAccessories|Chargers|WallChargers</v>
      </c>
      <c r="I994" s="6">
        <v>239</v>
      </c>
      <c r="J994" s="6">
        <v>599</v>
      </c>
      <c r="K994" s="1">
        <f t="shared" si="91"/>
        <v>60.100166944908182</v>
      </c>
      <c r="L994" s="3">
        <v>0.6</v>
      </c>
      <c r="M994" s="1">
        <v>3.9</v>
      </c>
      <c r="N994" s="11">
        <v>2147</v>
      </c>
      <c r="O994" s="7">
        <f>IF(ISNUMBER(Table3[[#This Row],[rating]]), Table3[[#This Row],[rating]], "")</f>
        <v>3.9</v>
      </c>
      <c r="P994" s="7">
        <f>Table3[[#This Row],[average rating]] + (Table3[[#This Row],[rating_count]] / 1000)</f>
        <v>6.0469999999999997</v>
      </c>
      <c r="Q994" s="7">
        <f>IFERROR(ROUND(VALUE(Table3[[#This Row],[rating]]), 0), "")</f>
        <v>4</v>
      </c>
      <c r="R994" t="s">
        <v>4692</v>
      </c>
      <c r="S994" t="s">
        <v>4297</v>
      </c>
      <c r="T994" t="s">
        <v>4298</v>
      </c>
      <c r="U994" t="s">
        <v>4299</v>
      </c>
      <c r="V994" t="s">
        <v>4300</v>
      </c>
      <c r="W994" t="s">
        <v>4301</v>
      </c>
      <c r="X994" t="s">
        <v>4693</v>
      </c>
      <c r="Y994" t="s">
        <v>4694</v>
      </c>
      <c r="Z994" s="6">
        <f t="shared" si="92"/>
        <v>1286053</v>
      </c>
      <c r="AA994" s="6">
        <f>IFERROR(VALUE(Table3[[#This Row],[potential revenue]]), 0)</f>
        <v>1286053</v>
      </c>
      <c r="AB994" t="str">
        <f t="shared" si="93"/>
        <v>Yes</v>
      </c>
      <c r="AC994">
        <f t="shared" si="97"/>
        <v>0</v>
      </c>
      <c r="AD994" t="str">
        <f t="shared" si="94"/>
        <v>₹200–₹500</v>
      </c>
      <c r="AE994" t="str">
        <f t="shared" si="95"/>
        <v>61–70%</v>
      </c>
    </row>
    <row r="995" spans="1:31" x14ac:dyDescent="0.35">
      <c r="A995" t="s">
        <v>4827</v>
      </c>
      <c r="B995" t="s">
        <v>462</v>
      </c>
      <c r="C995" t="str">
        <f>PROPER(Table3[[#This Row],[product_name2]])</f>
        <v>Amazon Basics High-Speed Hdmi Cable, 6 Feet - Supports Ethernet, 3D, 4K Video,Black</v>
      </c>
      <c r="D995" t="s">
        <v>463</v>
      </c>
      <c r="E995" t="s">
        <v>3886</v>
      </c>
      <c r="F995" t="str">
        <f>LEFT(Table3[[#This Row],[category]], FIND("|", Table3[[#This Row],[category]]) - 1)</f>
        <v>Electronics</v>
      </c>
      <c r="G995" t="str">
        <f>MID(Table3[[#This Row],[category]], FIND("|", Table3[[#This Row],[category]]) + 1, FIND("|", Table3[[#This Row],[category]], FIND("|", Table3[[#This Row],[category]]) + 1) - FIND("|", Table3[[#This Row],[category]]) - 1)</f>
        <v>Mobiles&amp;Accessories</v>
      </c>
      <c r="H995" t="str">
        <f>RIGHT(Table3[[#This Row],[category]], LEN(Table3[[#This Row],[category]]) - FIND("|", Table3[[#This Row],[category]], FIND("|", Table3[[#This Row],[category]]) + 1))</f>
        <v>MobileAccessories|StylusPens</v>
      </c>
      <c r="I995" s="6">
        <v>2599</v>
      </c>
      <c r="J995" s="6">
        <v>6999</v>
      </c>
      <c r="K995" s="1">
        <f t="shared" si="91"/>
        <v>62.866123731961707</v>
      </c>
      <c r="L995" s="3">
        <v>0.63</v>
      </c>
      <c r="M995" s="1">
        <v>4.5</v>
      </c>
      <c r="N995" s="11">
        <v>1526</v>
      </c>
      <c r="O995" s="7">
        <f>IF(ISNUMBER(Table3[[#This Row],[rating]]), Table3[[#This Row],[rating]], "")</f>
        <v>4.5</v>
      </c>
      <c r="P995" s="7">
        <f>Table3[[#This Row],[average rating]] + (Table3[[#This Row],[rating_count]] / 1000)</f>
        <v>6.0259999999999998</v>
      </c>
      <c r="Q995" s="7">
        <f>IFERROR(ROUND(VALUE(Table3[[#This Row],[rating]]), 0), "")</f>
        <v>5</v>
      </c>
      <c r="R995" t="s">
        <v>4829</v>
      </c>
      <c r="S995" t="s">
        <v>4830</v>
      </c>
      <c r="T995" t="s">
        <v>4831</v>
      </c>
      <c r="U995" t="s">
        <v>4832</v>
      </c>
      <c r="V995" t="s">
        <v>4833</v>
      </c>
      <c r="W995" t="s">
        <v>4834</v>
      </c>
      <c r="X995" t="s">
        <v>4835</v>
      </c>
      <c r="Y995" t="s">
        <v>4836</v>
      </c>
      <c r="Z995" s="6">
        <f t="shared" si="92"/>
        <v>10680474</v>
      </c>
      <c r="AA995" s="6">
        <f>IFERROR(VALUE(Table3[[#This Row],[potential revenue]]), 0)</f>
        <v>10680474</v>
      </c>
      <c r="AB995" t="str">
        <f t="shared" si="93"/>
        <v>Yes</v>
      </c>
      <c r="AC995">
        <f t="shared" si="97"/>
        <v>0</v>
      </c>
      <c r="AD995" t="str">
        <f t="shared" si="94"/>
        <v>₹200–₹500</v>
      </c>
      <c r="AE995" t="str">
        <f t="shared" si="95"/>
        <v>61–70%</v>
      </c>
    </row>
    <row r="996" spans="1:31" x14ac:dyDescent="0.35">
      <c r="A996" t="s">
        <v>4827</v>
      </c>
      <c r="B996" t="s">
        <v>817</v>
      </c>
      <c r="C996" t="str">
        <f>PROPER(Table3[[#This Row],[product_name2]])</f>
        <v>Samsung 108 Cm (43 Inches) Crystal 4K Series Ultra Hd Smart Led Tv Ua43Aue60Aklxl (Black)</v>
      </c>
      <c r="D996" t="s">
        <v>818</v>
      </c>
      <c r="E996" t="s">
        <v>3886</v>
      </c>
      <c r="F996" t="str">
        <f>LEFT(Table3[[#This Row],[category]], FIND("|", Table3[[#This Row],[category]]) - 1)</f>
        <v>Electronics</v>
      </c>
      <c r="G996" t="str">
        <f>MID(Table3[[#This Row],[category]], FIND("|", Table3[[#This Row],[category]]) + 1, FIND("|", Table3[[#This Row],[category]], FIND("|", Table3[[#This Row],[category]]) + 1) - FIND("|", Table3[[#This Row],[category]]) - 1)</f>
        <v>Mobiles&amp;Accessories</v>
      </c>
      <c r="H996" t="str">
        <f>RIGHT(Table3[[#This Row],[category]], LEN(Table3[[#This Row],[category]]) - FIND("|", Table3[[#This Row],[category]], FIND("|", Table3[[#This Row],[category]]) + 1))</f>
        <v>MobileAccessories|StylusPens</v>
      </c>
      <c r="I996" s="6">
        <v>2599</v>
      </c>
      <c r="J996" s="6">
        <v>6999</v>
      </c>
      <c r="K996" s="1">
        <f t="shared" si="91"/>
        <v>62.866123731961707</v>
      </c>
      <c r="L996" s="3">
        <v>0.63</v>
      </c>
      <c r="M996" s="1">
        <v>4.5</v>
      </c>
      <c r="N996" s="11">
        <v>1526</v>
      </c>
      <c r="O996" s="7">
        <f>IF(ISNUMBER(Table3[[#This Row],[rating]]), Table3[[#This Row],[rating]], "")</f>
        <v>4.5</v>
      </c>
      <c r="P996" s="7">
        <f>Table3[[#This Row],[average rating]] + (Table3[[#This Row],[rating_count]] / 1000)</f>
        <v>6.0259999999999998</v>
      </c>
      <c r="Q996" s="7">
        <f>IFERROR(ROUND(VALUE(Table3[[#This Row],[rating]]), 0), "")</f>
        <v>5</v>
      </c>
      <c r="R996" t="s">
        <v>4829</v>
      </c>
      <c r="S996" t="s">
        <v>4830</v>
      </c>
      <c r="T996" t="s">
        <v>4831</v>
      </c>
      <c r="U996" t="s">
        <v>4832</v>
      </c>
      <c r="V996" t="s">
        <v>4833</v>
      </c>
      <c r="W996" t="s">
        <v>4834</v>
      </c>
      <c r="X996" t="s">
        <v>8557</v>
      </c>
      <c r="Y996" t="s">
        <v>8558</v>
      </c>
      <c r="Z996" s="6">
        <f t="shared" si="92"/>
        <v>10680474</v>
      </c>
      <c r="AA996" s="6">
        <f>IFERROR(VALUE(Table3[[#This Row],[potential revenue]]), 0)</f>
        <v>10680474</v>
      </c>
      <c r="AB996" t="str">
        <f t="shared" si="93"/>
        <v>Yes</v>
      </c>
      <c r="AC996">
        <f t="shared" si="97"/>
        <v>0</v>
      </c>
      <c r="AD996" t="str">
        <f t="shared" si="94"/>
        <v>&gt;₹500</v>
      </c>
      <c r="AE996" t="str">
        <f t="shared" si="95"/>
        <v>61–70%</v>
      </c>
    </row>
    <row r="997" spans="1:31" x14ac:dyDescent="0.35">
      <c r="A997" t="s">
        <v>7030</v>
      </c>
      <c r="B997" t="s">
        <v>12544</v>
      </c>
      <c r="C997" t="str">
        <f>PROPER(Table3[[#This Row],[product_name2]])</f>
        <v>V-Guard Zenora Ro+Uf+Mb Water Purifier | Suitable For Water With Tds Up To 2000 Ppm | 8 Stage Purification With World-Class Ro Membrane And Advanced Uf Membrane | Free Pan India Installation &amp; 1-Year Comprehensive Warranty | 7 Litre, Black</v>
      </c>
      <c r="D997" t="s">
        <v>12545</v>
      </c>
      <c r="E997" t="s">
        <v>6943</v>
      </c>
      <c r="F997" t="str">
        <f>LEFT(Table3[[#This Row],[category]], FIND("|", Table3[[#This Row],[category]]) - 1)</f>
        <v>Computers&amp;Accessories</v>
      </c>
      <c r="G997" t="str">
        <f>MID(Table3[[#This Row],[category]], FIND("|", Table3[[#This Row],[category]]) + 1, FIND("|", Table3[[#This Row],[category]], FIND("|", Table3[[#This Row],[category]]) + 1) - FIND("|", Table3[[#This Row],[category]]) - 1)</f>
        <v>Accessories&amp;Peripherals</v>
      </c>
      <c r="H997" t="str">
        <f>RIGHT(Table3[[#This Row],[category]], LEN(Table3[[#This Row],[category]]) - FIND("|", Table3[[#This Row],[category]], FIND("|", Table3[[#This Row],[category]]) + 1))</f>
        <v>LaptopAccessories|LaptopChargers&amp;PowerSupplies</v>
      </c>
      <c r="I997" s="6">
        <v>149</v>
      </c>
      <c r="J997" s="6">
        <v>999</v>
      </c>
      <c r="K997" s="1">
        <f t="shared" si="91"/>
        <v>85.085085085085083</v>
      </c>
      <c r="L997" s="3">
        <v>0.85</v>
      </c>
      <c r="M997" s="1">
        <v>3.5</v>
      </c>
      <c r="N997" s="11">
        <v>2523</v>
      </c>
      <c r="O997" s="7">
        <f>IF(ISNUMBER(Table3[[#This Row],[rating]]), Table3[[#This Row],[rating]], "")</f>
        <v>3.5</v>
      </c>
      <c r="P997" s="7">
        <f>Table3[[#This Row],[average rating]] + (Table3[[#This Row],[rating_count]] / 1000)</f>
        <v>6.0229999999999997</v>
      </c>
      <c r="Q997" s="7">
        <f>IFERROR(ROUND(VALUE(Table3[[#This Row],[rating]]), 0), "")</f>
        <v>4</v>
      </c>
      <c r="R997" t="s">
        <v>7032</v>
      </c>
      <c r="S997" t="s">
        <v>7033</v>
      </c>
      <c r="T997" t="s">
        <v>7034</v>
      </c>
      <c r="U997" t="s">
        <v>7035</v>
      </c>
      <c r="V997" t="s">
        <v>7036</v>
      </c>
      <c r="W997" t="s">
        <v>7037</v>
      </c>
      <c r="X997" t="s">
        <v>7038</v>
      </c>
      <c r="Y997" t="s">
        <v>7039</v>
      </c>
      <c r="Z997" s="6">
        <f t="shared" si="92"/>
        <v>2520477</v>
      </c>
      <c r="AA997" s="6">
        <f>IFERROR(VALUE(Table3[[#This Row],[potential revenue]]), 0)</f>
        <v>2520477</v>
      </c>
      <c r="AB997" t="str">
        <f t="shared" si="93"/>
        <v>Yes</v>
      </c>
      <c r="AC997">
        <f>COUNTIF(E996:AB1495, "Yes")</f>
        <v>293</v>
      </c>
      <c r="AD997" t="str">
        <f t="shared" si="94"/>
        <v>&gt;₹500</v>
      </c>
      <c r="AE997" t="str">
        <f t="shared" si="95"/>
        <v>81–90%</v>
      </c>
    </row>
    <row r="998" spans="1:31" x14ac:dyDescent="0.35">
      <c r="A998" t="s">
        <v>10183</v>
      </c>
      <c r="B998" t="s">
        <v>11435</v>
      </c>
      <c r="C998" t="str">
        <f>PROPER(Table3[[#This Row],[product_name2]])</f>
        <v>Philips Hi113 1000-Watt Plastic Body Ptfe Coating Dry Iron, Pack Of 1</v>
      </c>
      <c r="D998" t="s">
        <v>11436</v>
      </c>
      <c r="E998" t="s">
        <v>8982</v>
      </c>
      <c r="F998" t="str">
        <f>LEFT(Table3[[#This Row],[category]], FIND("|", Table3[[#This Row],[category]]) - 1)</f>
        <v>Home&amp;Kitchen</v>
      </c>
      <c r="G998" t="str">
        <f>MID(Table3[[#This Row],[category]], FIND("|", Table3[[#This Row],[category]]) + 1, FIND("|", Table3[[#This Row],[category]], FIND("|", Table3[[#This Row],[category]]) + 1) - FIND("|", Table3[[#This Row],[category]]) - 1)</f>
        <v>Kitchen&amp;HomeAppliances</v>
      </c>
      <c r="H998" t="str">
        <f>RIGHT(Table3[[#This Row],[category]], LEN(Table3[[#This Row],[category]]) - FIND("|", Table3[[#This Row],[category]], FIND("|", Table3[[#This Row],[category]]) + 1))</f>
        <v>SmallKitchenAppliances|JuicerMixerGrinders</v>
      </c>
      <c r="I998" s="6">
        <v>1199</v>
      </c>
      <c r="J998" s="6">
        <v>1499</v>
      </c>
      <c r="K998" s="1">
        <f t="shared" si="91"/>
        <v>20.013342228152101</v>
      </c>
      <c r="L998" s="3">
        <v>0.2</v>
      </c>
      <c r="M998" s="1">
        <v>3.8</v>
      </c>
      <c r="N998" s="11">
        <v>2206</v>
      </c>
      <c r="O998" s="7">
        <f>IF(ISNUMBER(Table3[[#This Row],[rating]]), Table3[[#This Row],[rating]], "")</f>
        <v>3.8</v>
      </c>
      <c r="P998" s="7">
        <f>Table3[[#This Row],[average rating]] + (Table3[[#This Row],[rating_count]] / 1000)</f>
        <v>6.0060000000000002</v>
      </c>
      <c r="Q998" s="7">
        <f>IFERROR(ROUND(VALUE(Table3[[#This Row],[rating]]), 0), "")</f>
        <v>4</v>
      </c>
      <c r="R998" t="s">
        <v>10185</v>
      </c>
      <c r="S998" t="s">
        <v>10186</v>
      </c>
      <c r="T998" t="s">
        <v>10187</v>
      </c>
      <c r="U998" t="s">
        <v>10188</v>
      </c>
      <c r="V998" t="s">
        <v>10189</v>
      </c>
      <c r="W998" t="s">
        <v>10190</v>
      </c>
      <c r="X998" t="s">
        <v>10191</v>
      </c>
      <c r="Y998" t="s">
        <v>10192</v>
      </c>
      <c r="Z998" s="6">
        <f t="shared" si="92"/>
        <v>3306794</v>
      </c>
      <c r="AA998" s="6">
        <f>IFERROR(VALUE(Table3[[#This Row],[potential revenue]]), 0)</f>
        <v>3306794</v>
      </c>
      <c r="AB998" t="str">
        <f t="shared" si="93"/>
        <v>Yes</v>
      </c>
      <c r="AC998">
        <f>COUNTIF(E997:AB1496, "Yes")</f>
        <v>292</v>
      </c>
      <c r="AD998" t="str">
        <f t="shared" si="94"/>
        <v>&lt;₹200</v>
      </c>
      <c r="AE998" t="str">
        <f t="shared" si="95"/>
        <v>21–30%</v>
      </c>
    </row>
    <row r="999" spans="1:31" x14ac:dyDescent="0.35">
      <c r="A999" t="s">
        <v>6359</v>
      </c>
      <c r="B999" t="s">
        <v>3276</v>
      </c>
      <c r="C999" t="str">
        <f>PROPER(Table3[[#This Row],[product_name2]])</f>
        <v>Redmi 9A Sport (Coral Green, 2Gb Ram, 32Gb Storage) | 2Ghz Octa-Core Helio G25 Processor | 5000 Mah Battery</v>
      </c>
      <c r="D999" t="s">
        <v>3277</v>
      </c>
      <c r="E999" t="s">
        <v>4900</v>
      </c>
      <c r="F999" t="str">
        <f>LEFT(Table3[[#This Row],[category]], FIND("|", Table3[[#This Row],[category]]) - 1)</f>
        <v>Computers&amp;Accessories</v>
      </c>
      <c r="G999" t="str">
        <f>MID(Table3[[#This Row],[category]], FIND("|", Table3[[#This Row],[category]]) + 1, FIND("|", Table3[[#This Row],[category]], FIND("|", Table3[[#This Row],[category]]) + 1) - FIND("|", Table3[[#This Row],[category]]) - 1)</f>
        <v>Accessories&amp;Peripherals</v>
      </c>
      <c r="H999" t="str">
        <f>RIGHT(Table3[[#This Row],[category]], LEN(Table3[[#This Row],[category]]) - FIND("|", Table3[[#This Row],[category]], FIND("|", Table3[[#This Row],[category]]) + 1))</f>
        <v>LaptopAccessories|Lapdesks</v>
      </c>
      <c r="I999" s="6">
        <v>999</v>
      </c>
      <c r="J999" s="6">
        <v>2499</v>
      </c>
      <c r="K999" s="1">
        <f t="shared" si="91"/>
        <v>60.024009603841534</v>
      </c>
      <c r="L999" s="3">
        <v>0.6</v>
      </c>
      <c r="M999" s="1">
        <v>4.3</v>
      </c>
      <c r="N999" s="11">
        <v>1690</v>
      </c>
      <c r="O999" s="7">
        <f>IF(ISNUMBER(Table3[[#This Row],[rating]]), Table3[[#This Row],[rating]], "")</f>
        <v>4.3</v>
      </c>
      <c r="P999" s="7">
        <f>Table3[[#This Row],[average rating]] + (Table3[[#This Row],[rating_count]] / 1000)</f>
        <v>5.99</v>
      </c>
      <c r="Q999" s="7">
        <f>IFERROR(ROUND(VALUE(Table3[[#This Row],[rating]]), 0), "")</f>
        <v>4</v>
      </c>
      <c r="R999" t="s">
        <v>6361</v>
      </c>
      <c r="S999" t="s">
        <v>6362</v>
      </c>
      <c r="T999" t="s">
        <v>6363</v>
      </c>
      <c r="U999" t="s">
        <v>6364</v>
      </c>
      <c r="V999" t="s">
        <v>6365</v>
      </c>
      <c r="W999" t="s">
        <v>6366</v>
      </c>
      <c r="X999" t="s">
        <v>6367</v>
      </c>
      <c r="Y999" t="s">
        <v>6368</v>
      </c>
      <c r="Z999" s="6">
        <f t="shared" si="92"/>
        <v>4223310</v>
      </c>
      <c r="AA999" s="6">
        <f>IFERROR(VALUE(Table3[[#This Row],[potential revenue]]), 0)</f>
        <v>4223310</v>
      </c>
      <c r="AB999" t="str">
        <f t="shared" si="93"/>
        <v>No</v>
      </c>
      <c r="AC999">
        <f>COUNTIF(E998:Y1497, "Yes")</f>
        <v>0</v>
      </c>
      <c r="AD999" t="str">
        <f t="shared" si="94"/>
        <v>&gt;₹500</v>
      </c>
      <c r="AE999" t="str">
        <f t="shared" si="95"/>
        <v>61–70%</v>
      </c>
    </row>
    <row r="1000" spans="1:31" x14ac:dyDescent="0.35">
      <c r="A1000" t="s">
        <v>9296</v>
      </c>
      <c r="B1000" t="s">
        <v>5235</v>
      </c>
      <c r="C1000" t="str">
        <f>PROPER(Table3[[#This Row],[product_name2]])</f>
        <v>Casio Fx-991Es Plus-2Nd Edition Scientific Calculator, Black</v>
      </c>
      <c r="D1000" t="s">
        <v>5236</v>
      </c>
      <c r="E1000" t="s">
        <v>8817</v>
      </c>
      <c r="F1000" t="str">
        <f>LEFT(Table3[[#This Row],[category]], FIND("|", Table3[[#This Row],[category]]) - 1)</f>
        <v>Home&amp;Kitchen</v>
      </c>
      <c r="G1000" t="str">
        <f>MID(Table3[[#This Row],[category]], FIND("|", Table3[[#This Row],[category]]) + 1, FIND("|", Table3[[#This Row],[category]], FIND("|", Table3[[#This Row],[category]]) + 1) - FIND("|", Table3[[#This Row],[category]]) - 1)</f>
        <v>Heating,Cooling&amp;AirQuality</v>
      </c>
      <c r="H1000" t="str">
        <f>RIGHT(Table3[[#This Row],[category]], LEN(Table3[[#This Row],[category]]) - FIND("|", Table3[[#This Row],[category]], FIND("|", Table3[[#This Row],[category]]) + 1))</f>
        <v>WaterHeaters&amp;Geysers|StorageWaterHeaters</v>
      </c>
      <c r="I1000" s="6">
        <v>4999</v>
      </c>
      <c r="J1000" s="6">
        <v>9650</v>
      </c>
      <c r="K1000" s="1">
        <f t="shared" si="91"/>
        <v>48.196891191709845</v>
      </c>
      <c r="L1000" s="3">
        <v>0.48</v>
      </c>
      <c r="M1000" s="1">
        <v>4.2</v>
      </c>
      <c r="N1000" s="11">
        <v>1772</v>
      </c>
      <c r="O1000" s="7">
        <f>IF(ISNUMBER(Table3[[#This Row],[rating]]), Table3[[#This Row],[rating]], "")</f>
        <v>4.2</v>
      </c>
      <c r="P1000" s="7">
        <f>Table3[[#This Row],[average rating]] + (Table3[[#This Row],[rating_count]] / 1000)</f>
        <v>5.9720000000000004</v>
      </c>
      <c r="Q1000" s="7">
        <f>IFERROR(ROUND(VALUE(Table3[[#This Row],[rating]]), 0), "")</f>
        <v>4</v>
      </c>
      <c r="R1000" t="s">
        <v>9298</v>
      </c>
      <c r="S1000" t="s">
        <v>9299</v>
      </c>
      <c r="T1000" t="s">
        <v>9300</v>
      </c>
      <c r="U1000" t="s">
        <v>9301</v>
      </c>
      <c r="V1000" t="s">
        <v>9302</v>
      </c>
      <c r="W1000" t="s">
        <v>9303</v>
      </c>
      <c r="X1000" t="s">
        <v>9304</v>
      </c>
      <c r="Y1000" t="s">
        <v>9305</v>
      </c>
      <c r="Z1000" s="6">
        <f t="shared" si="92"/>
        <v>17099800</v>
      </c>
      <c r="AA1000" s="6">
        <f>IFERROR(VALUE(Table3[[#This Row],[potential revenue]]), 0)</f>
        <v>17099800</v>
      </c>
      <c r="AB1000" t="str">
        <f t="shared" si="93"/>
        <v>Yes</v>
      </c>
      <c r="AC1000">
        <f>COUNTIF(E999:Y1498, "Yes")</f>
        <v>0</v>
      </c>
      <c r="AD1000" t="str">
        <f t="shared" si="94"/>
        <v>&gt;₹500</v>
      </c>
      <c r="AE1000" t="str">
        <f t="shared" si="95"/>
        <v>41–50%</v>
      </c>
    </row>
    <row r="1001" spans="1:31" x14ac:dyDescent="0.35">
      <c r="A1001" t="s">
        <v>10799</v>
      </c>
      <c r="B1001" t="s">
        <v>1856</v>
      </c>
      <c r="C1001" t="str">
        <f>PROPER(Table3[[#This Row],[product_name2]])</f>
        <v>Tata Sky Universal Remote Compatible For Sd/Hd</v>
      </c>
      <c r="D1001" t="s">
        <v>1857</v>
      </c>
      <c r="E1001" t="s">
        <v>9236</v>
      </c>
      <c r="F1001" t="str">
        <f>LEFT(Table3[[#This Row],[category]], FIND("|", Table3[[#This Row],[category]]) - 1)</f>
        <v>Home&amp;Kitchen</v>
      </c>
      <c r="G1001" t="str">
        <f>MID(Table3[[#This Row],[category]], FIND("|", Table3[[#This Row],[category]]) + 1, FIND("|", Table3[[#This Row],[category]], FIND("|", Table3[[#This Row],[category]]) + 1) - FIND("|", Table3[[#This Row],[category]]) - 1)</f>
        <v>Kitchen&amp;HomeAppliances</v>
      </c>
      <c r="H1001" t="str">
        <f>RIGHT(Table3[[#This Row],[category]], LEN(Table3[[#This Row],[category]]) - FIND("|", Table3[[#This Row],[category]], FIND("|", Table3[[#This Row],[category]]) + 1))</f>
        <v>SmallKitchenAppliances|MiniFoodProcessors&amp;Choppers</v>
      </c>
      <c r="I1001" s="6">
        <v>1599</v>
      </c>
      <c r="J1001" s="6">
        <v>1999</v>
      </c>
      <c r="K1001" s="1">
        <f t="shared" si="91"/>
        <v>20.010005002501249</v>
      </c>
      <c r="L1001" s="3">
        <v>0.2</v>
      </c>
      <c r="M1001" s="1">
        <v>4.4000000000000004</v>
      </c>
      <c r="N1001" s="11">
        <v>1558</v>
      </c>
      <c r="O1001" s="7">
        <f>IF(ISNUMBER(Table3[[#This Row],[rating]]), Table3[[#This Row],[rating]], "")</f>
        <v>4.4000000000000004</v>
      </c>
      <c r="P1001" s="7">
        <f>Table3[[#This Row],[average rating]] + (Table3[[#This Row],[rating_count]] / 1000)</f>
        <v>5.9580000000000002</v>
      </c>
      <c r="Q1001" s="7">
        <f>IFERROR(ROUND(VALUE(Table3[[#This Row],[rating]]), 0), "")</f>
        <v>4</v>
      </c>
      <c r="R1001" t="s">
        <v>10801</v>
      </c>
      <c r="S1001" t="s">
        <v>10802</v>
      </c>
      <c r="T1001" t="s">
        <v>10803</v>
      </c>
      <c r="U1001" t="s">
        <v>10804</v>
      </c>
      <c r="V1001" t="s">
        <v>10805</v>
      </c>
      <c r="W1001" t="s">
        <v>10806</v>
      </c>
      <c r="X1001" t="s">
        <v>10807</v>
      </c>
      <c r="Y1001" t="s">
        <v>10808</v>
      </c>
      <c r="Z1001" s="6">
        <f t="shared" si="92"/>
        <v>3114442</v>
      </c>
      <c r="AA1001" s="6">
        <f>IFERROR(VALUE(Table3[[#This Row],[potential revenue]]), 0)</f>
        <v>3114442</v>
      </c>
      <c r="AB1001" t="str">
        <f t="shared" si="93"/>
        <v>No</v>
      </c>
      <c r="AC1001">
        <f>COUNTIF(E1000:Y1499, "Yes")</f>
        <v>0</v>
      </c>
      <c r="AD1001" t="str">
        <f t="shared" si="94"/>
        <v>&gt;₹500</v>
      </c>
      <c r="AE1001" t="str">
        <f t="shared" si="95"/>
        <v>21–30%</v>
      </c>
    </row>
    <row r="1002" spans="1:31" x14ac:dyDescent="0.35">
      <c r="A1002" t="s">
        <v>2472</v>
      </c>
      <c r="B1002" t="s">
        <v>2482</v>
      </c>
      <c r="C1002" t="str">
        <f>PROPER(Table3[[#This Row],[product_name2]])</f>
        <v>Lenovo Usb A To Type-C Tangle-Free¬†¬†Aramid Fiber Braided¬†1.2M Cable With 4A Fast Charging &amp; 480 Mbps Data Transmission, Certified 10000+ Bend Lifespan, Metallic Grey</v>
      </c>
      <c r="D1002" t="s">
        <v>2483</v>
      </c>
      <c r="E1002" t="s">
        <v>172</v>
      </c>
      <c r="F1002" t="str">
        <f>LEFT(Table3[[#This Row],[category]], FIND("|", Table3[[#This Row],[category]]) - 1)</f>
        <v>Electronics</v>
      </c>
      <c r="G1002" t="str">
        <f>MID(Table3[[#This Row],[category]], FIND("|", Table3[[#This Row],[category]]) + 1, FIND("|", Table3[[#This Row],[category]], FIND("|", Table3[[#This Row],[category]]) + 1) - FIND("|", Table3[[#This Row],[category]]) - 1)</f>
        <v>HomeTheater,TV&amp;Video</v>
      </c>
      <c r="H1002" t="str">
        <f>RIGHT(Table3[[#This Row],[category]], LEN(Table3[[#This Row],[category]]) - FIND("|", Table3[[#This Row],[category]], FIND("|", Table3[[#This Row],[category]]) + 1))</f>
        <v>Televisions|SmartTelevisions</v>
      </c>
      <c r="I1002" s="6">
        <v>21990</v>
      </c>
      <c r="J1002" s="6">
        <v>34990</v>
      </c>
      <c r="K1002" s="1">
        <f t="shared" si="91"/>
        <v>37.153472420691628</v>
      </c>
      <c r="L1002" s="3">
        <v>0.37</v>
      </c>
      <c r="M1002" s="1">
        <v>4.3</v>
      </c>
      <c r="N1002" s="11">
        <v>1657</v>
      </c>
      <c r="O1002" s="7">
        <f>IF(ISNUMBER(Table3[[#This Row],[rating]]), Table3[[#This Row],[rating]], "")</f>
        <v>4.3</v>
      </c>
      <c r="P1002" s="7">
        <f>Table3[[#This Row],[average rating]] + (Table3[[#This Row],[rating_count]] / 1000)</f>
        <v>5.9569999999999999</v>
      </c>
      <c r="Q1002" s="7">
        <f>IFERROR(ROUND(VALUE(Table3[[#This Row],[rating]]), 0), "")</f>
        <v>4</v>
      </c>
      <c r="R1002" t="s">
        <v>2474</v>
      </c>
      <c r="S1002" t="s">
        <v>2475</v>
      </c>
      <c r="T1002" t="s">
        <v>2476</v>
      </c>
      <c r="U1002" t="s">
        <v>2477</v>
      </c>
      <c r="V1002" t="s">
        <v>2478</v>
      </c>
      <c r="W1002" t="s">
        <v>2479</v>
      </c>
      <c r="X1002" t="s">
        <v>2480</v>
      </c>
      <c r="Y1002" t="s">
        <v>2481</v>
      </c>
      <c r="Z1002" s="6">
        <f t="shared" si="92"/>
        <v>57978430</v>
      </c>
      <c r="AA1002" s="6">
        <f>IFERROR(VALUE(Table3[[#This Row],[potential revenue]]), 0)</f>
        <v>57978430</v>
      </c>
      <c r="AB1002" t="str">
        <f t="shared" si="93"/>
        <v>No</v>
      </c>
      <c r="AC1002">
        <f>COUNTIF(E1001:Y1500, "Yes")</f>
        <v>0</v>
      </c>
      <c r="AD1002" t="str">
        <f t="shared" si="94"/>
        <v>&gt;₹500</v>
      </c>
      <c r="AE1002" t="str">
        <f t="shared" si="95"/>
        <v>31–40%</v>
      </c>
    </row>
    <row r="1003" spans="1:31" x14ac:dyDescent="0.35">
      <c r="A1003" t="s">
        <v>1846</v>
      </c>
      <c r="B1003" t="s">
        <v>11726</v>
      </c>
      <c r="C1003" t="str">
        <f>PROPER(Table3[[#This Row],[product_name2]])</f>
        <v>Solidaire 550-Watt Mixer Grinder With 3 Jars (Black) (Sld-550-B)</v>
      </c>
      <c r="D1003" t="s">
        <v>11727</v>
      </c>
      <c r="E1003" t="s">
        <v>20</v>
      </c>
      <c r="F1003" t="str">
        <f>LEFT(Table3[[#This Row],[category]], FIND("|", Table3[[#This Row],[category]]) - 1)</f>
        <v>Computers&amp;Accessories</v>
      </c>
      <c r="G1003" t="str">
        <f>MID(Table3[[#This Row],[category]], FIND("|", Table3[[#This Row],[category]]) + 1, FIND("|", Table3[[#This Row],[category]], FIND("|", Table3[[#This Row],[category]]) + 1) - FIND("|", Table3[[#This Row],[category]]) - 1)</f>
        <v>Accessories&amp;Peripherals</v>
      </c>
      <c r="H1003" t="str">
        <f>RIGHT(Table3[[#This Row],[category]], LEN(Table3[[#This Row],[category]]) - FIND("|", Table3[[#This Row],[category]], FIND("|", Table3[[#This Row],[category]]) + 1))</f>
        <v>Cables&amp;Accessories|Cables|USBCables</v>
      </c>
      <c r="I1003" s="6">
        <v>252</v>
      </c>
      <c r="J1003" s="6">
        <v>999</v>
      </c>
      <c r="K1003" s="1">
        <f t="shared" si="91"/>
        <v>74.774774774774784</v>
      </c>
      <c r="L1003" s="3">
        <v>0.75</v>
      </c>
      <c r="M1003" s="1">
        <v>3.7</v>
      </c>
      <c r="N1003" s="11">
        <v>2249</v>
      </c>
      <c r="O1003" s="7">
        <f>IF(ISNUMBER(Table3[[#This Row],[rating]]), Table3[[#This Row],[rating]], "")</f>
        <v>3.7</v>
      </c>
      <c r="P1003" s="7">
        <f>Table3[[#This Row],[average rating]] + (Table3[[#This Row],[rating_count]] / 1000)</f>
        <v>5.9489999999999998</v>
      </c>
      <c r="Q1003" s="7">
        <f>IFERROR(ROUND(VALUE(Table3[[#This Row],[rating]]), 0), "")</f>
        <v>4</v>
      </c>
      <c r="R1003" t="s">
        <v>1848</v>
      </c>
      <c r="S1003" t="s">
        <v>1849</v>
      </c>
      <c r="T1003" t="s">
        <v>1850</v>
      </c>
      <c r="U1003" t="s">
        <v>1851</v>
      </c>
      <c r="V1003" t="s">
        <v>1852</v>
      </c>
      <c r="W1003" t="s">
        <v>1853</v>
      </c>
      <c r="X1003" t="s">
        <v>1854</v>
      </c>
      <c r="Y1003" t="s">
        <v>1855</v>
      </c>
      <c r="Z1003" s="6">
        <f t="shared" si="92"/>
        <v>2246751</v>
      </c>
      <c r="AA1003" s="6">
        <f>IFERROR(VALUE(Table3[[#This Row],[potential revenue]]), 0)</f>
        <v>2246751</v>
      </c>
      <c r="AB1003" t="str">
        <f t="shared" si="93"/>
        <v>No</v>
      </c>
      <c r="AC1003">
        <f>COUNTIF(E1002:AB1501, "Yes")</f>
        <v>289</v>
      </c>
      <c r="AD1003" t="str">
        <f t="shared" si="94"/>
        <v>&gt;₹500</v>
      </c>
      <c r="AE1003" t="str">
        <f t="shared" si="95"/>
        <v>71–80%</v>
      </c>
    </row>
    <row r="1004" spans="1:31" x14ac:dyDescent="0.35">
      <c r="A1004" t="s">
        <v>316</v>
      </c>
      <c r="B1004" t="s">
        <v>7877</v>
      </c>
      <c r="C1004" t="str">
        <f>PROPER(Table3[[#This Row],[product_name2]])</f>
        <v>Zebronics Zeb-Warrior Ii 10 Watts 2.0 Multimedia Speaker With Rgb Lights, Usb Powered, Aux Input, Volume Control Pod For Pc, Laptops, Desktop</v>
      </c>
      <c r="D1004" t="s">
        <v>7878</v>
      </c>
      <c r="E1004" t="s">
        <v>20</v>
      </c>
      <c r="F1004" t="str">
        <f>LEFT(Table3[[#This Row],[category]], FIND("|", Table3[[#This Row],[category]]) - 1)</f>
        <v>Computers&amp;Accessories</v>
      </c>
      <c r="G1004" t="str">
        <f>MID(Table3[[#This Row],[category]], FIND("|", Table3[[#This Row],[category]]) + 1, FIND("|", Table3[[#This Row],[category]], FIND("|", Table3[[#This Row],[category]]) + 1) - FIND("|", Table3[[#This Row],[category]]) - 1)</f>
        <v>Accessories&amp;Peripherals</v>
      </c>
      <c r="H1004" t="str">
        <f>RIGHT(Table3[[#This Row],[category]], LEN(Table3[[#This Row],[category]]) - FIND("|", Table3[[#This Row],[category]], FIND("|", Table3[[#This Row],[category]]) + 1))</f>
        <v>Cables&amp;Accessories|Cables|USBCables</v>
      </c>
      <c r="I1004" s="6">
        <v>179</v>
      </c>
      <c r="J1004" s="6">
        <v>499</v>
      </c>
      <c r="K1004" s="1">
        <f t="shared" si="91"/>
        <v>64.128256513026045</v>
      </c>
      <c r="L1004" s="3">
        <v>0.64</v>
      </c>
      <c r="M1004" s="1">
        <v>4</v>
      </c>
      <c r="N1004" s="11">
        <v>1934</v>
      </c>
      <c r="O1004" s="7">
        <f>IF(ISNUMBER(Table3[[#This Row],[rating]]), Table3[[#This Row],[rating]], "")</f>
        <v>4</v>
      </c>
      <c r="P1004" s="7">
        <f>Table3[[#This Row],[average rating]] + (Table3[[#This Row],[rating_count]] / 1000)</f>
        <v>5.9340000000000002</v>
      </c>
      <c r="Q1004" s="7">
        <f>IFERROR(ROUND(VALUE(Table3[[#This Row],[rating]]), 0), "")</f>
        <v>4</v>
      </c>
      <c r="R1004" t="s">
        <v>318</v>
      </c>
      <c r="S1004" t="s">
        <v>319</v>
      </c>
      <c r="T1004" t="s">
        <v>320</v>
      </c>
      <c r="U1004" t="s">
        <v>321</v>
      </c>
      <c r="V1004" t="s">
        <v>322</v>
      </c>
      <c r="W1004" t="s">
        <v>323</v>
      </c>
      <c r="X1004" t="s">
        <v>324</v>
      </c>
      <c r="Y1004" t="s">
        <v>325</v>
      </c>
      <c r="Z1004" s="6">
        <f t="shared" si="92"/>
        <v>965066</v>
      </c>
      <c r="AA1004" s="6">
        <f>IFERROR(VALUE(Table3[[#This Row],[potential revenue]]), 0)</f>
        <v>965066</v>
      </c>
      <c r="AB1004" t="str">
        <f t="shared" si="93"/>
        <v>Yes</v>
      </c>
      <c r="AC1004">
        <f t="shared" ref="AC1004:AC1009" si="98">COUNTIF(E1003:Y1502, "Yes")</f>
        <v>0</v>
      </c>
      <c r="AD1004" t="str">
        <f t="shared" si="94"/>
        <v>₹200–₹500</v>
      </c>
      <c r="AE1004" t="str">
        <f t="shared" si="95"/>
        <v>61–70%</v>
      </c>
    </row>
    <row r="1005" spans="1:31" x14ac:dyDescent="0.35">
      <c r="A1005" t="s">
        <v>316</v>
      </c>
      <c r="B1005" t="s">
        <v>8740</v>
      </c>
      <c r="C1005" t="str">
        <f>PROPER(Table3[[#This Row],[product_name2]])</f>
        <v>Bajaj Dx-6 1000W Dry Iron With Advance Soleplate And Anti-Bacterial German Coating Technology, White</v>
      </c>
      <c r="D1005" t="s">
        <v>8741</v>
      </c>
      <c r="E1005" t="s">
        <v>20</v>
      </c>
      <c r="F1005" t="str">
        <f>LEFT(Table3[[#This Row],[category]], FIND("|", Table3[[#This Row],[category]]) - 1)</f>
        <v>Computers&amp;Accessories</v>
      </c>
      <c r="G1005" t="str">
        <f>MID(Table3[[#This Row],[category]], FIND("|", Table3[[#This Row],[category]]) + 1, FIND("|", Table3[[#This Row],[category]], FIND("|", Table3[[#This Row],[category]]) + 1) - FIND("|", Table3[[#This Row],[category]]) - 1)</f>
        <v>Accessories&amp;Peripherals</v>
      </c>
      <c r="H1005" t="str">
        <f>RIGHT(Table3[[#This Row],[category]], LEN(Table3[[#This Row],[category]]) - FIND("|", Table3[[#This Row],[category]], FIND("|", Table3[[#This Row],[category]]) + 1))</f>
        <v>Cables&amp;Accessories|Cables|USBCables</v>
      </c>
      <c r="I1005" s="6">
        <v>179</v>
      </c>
      <c r="J1005" s="6">
        <v>499</v>
      </c>
      <c r="K1005" s="1">
        <f t="shared" si="91"/>
        <v>64.128256513026045</v>
      </c>
      <c r="L1005" s="3">
        <v>0.64</v>
      </c>
      <c r="M1005" s="1">
        <v>4</v>
      </c>
      <c r="N1005" s="11">
        <v>1933</v>
      </c>
      <c r="O1005" s="7">
        <f>IF(ISNUMBER(Table3[[#This Row],[rating]]), Table3[[#This Row],[rating]], "")</f>
        <v>4</v>
      </c>
      <c r="P1005" s="7">
        <f>Table3[[#This Row],[average rating]] + (Table3[[#This Row],[rating_count]] / 1000)</f>
        <v>5.9329999999999998</v>
      </c>
      <c r="Q1005" s="7">
        <f>IFERROR(ROUND(VALUE(Table3[[#This Row],[rating]]), 0), "")</f>
        <v>4</v>
      </c>
      <c r="R1005" t="s">
        <v>318</v>
      </c>
      <c r="S1005" t="s">
        <v>319</v>
      </c>
      <c r="T1005" t="s">
        <v>320</v>
      </c>
      <c r="U1005" t="s">
        <v>321</v>
      </c>
      <c r="V1005" t="s">
        <v>322</v>
      </c>
      <c r="W1005" t="s">
        <v>323</v>
      </c>
      <c r="X1005" t="s">
        <v>324</v>
      </c>
      <c r="Y1005" t="s">
        <v>6847</v>
      </c>
      <c r="Z1005" s="6">
        <f t="shared" si="92"/>
        <v>964567</v>
      </c>
      <c r="AA1005" s="6">
        <f>IFERROR(VALUE(Table3[[#This Row],[potential revenue]]), 0)</f>
        <v>964567</v>
      </c>
      <c r="AB1005" t="str">
        <f t="shared" si="93"/>
        <v>Yes</v>
      </c>
      <c r="AC1005">
        <f t="shared" si="98"/>
        <v>0</v>
      </c>
      <c r="AD1005" t="str">
        <f t="shared" si="94"/>
        <v>&lt;₹200</v>
      </c>
      <c r="AE1005" t="str">
        <f t="shared" si="95"/>
        <v>61–70%</v>
      </c>
    </row>
    <row r="1006" spans="1:31" x14ac:dyDescent="0.35">
      <c r="A1006" t="s">
        <v>10364</v>
      </c>
      <c r="B1006" t="s">
        <v>11455</v>
      </c>
      <c r="C1006" t="str">
        <f>PROPER(Table3[[#This Row],[product_name2]])</f>
        <v>Preethi Mga-502 0.4-Litre Grind And Store Jar (White), Stainless Steel, Set Of 1</v>
      </c>
      <c r="D1006" t="s">
        <v>11456</v>
      </c>
      <c r="E1006" t="s">
        <v>8941</v>
      </c>
      <c r="F1006" t="str">
        <f>LEFT(Table3[[#This Row],[category]], FIND("|", Table3[[#This Row],[category]]) - 1)</f>
        <v>Home&amp;Kitchen</v>
      </c>
      <c r="G1006" t="str">
        <f>MID(Table3[[#This Row],[category]], FIND("|", Table3[[#This Row],[category]]) + 1, FIND("|", Table3[[#This Row],[category]], FIND("|", Table3[[#This Row],[category]]) + 1) - FIND("|", Table3[[#This Row],[category]]) - 1)</f>
        <v>Kitchen&amp;HomeAppliances</v>
      </c>
      <c r="H1006" t="str">
        <f>RIGHT(Table3[[#This Row],[category]], LEN(Table3[[#This Row],[category]]) - FIND("|", Table3[[#This Row],[category]], FIND("|", Table3[[#This Row],[category]]) + 1))</f>
        <v>Vacuum,Cleaning&amp;Ironing|Irons,Steamers&amp;Accessories|Irons|SteamIrons</v>
      </c>
      <c r="I1006" s="6">
        <v>4280</v>
      </c>
      <c r="J1006" s="6">
        <v>5995</v>
      </c>
      <c r="K1006" s="1">
        <f t="shared" si="91"/>
        <v>28.607172643869895</v>
      </c>
      <c r="L1006" s="3">
        <v>0.28999999999999998</v>
      </c>
      <c r="M1006" s="1">
        <v>3.8</v>
      </c>
      <c r="N1006" s="11">
        <v>2112</v>
      </c>
      <c r="O1006" s="7">
        <f>IF(ISNUMBER(Table3[[#This Row],[rating]]), Table3[[#This Row],[rating]], "")</f>
        <v>3.8</v>
      </c>
      <c r="P1006" s="7">
        <f>Table3[[#This Row],[average rating]] + (Table3[[#This Row],[rating_count]] / 1000)</f>
        <v>5.9119999999999999</v>
      </c>
      <c r="Q1006" s="7">
        <f>IFERROR(ROUND(VALUE(Table3[[#This Row],[rating]]), 0), "")</f>
        <v>4</v>
      </c>
      <c r="R1006" t="s">
        <v>10366</v>
      </c>
      <c r="S1006" t="s">
        <v>10367</v>
      </c>
      <c r="T1006" t="s">
        <v>10368</v>
      </c>
      <c r="U1006" t="s">
        <v>10369</v>
      </c>
      <c r="V1006" t="s">
        <v>10370</v>
      </c>
      <c r="W1006" t="s">
        <v>10371</v>
      </c>
      <c r="X1006" t="s">
        <v>10372</v>
      </c>
      <c r="Y1006" t="s">
        <v>10373</v>
      </c>
      <c r="Z1006" s="6">
        <f t="shared" si="92"/>
        <v>12661440</v>
      </c>
      <c r="AA1006" s="6">
        <f>IFERROR(VALUE(Table3[[#This Row],[potential revenue]]), 0)</f>
        <v>12661440</v>
      </c>
      <c r="AB1006" t="str">
        <f t="shared" si="93"/>
        <v>Yes</v>
      </c>
      <c r="AC1006">
        <f t="shared" si="98"/>
        <v>0</v>
      </c>
      <c r="AD1006" t="str">
        <f t="shared" si="94"/>
        <v>&lt;₹200</v>
      </c>
      <c r="AE1006" t="str">
        <f t="shared" si="95"/>
        <v>21–30%</v>
      </c>
    </row>
    <row r="1007" spans="1:31" x14ac:dyDescent="0.35">
      <c r="A1007" t="s">
        <v>1512</v>
      </c>
      <c r="B1007" t="s">
        <v>2319</v>
      </c>
      <c r="C1007" t="str">
        <f>PROPER(Table3[[#This Row],[product_name2]])</f>
        <v>Belkin Apple Certified Lightning To Usb Charge And Sync Tough Braided Cable For Iphone, Ipad, Air Pods, 3.3 Feet (1 Meters) ‚Äì Black</v>
      </c>
      <c r="D1007" t="s">
        <v>2320</v>
      </c>
      <c r="E1007" t="s">
        <v>172</v>
      </c>
      <c r="F1007" t="str">
        <f>LEFT(Table3[[#This Row],[category]], FIND("|", Table3[[#This Row],[category]]) - 1)</f>
        <v>Electronics</v>
      </c>
      <c r="G1007" t="str">
        <f>MID(Table3[[#This Row],[category]], FIND("|", Table3[[#This Row],[category]]) + 1, FIND("|", Table3[[#This Row],[category]], FIND("|", Table3[[#This Row],[category]]) + 1) - FIND("|", Table3[[#This Row],[category]]) - 1)</f>
        <v>HomeTheater,TV&amp;Video</v>
      </c>
      <c r="H1007" t="str">
        <f>RIGHT(Table3[[#This Row],[category]], LEN(Table3[[#This Row],[category]]) - FIND("|", Table3[[#This Row],[category]], FIND("|", Table3[[#This Row],[category]]) + 1))</f>
        <v>Televisions|SmartTelevisions</v>
      </c>
      <c r="I1007" s="6">
        <v>12499</v>
      </c>
      <c r="J1007" s="6">
        <v>22990</v>
      </c>
      <c r="K1007" s="1">
        <f t="shared" si="91"/>
        <v>45.632883862548937</v>
      </c>
      <c r="L1007" s="3">
        <v>0.46</v>
      </c>
      <c r="M1007" s="1">
        <v>4.3</v>
      </c>
      <c r="N1007" s="11">
        <v>1611</v>
      </c>
      <c r="O1007" s="7">
        <f>IF(ISNUMBER(Table3[[#This Row],[rating]]), Table3[[#This Row],[rating]], "")</f>
        <v>4.3</v>
      </c>
      <c r="P1007" s="7">
        <f>Table3[[#This Row],[average rating]] + (Table3[[#This Row],[rating_count]] / 1000)</f>
        <v>5.9109999999999996</v>
      </c>
      <c r="Q1007" s="7">
        <f>IFERROR(ROUND(VALUE(Table3[[#This Row],[rating]]), 0), "")</f>
        <v>4</v>
      </c>
      <c r="R1007" t="s">
        <v>1514</v>
      </c>
      <c r="S1007" t="s">
        <v>1515</v>
      </c>
      <c r="T1007" t="s">
        <v>1516</v>
      </c>
      <c r="U1007" t="s">
        <v>1517</v>
      </c>
      <c r="V1007" t="s">
        <v>1518</v>
      </c>
      <c r="W1007" t="s">
        <v>1519</v>
      </c>
      <c r="X1007" t="s">
        <v>1520</v>
      </c>
      <c r="Y1007" t="s">
        <v>1521</v>
      </c>
      <c r="Z1007" s="6">
        <f t="shared" si="92"/>
        <v>37036890</v>
      </c>
      <c r="AA1007" s="6">
        <f>IFERROR(VALUE(Table3[[#This Row],[potential revenue]]), 0)</f>
        <v>37036890</v>
      </c>
      <c r="AB1007" t="str">
        <f t="shared" si="93"/>
        <v>No</v>
      </c>
      <c r="AC1007">
        <f t="shared" si="98"/>
        <v>0</v>
      </c>
      <c r="AD1007" t="str">
        <f t="shared" si="94"/>
        <v>&gt;₹500</v>
      </c>
      <c r="AE1007" t="str">
        <f t="shared" si="95"/>
        <v>41–50%</v>
      </c>
    </row>
    <row r="1008" spans="1:31" x14ac:dyDescent="0.35">
      <c r="A1008" t="s">
        <v>2392</v>
      </c>
      <c r="B1008" t="s">
        <v>2462</v>
      </c>
      <c r="C1008" t="str">
        <f>PROPER(Table3[[#This Row],[product_name2]])</f>
        <v>Astigo Compatible Remote Control For Mi Smart Led 4A (43"/32")</v>
      </c>
      <c r="D1008" t="s">
        <v>2463</v>
      </c>
      <c r="E1008" t="s">
        <v>172</v>
      </c>
      <c r="F1008" t="str">
        <f>LEFT(Table3[[#This Row],[category]], FIND("|", Table3[[#This Row],[category]]) - 1)</f>
        <v>Electronics</v>
      </c>
      <c r="G1008" t="str">
        <f>MID(Table3[[#This Row],[category]], FIND("|", Table3[[#This Row],[category]]) + 1, FIND("|", Table3[[#This Row],[category]], FIND("|", Table3[[#This Row],[category]]) + 1) - FIND("|", Table3[[#This Row],[category]]) - 1)</f>
        <v>HomeTheater,TV&amp;Video</v>
      </c>
      <c r="H1008" t="str">
        <f>RIGHT(Table3[[#This Row],[category]], LEN(Table3[[#This Row],[category]]) - FIND("|", Table3[[#This Row],[category]], FIND("|", Table3[[#This Row],[category]]) + 1))</f>
        <v>Televisions|SmartTelevisions</v>
      </c>
      <c r="I1008" s="6">
        <v>35999</v>
      </c>
      <c r="J1008" s="6">
        <v>49990</v>
      </c>
      <c r="K1008" s="1">
        <f t="shared" si="91"/>
        <v>27.987597519503897</v>
      </c>
      <c r="L1008" s="3">
        <v>0.28000000000000003</v>
      </c>
      <c r="M1008" s="1">
        <v>4.3</v>
      </c>
      <c r="N1008" s="11">
        <v>1611</v>
      </c>
      <c r="O1008" s="7">
        <f>IF(ISNUMBER(Table3[[#This Row],[rating]]), Table3[[#This Row],[rating]], "")</f>
        <v>4.3</v>
      </c>
      <c r="P1008" s="7">
        <f>Table3[[#This Row],[average rating]] + (Table3[[#This Row],[rating_count]] / 1000)</f>
        <v>5.9109999999999996</v>
      </c>
      <c r="Q1008" s="7">
        <f>IFERROR(ROUND(VALUE(Table3[[#This Row],[rating]]), 0), "")</f>
        <v>4</v>
      </c>
      <c r="R1008" t="s">
        <v>2394</v>
      </c>
      <c r="S1008" t="s">
        <v>1515</v>
      </c>
      <c r="T1008" t="s">
        <v>1516</v>
      </c>
      <c r="U1008" t="s">
        <v>1517</v>
      </c>
      <c r="V1008" t="s">
        <v>1518</v>
      </c>
      <c r="W1008" t="s">
        <v>1519</v>
      </c>
      <c r="X1008" t="s">
        <v>2395</v>
      </c>
      <c r="Y1008" t="s">
        <v>2396</v>
      </c>
      <c r="Z1008" s="6">
        <f t="shared" si="92"/>
        <v>80533890</v>
      </c>
      <c r="AA1008" s="6">
        <f>IFERROR(VALUE(Table3[[#This Row],[potential revenue]]), 0)</f>
        <v>80533890</v>
      </c>
      <c r="AB1008" t="str">
        <f t="shared" si="93"/>
        <v>No</v>
      </c>
      <c r="AC1008">
        <f t="shared" si="98"/>
        <v>0</v>
      </c>
      <c r="AD1008" t="str">
        <f t="shared" si="94"/>
        <v>&gt;₹500</v>
      </c>
      <c r="AE1008" t="str">
        <f t="shared" si="95"/>
        <v>21–30%</v>
      </c>
    </row>
    <row r="1009" spans="1:31" x14ac:dyDescent="0.35">
      <c r="A1009" t="s">
        <v>12524</v>
      </c>
      <c r="B1009" t="s">
        <v>916</v>
      </c>
      <c r="C1009" t="str">
        <f>PROPER(Table3[[#This Row],[product_name2]])</f>
        <v>Wayona Type C To Lightning Mfi Certified 20W Fast Charging Nylon Braided Usb C Cable For Iphone 14, 14 Pro, 14 Pro Max, 14 Plus, 13, 13 Pro, 13 Pro Max, 13 Mini, 12, 12 Pro, 11, 11 Pro Max Iphone 12 Mini, X, 8 (2M, Grey)</v>
      </c>
      <c r="D1009" t="s">
        <v>917</v>
      </c>
      <c r="E1009" t="s">
        <v>8753</v>
      </c>
      <c r="F1009" t="str">
        <f>LEFT(Table3[[#This Row],[category]], FIND("|", Table3[[#This Row],[category]]) - 1)</f>
        <v>Home&amp;Kitchen</v>
      </c>
      <c r="G1009" t="str">
        <f>MID(Table3[[#This Row],[category]], FIND("|", Table3[[#This Row],[category]]) + 1, FIND("|", Table3[[#This Row],[category]], FIND("|", Table3[[#This Row],[category]]) + 1) - FIND("|", Table3[[#This Row],[category]]) - 1)</f>
        <v>Kitchen&amp;HomeAppliances</v>
      </c>
      <c r="H1009" t="str">
        <f>RIGHT(Table3[[#This Row],[category]], LEN(Table3[[#This Row],[category]]) - FIND("|", Table3[[#This Row],[category]], FIND("|", Table3[[#This Row],[category]]) + 1))</f>
        <v>SmallKitchenAppliances|MixerGrinders</v>
      </c>
      <c r="I1009" s="6">
        <v>5490</v>
      </c>
      <c r="J1009" s="6">
        <v>7200</v>
      </c>
      <c r="K1009" s="1">
        <f t="shared" si="91"/>
        <v>23.75</v>
      </c>
      <c r="L1009" s="3">
        <v>0.24</v>
      </c>
      <c r="M1009" s="1">
        <v>4.5</v>
      </c>
      <c r="N1009" s="11">
        <v>1408</v>
      </c>
      <c r="O1009" s="7">
        <f>IF(ISNUMBER(Table3[[#This Row],[rating]]), Table3[[#This Row],[rating]], "")</f>
        <v>4.5</v>
      </c>
      <c r="P1009" s="7">
        <f>Table3[[#This Row],[average rating]] + (Table3[[#This Row],[rating_count]] / 1000)</f>
        <v>5.9079999999999995</v>
      </c>
      <c r="Q1009" s="7">
        <f>IFERROR(ROUND(VALUE(Table3[[#This Row],[rating]]), 0), "")</f>
        <v>5</v>
      </c>
      <c r="R1009" t="s">
        <v>12526</v>
      </c>
      <c r="S1009" t="s">
        <v>12527</v>
      </c>
      <c r="T1009" t="s">
        <v>12528</v>
      </c>
      <c r="U1009" t="s">
        <v>12529</v>
      </c>
      <c r="V1009" t="s">
        <v>12530</v>
      </c>
      <c r="W1009" t="s">
        <v>12531</v>
      </c>
      <c r="X1009" t="s">
        <v>12532</v>
      </c>
      <c r="Y1009" t="s">
        <v>12533</v>
      </c>
      <c r="Z1009" s="6">
        <f t="shared" si="92"/>
        <v>10137600</v>
      </c>
      <c r="AA1009" s="6">
        <f>IFERROR(VALUE(Table3[[#This Row],[potential revenue]]), 0)</f>
        <v>10137600</v>
      </c>
      <c r="AB1009" t="str">
        <f t="shared" si="93"/>
        <v>No</v>
      </c>
      <c r="AC1009">
        <f t="shared" si="98"/>
        <v>0</v>
      </c>
      <c r="AD1009" t="str">
        <f t="shared" si="94"/>
        <v>&gt;₹500</v>
      </c>
      <c r="AE1009" t="str">
        <f t="shared" si="95"/>
        <v>21–30%</v>
      </c>
    </row>
    <row r="1010" spans="1:31" x14ac:dyDescent="0.35">
      <c r="A1010" t="s">
        <v>574</v>
      </c>
      <c r="B1010" t="s">
        <v>11656</v>
      </c>
      <c r="C1010" t="str">
        <f>PROPER(Table3[[#This Row],[product_name2]])</f>
        <v>Ibell Sm1515New Sandwich Maker With Floating Hinges, 1000Watt, Panini / Grill / Toast (Black)</v>
      </c>
      <c r="D1010" t="s">
        <v>11657</v>
      </c>
      <c r="E1010" t="s">
        <v>469</v>
      </c>
      <c r="F1010" t="str">
        <f>LEFT(Table3[[#This Row],[category]], FIND("|", Table3[[#This Row],[category]]) - 1)</f>
        <v>Electronics</v>
      </c>
      <c r="G1010" t="str">
        <f>MID(Table3[[#This Row],[category]], FIND("|", Table3[[#This Row],[category]]) + 1, FIND("|", Table3[[#This Row],[category]], FIND("|", Table3[[#This Row],[category]]) + 1) - FIND("|", Table3[[#This Row],[category]]) - 1)</f>
        <v>HomeTheater,TV&amp;Video</v>
      </c>
      <c r="H1010" t="str">
        <f>RIGHT(Table3[[#This Row],[category]], LEN(Table3[[#This Row],[category]]) - FIND("|", Table3[[#This Row],[category]], FIND("|", Table3[[#This Row],[category]]) + 1))</f>
        <v>Accessories|RemoteControls</v>
      </c>
      <c r="I1010" s="6">
        <v>179</v>
      </c>
      <c r="J1010" s="6">
        <v>799</v>
      </c>
      <c r="K1010" s="1">
        <f t="shared" si="91"/>
        <v>77.596996245306642</v>
      </c>
      <c r="L1010" s="3">
        <v>0.78</v>
      </c>
      <c r="M1010" s="1">
        <v>3.7</v>
      </c>
      <c r="N1010" s="11">
        <v>2201</v>
      </c>
      <c r="O1010" s="7">
        <f>IF(ISNUMBER(Table3[[#This Row],[rating]]), Table3[[#This Row],[rating]], "")</f>
        <v>3.7</v>
      </c>
      <c r="P1010" s="7">
        <f>Table3[[#This Row],[average rating]] + (Table3[[#This Row],[rating_count]] / 1000)</f>
        <v>5.9009999999999998</v>
      </c>
      <c r="Q1010" s="7">
        <f>IFERROR(ROUND(VALUE(Table3[[#This Row],[rating]]), 0), "")</f>
        <v>4</v>
      </c>
      <c r="R1010" t="s">
        <v>576</v>
      </c>
      <c r="S1010" t="s">
        <v>577</v>
      </c>
      <c r="T1010" t="s">
        <v>578</v>
      </c>
      <c r="U1010" t="s">
        <v>579</v>
      </c>
      <c r="V1010" t="s">
        <v>580</v>
      </c>
      <c r="W1010" t="s">
        <v>581</v>
      </c>
      <c r="X1010" t="s">
        <v>582</v>
      </c>
      <c r="Y1010" t="s">
        <v>583</v>
      </c>
      <c r="Z1010" s="6">
        <f t="shared" si="92"/>
        <v>1758599</v>
      </c>
      <c r="AA1010" s="6">
        <f>IFERROR(VALUE(Table3[[#This Row],[potential revenue]]), 0)</f>
        <v>1758599</v>
      </c>
      <c r="AB1010" t="str">
        <f t="shared" si="93"/>
        <v>No</v>
      </c>
      <c r="AC1010">
        <f>COUNTIF(E1009:AB1508, "Yes")</f>
        <v>286</v>
      </c>
      <c r="AD1010" t="str">
        <f t="shared" si="94"/>
        <v>&gt;₹500</v>
      </c>
      <c r="AE1010" t="str">
        <f t="shared" si="95"/>
        <v>71–80%</v>
      </c>
    </row>
    <row r="1011" spans="1:31" x14ac:dyDescent="0.35">
      <c r="A1011" t="s">
        <v>3572</v>
      </c>
      <c r="B1011" t="s">
        <v>6080</v>
      </c>
      <c r="C1011" t="str">
        <f>PROPER(Table3[[#This Row],[product_name2]])</f>
        <v>Callas Multipurpose Foldable Laptop Table With Cup Holder | Drawer | Mac Holder | Table Holder Study Table, Breakfast Table, Foldable And Portable/Ergonomic &amp; Rounded Edges/Non-Slip Legs (Wa-27-Black)</v>
      </c>
      <c r="D1011" t="s">
        <v>6081</v>
      </c>
      <c r="E1011" t="s">
        <v>3512</v>
      </c>
      <c r="F1011" t="str">
        <f>LEFT(Table3[[#This Row],[category]], FIND("|", Table3[[#This Row],[category]]) - 1)</f>
        <v>Electronics</v>
      </c>
      <c r="G1011" t="str">
        <f>MID(Table3[[#This Row],[category]], FIND("|", Table3[[#This Row],[category]]) + 1, FIND("|", Table3[[#This Row],[category]], FIND("|", Table3[[#This Row],[category]]) + 1) - FIND("|", Table3[[#This Row],[category]]) - 1)</f>
        <v>Mobiles&amp;Accessories</v>
      </c>
      <c r="H1011" t="str">
        <f>RIGHT(Table3[[#This Row],[category]], LEN(Table3[[#This Row],[category]]) - FIND("|", Table3[[#This Row],[category]], FIND("|", Table3[[#This Row],[category]]) + 1))</f>
        <v>MobileAccessories|Stands</v>
      </c>
      <c r="I1011" s="6">
        <v>199</v>
      </c>
      <c r="J1011" s="6">
        <v>499</v>
      </c>
      <c r="K1011" s="1">
        <f t="shared" si="91"/>
        <v>60.120240480961925</v>
      </c>
      <c r="L1011" s="3">
        <v>0.6</v>
      </c>
      <c r="M1011" s="1">
        <v>4.0999999999999996</v>
      </c>
      <c r="N1011" s="11">
        <v>1786</v>
      </c>
      <c r="O1011" s="7">
        <f>IF(ISNUMBER(Table3[[#This Row],[rating]]), Table3[[#This Row],[rating]], "")</f>
        <v>4.0999999999999996</v>
      </c>
      <c r="P1011" s="7">
        <f>Table3[[#This Row],[average rating]] + (Table3[[#This Row],[rating_count]] / 1000)</f>
        <v>5.8859999999999992</v>
      </c>
      <c r="Q1011" s="7">
        <f>IFERROR(ROUND(VALUE(Table3[[#This Row],[rating]]), 0), "")</f>
        <v>4</v>
      </c>
      <c r="R1011" t="s">
        <v>3574</v>
      </c>
      <c r="S1011" t="s">
        <v>3575</v>
      </c>
      <c r="T1011" t="s">
        <v>3576</v>
      </c>
      <c r="U1011" t="s">
        <v>3577</v>
      </c>
      <c r="V1011" t="s">
        <v>3578</v>
      </c>
      <c r="W1011" t="s">
        <v>3579</v>
      </c>
      <c r="X1011" t="s">
        <v>3580</v>
      </c>
      <c r="Y1011" t="s">
        <v>3581</v>
      </c>
      <c r="Z1011" s="6">
        <f t="shared" si="92"/>
        <v>891214</v>
      </c>
      <c r="AA1011" s="6">
        <f>IFERROR(VALUE(Table3[[#This Row],[potential revenue]]), 0)</f>
        <v>891214</v>
      </c>
      <c r="AB1011" t="str">
        <f t="shared" si="93"/>
        <v>Yes</v>
      </c>
      <c r="AC1011">
        <f t="shared" ref="AC1011:AC1016" si="99">COUNTIF(E1010:Y1509, "Yes")</f>
        <v>0</v>
      </c>
      <c r="AD1011" t="str">
        <f t="shared" si="94"/>
        <v>&lt;₹200</v>
      </c>
      <c r="AE1011" t="str">
        <f t="shared" si="95"/>
        <v>61–70%</v>
      </c>
    </row>
    <row r="1012" spans="1:31" x14ac:dyDescent="0.35">
      <c r="A1012" t="s">
        <v>705</v>
      </c>
      <c r="B1012" t="s">
        <v>3805</v>
      </c>
      <c r="C1012" t="str">
        <f>PROPER(Table3[[#This Row],[product_name2]])</f>
        <v>Noise Colorfit Pulse Smartwatch With 3.56 Cm (1.4") Full Touch Hd Display, Spo2, Heart Rate, Sleep Monitors &amp; 10-Day Battery - Jet Black</v>
      </c>
      <c r="D1012" t="s">
        <v>3806</v>
      </c>
      <c r="E1012" t="s">
        <v>20</v>
      </c>
      <c r="F1012" t="str">
        <f>LEFT(Table3[[#This Row],[category]], FIND("|", Table3[[#This Row],[category]]) - 1)</f>
        <v>Computers&amp;Accessories</v>
      </c>
      <c r="G1012" t="str">
        <f>MID(Table3[[#This Row],[category]], FIND("|", Table3[[#This Row],[category]]) + 1, FIND("|", Table3[[#This Row],[category]], FIND("|", Table3[[#This Row],[category]]) + 1) - FIND("|", Table3[[#This Row],[category]]) - 1)</f>
        <v>Accessories&amp;Peripherals</v>
      </c>
      <c r="H1012" t="str">
        <f>RIGHT(Table3[[#This Row],[category]], LEN(Table3[[#This Row],[category]]) - FIND("|", Table3[[#This Row],[category]], FIND("|", Table3[[#This Row],[category]]) + 1))</f>
        <v>Cables&amp;Accessories|Cables|USBCables</v>
      </c>
      <c r="I1012" s="6">
        <v>399</v>
      </c>
      <c r="J1012" s="6">
        <v>999</v>
      </c>
      <c r="K1012" s="1">
        <f t="shared" si="91"/>
        <v>60.06006006006006</v>
      </c>
      <c r="L1012" s="3">
        <v>0.6</v>
      </c>
      <c r="M1012" s="1">
        <v>4.0999999999999996</v>
      </c>
      <c r="N1012" s="11">
        <v>1780</v>
      </c>
      <c r="O1012" s="7">
        <f>IF(ISNUMBER(Table3[[#This Row],[rating]]), Table3[[#This Row],[rating]], "")</f>
        <v>4.0999999999999996</v>
      </c>
      <c r="P1012" s="7">
        <f>Table3[[#This Row],[average rating]] + (Table3[[#This Row],[rating_count]] / 1000)</f>
        <v>5.88</v>
      </c>
      <c r="Q1012" s="7">
        <f>IFERROR(ROUND(VALUE(Table3[[#This Row],[rating]]), 0), "")</f>
        <v>4</v>
      </c>
      <c r="R1012" t="s">
        <v>707</v>
      </c>
      <c r="S1012" t="s">
        <v>708</v>
      </c>
      <c r="T1012" t="s">
        <v>709</v>
      </c>
      <c r="U1012" t="s">
        <v>710</v>
      </c>
      <c r="V1012" t="s">
        <v>711</v>
      </c>
      <c r="W1012" t="s">
        <v>712</v>
      </c>
      <c r="X1012" t="s">
        <v>713</v>
      </c>
      <c r="Y1012" t="s">
        <v>714</v>
      </c>
      <c r="Z1012" s="6">
        <f t="shared" si="92"/>
        <v>1778220</v>
      </c>
      <c r="AA1012" s="6">
        <f>IFERROR(VALUE(Table3[[#This Row],[potential revenue]]), 0)</f>
        <v>1778220</v>
      </c>
      <c r="AB1012" t="str">
        <f t="shared" si="93"/>
        <v>Yes</v>
      </c>
      <c r="AC1012">
        <f t="shared" si="99"/>
        <v>0</v>
      </c>
      <c r="AD1012" t="str">
        <f t="shared" si="94"/>
        <v>&lt;₹200</v>
      </c>
      <c r="AE1012" t="str">
        <f t="shared" si="95"/>
        <v>61–70%</v>
      </c>
    </row>
    <row r="1013" spans="1:31" x14ac:dyDescent="0.35">
      <c r="A1013" t="s">
        <v>1035</v>
      </c>
      <c r="B1013" t="s">
        <v>206</v>
      </c>
      <c r="C1013" t="str">
        <f>PROPER(Table3[[#This Row],[product_name2]])</f>
        <v>Duracell Usb Lightning Apple Certified (Mfi) Braided Sync &amp; Charge Cable For Iphone, Ipad And Ipod. Fast Charging Lightning Cable, 3.9 Feet (1.2M) - Black</v>
      </c>
      <c r="D1013" t="s">
        <v>207</v>
      </c>
      <c r="E1013" t="s">
        <v>20</v>
      </c>
      <c r="F1013" t="str">
        <f>LEFT(Table3[[#This Row],[category]], FIND("|", Table3[[#This Row],[category]]) - 1)</f>
        <v>Computers&amp;Accessories</v>
      </c>
      <c r="G1013" t="str">
        <f>MID(Table3[[#This Row],[category]], FIND("|", Table3[[#This Row],[category]]) + 1, FIND("|", Table3[[#This Row],[category]], FIND("|", Table3[[#This Row],[category]]) + 1) - FIND("|", Table3[[#This Row],[category]]) - 1)</f>
        <v>Accessories&amp;Peripherals</v>
      </c>
      <c r="H1013" t="str">
        <f>RIGHT(Table3[[#This Row],[category]], LEN(Table3[[#This Row],[category]]) - FIND("|", Table3[[#This Row],[category]], FIND("|", Table3[[#This Row],[category]]) + 1))</f>
        <v>Cables&amp;Accessories|Cables|USBCables</v>
      </c>
      <c r="I1013" s="6">
        <v>399</v>
      </c>
      <c r="J1013" s="6">
        <v>999</v>
      </c>
      <c r="K1013" s="1">
        <f t="shared" si="91"/>
        <v>60.06006006006006</v>
      </c>
      <c r="L1013" s="3">
        <v>0.6</v>
      </c>
      <c r="M1013" s="1">
        <v>4.0999999999999996</v>
      </c>
      <c r="N1013" s="11">
        <v>1780</v>
      </c>
      <c r="O1013" s="7">
        <f>IF(ISNUMBER(Table3[[#This Row],[rating]]), Table3[[#This Row],[rating]], "")</f>
        <v>4.0999999999999996</v>
      </c>
      <c r="P1013" s="7">
        <f>Table3[[#This Row],[average rating]] + (Table3[[#This Row],[rating_count]] / 1000)</f>
        <v>5.88</v>
      </c>
      <c r="Q1013" s="7">
        <f>IFERROR(ROUND(VALUE(Table3[[#This Row],[rating]]), 0), "")</f>
        <v>4</v>
      </c>
      <c r="R1013" t="s">
        <v>1037</v>
      </c>
      <c r="S1013" t="s">
        <v>708</v>
      </c>
      <c r="T1013" t="s">
        <v>709</v>
      </c>
      <c r="U1013" t="s">
        <v>710</v>
      </c>
      <c r="V1013" t="s">
        <v>711</v>
      </c>
      <c r="W1013" t="s">
        <v>712</v>
      </c>
      <c r="X1013" t="s">
        <v>1038</v>
      </c>
      <c r="Y1013" t="s">
        <v>1039</v>
      </c>
      <c r="Z1013" s="6">
        <f t="shared" si="92"/>
        <v>1778220</v>
      </c>
      <c r="AA1013" s="6">
        <f>IFERROR(VALUE(Table3[[#This Row],[potential revenue]]), 0)</f>
        <v>1778220</v>
      </c>
      <c r="AB1013" t="str">
        <f t="shared" si="93"/>
        <v>Yes</v>
      </c>
      <c r="AC1013">
        <f t="shared" si="99"/>
        <v>0</v>
      </c>
      <c r="AD1013" t="str">
        <f t="shared" si="94"/>
        <v>₹200–₹500</v>
      </c>
      <c r="AE1013" t="str">
        <f t="shared" si="95"/>
        <v>61–70%</v>
      </c>
    </row>
    <row r="1014" spans="1:31" x14ac:dyDescent="0.35">
      <c r="A1014" t="s">
        <v>705</v>
      </c>
      <c r="B1014" t="s">
        <v>372</v>
      </c>
      <c r="C1014" t="str">
        <f>PROPER(Table3[[#This Row],[product_name2]])</f>
        <v>Sounce 65W Oneplus Dash Warp Charge Cable, 6.5A Type-C To Usb C Pd Data Sync Fast Charging Cable Compatible With One Plus 8T/ 9/ 9R/ 9 Pro/ 9Rt/ 10R/ Nord &amp; For All Type C Devices ‚Äì Red, 1 Meter</v>
      </c>
      <c r="D1014" t="s">
        <v>373</v>
      </c>
      <c r="E1014" t="s">
        <v>20</v>
      </c>
      <c r="F1014" t="str">
        <f>LEFT(Table3[[#This Row],[category]], FIND("|", Table3[[#This Row],[category]]) - 1)</f>
        <v>Computers&amp;Accessories</v>
      </c>
      <c r="G1014" t="str">
        <f>MID(Table3[[#This Row],[category]], FIND("|", Table3[[#This Row],[category]]) + 1, FIND("|", Table3[[#This Row],[category]], FIND("|", Table3[[#This Row],[category]]) + 1) - FIND("|", Table3[[#This Row],[category]]) - 1)</f>
        <v>Accessories&amp;Peripherals</v>
      </c>
      <c r="H1014" t="str">
        <f>RIGHT(Table3[[#This Row],[category]], LEN(Table3[[#This Row],[category]]) - FIND("|", Table3[[#This Row],[category]], FIND("|", Table3[[#This Row],[category]]) + 1))</f>
        <v>Cables&amp;Accessories|Cables|USBCables</v>
      </c>
      <c r="I1014" s="6">
        <v>399</v>
      </c>
      <c r="J1014" s="6">
        <v>999</v>
      </c>
      <c r="K1014" s="1">
        <f t="shared" si="91"/>
        <v>60.06006006006006</v>
      </c>
      <c r="L1014" s="3">
        <v>0.6</v>
      </c>
      <c r="M1014" s="1">
        <v>4.0999999999999996</v>
      </c>
      <c r="N1014" s="11">
        <v>1780</v>
      </c>
      <c r="O1014" s="7">
        <f>IF(ISNUMBER(Table3[[#This Row],[rating]]), Table3[[#This Row],[rating]], "")</f>
        <v>4.0999999999999996</v>
      </c>
      <c r="P1014" s="7">
        <f>Table3[[#This Row],[average rating]] + (Table3[[#This Row],[rating_count]] / 1000)</f>
        <v>5.88</v>
      </c>
      <c r="Q1014" s="7">
        <f>IFERROR(ROUND(VALUE(Table3[[#This Row],[rating]]), 0), "")</f>
        <v>4</v>
      </c>
      <c r="R1014" t="s">
        <v>707</v>
      </c>
      <c r="S1014" t="s">
        <v>708</v>
      </c>
      <c r="T1014" t="s">
        <v>709</v>
      </c>
      <c r="U1014" t="s">
        <v>710</v>
      </c>
      <c r="V1014" t="s">
        <v>711</v>
      </c>
      <c r="W1014" t="s">
        <v>712</v>
      </c>
      <c r="X1014" t="s">
        <v>713</v>
      </c>
      <c r="Y1014" t="s">
        <v>8283</v>
      </c>
      <c r="Z1014" s="6">
        <f t="shared" si="92"/>
        <v>1778220</v>
      </c>
      <c r="AA1014" s="6">
        <f>IFERROR(VALUE(Table3[[#This Row],[potential revenue]]), 0)</f>
        <v>1778220</v>
      </c>
      <c r="AB1014" t="str">
        <f t="shared" si="93"/>
        <v>Yes</v>
      </c>
      <c r="AC1014">
        <f t="shared" si="99"/>
        <v>0</v>
      </c>
      <c r="AD1014" t="str">
        <f t="shared" si="94"/>
        <v>₹200–₹500</v>
      </c>
      <c r="AE1014" t="str">
        <f t="shared" si="95"/>
        <v>61–70%</v>
      </c>
    </row>
    <row r="1015" spans="1:31" x14ac:dyDescent="0.35">
      <c r="A1015" t="s">
        <v>6734</v>
      </c>
      <c r="B1015" t="s">
        <v>6796</v>
      </c>
      <c r="C1015" t="str">
        <f>PROPER(Table3[[#This Row],[product_name2]])</f>
        <v>Zebronics Zeb-Evolve Wireless In Ear Neckband Earphone With Supporting Bluetooth V5.0, Voice Assistant, Rapid Charge, Call Function &amp; Magnetic Earpiece, With Mic (Metallic Blue)</v>
      </c>
      <c r="D1015" t="s">
        <v>6797</v>
      </c>
      <c r="E1015" t="s">
        <v>4879</v>
      </c>
      <c r="F1015" t="str">
        <f>LEFT(Table3[[#This Row],[category]], FIND("|", Table3[[#This Row],[category]]) - 1)</f>
        <v>Computers&amp;Accessories</v>
      </c>
      <c r="G1015" t="str">
        <f>MID(Table3[[#This Row],[category]], FIND("|", Table3[[#This Row],[category]]) + 1, FIND("|", Table3[[#This Row],[category]], FIND("|", Table3[[#This Row],[category]]) + 1) - FIND("|", Table3[[#This Row],[category]]) - 1)</f>
        <v>Accessories&amp;Peripherals</v>
      </c>
      <c r="H1015" t="str">
        <f>RIGHT(Table3[[#This Row],[category]], LEN(Table3[[#This Row],[category]]) - FIND("|", Table3[[#This Row],[category]], FIND("|", Table3[[#This Row],[category]]) + 1))</f>
        <v>Keyboards,Mice&amp;InputDevices|GraphicTablets</v>
      </c>
      <c r="I1015" s="6">
        <v>378</v>
      </c>
      <c r="J1015" s="6">
        <v>999</v>
      </c>
      <c r="K1015" s="1">
        <f t="shared" si="91"/>
        <v>62.162162162162161</v>
      </c>
      <c r="L1015" s="3">
        <v>0.62</v>
      </c>
      <c r="M1015" s="1">
        <v>4.0999999999999996</v>
      </c>
      <c r="N1015" s="11">
        <v>1779</v>
      </c>
      <c r="O1015" s="7">
        <f>IF(ISNUMBER(Table3[[#This Row],[rating]]), Table3[[#This Row],[rating]], "")</f>
        <v>4.0999999999999996</v>
      </c>
      <c r="P1015" s="7">
        <f>Table3[[#This Row],[average rating]] + (Table3[[#This Row],[rating_count]] / 1000)</f>
        <v>5.8789999999999996</v>
      </c>
      <c r="Q1015" s="7">
        <f>IFERROR(ROUND(VALUE(Table3[[#This Row],[rating]]), 0), "")</f>
        <v>4</v>
      </c>
      <c r="R1015" t="s">
        <v>6736</v>
      </c>
      <c r="S1015" t="s">
        <v>6737</v>
      </c>
      <c r="T1015" t="s">
        <v>6738</v>
      </c>
      <c r="U1015" t="s">
        <v>6739</v>
      </c>
      <c r="V1015" t="s">
        <v>6740</v>
      </c>
      <c r="W1015" t="s">
        <v>6741</v>
      </c>
      <c r="X1015" t="s">
        <v>6742</v>
      </c>
      <c r="Y1015" t="s">
        <v>6743</v>
      </c>
      <c r="Z1015" s="6">
        <f t="shared" si="92"/>
        <v>1777221</v>
      </c>
      <c r="AA1015" s="6">
        <f>IFERROR(VALUE(Table3[[#This Row],[potential revenue]]), 0)</f>
        <v>1777221</v>
      </c>
      <c r="AB1015" t="str">
        <f t="shared" si="93"/>
        <v>Yes</v>
      </c>
      <c r="AC1015">
        <f t="shared" si="99"/>
        <v>0</v>
      </c>
      <c r="AD1015" t="str">
        <f t="shared" si="94"/>
        <v>₹200–₹500</v>
      </c>
      <c r="AE1015" t="str">
        <f t="shared" si="95"/>
        <v>61–70%</v>
      </c>
    </row>
    <row r="1016" spans="1:31" x14ac:dyDescent="0.35">
      <c r="A1016" t="s">
        <v>12454</v>
      </c>
      <c r="B1016" t="s">
        <v>7719</v>
      </c>
      <c r="C1016" t="str">
        <f>PROPER(Table3[[#This Row],[product_name2]])</f>
        <v>Parker Vector Standard Chrome Trim Ball Pen (Ink - Black)</v>
      </c>
      <c r="D1016" t="s">
        <v>7720</v>
      </c>
      <c r="E1016" t="s">
        <v>8584</v>
      </c>
      <c r="F1016" t="str">
        <f>LEFT(Table3[[#This Row],[category]], FIND("|", Table3[[#This Row],[category]]) - 1)</f>
        <v>Home&amp;Kitchen</v>
      </c>
      <c r="G1016" t="str">
        <f>MID(Table3[[#This Row],[category]], FIND("|", Table3[[#This Row],[category]]) + 1, FIND("|", Table3[[#This Row],[category]], FIND("|", Table3[[#This Row],[category]]) + 1) - FIND("|", Table3[[#This Row],[category]]) - 1)</f>
        <v>Kitchen&amp;HomeAppliances</v>
      </c>
      <c r="H1016" t="str">
        <f>RIGHT(Table3[[#This Row],[category]], LEN(Table3[[#This Row],[category]]) - FIND("|", Table3[[#This Row],[category]], FIND("|", Table3[[#This Row],[category]]) + 1))</f>
        <v>SmallKitchenAppliances|Kettles&amp;HotWaterDispensers|ElectricKettles</v>
      </c>
      <c r="I1016" s="6">
        <v>1456</v>
      </c>
      <c r="J1016" s="6">
        <v>3190</v>
      </c>
      <c r="K1016" s="1">
        <f t="shared" si="91"/>
        <v>54.357366771159874</v>
      </c>
      <c r="L1016" s="3">
        <v>0.54</v>
      </c>
      <c r="M1016" s="1">
        <v>4.0999999999999996</v>
      </c>
      <c r="N1016" s="11">
        <v>1776</v>
      </c>
      <c r="O1016" s="7">
        <f>IF(ISNUMBER(Table3[[#This Row],[rating]]), Table3[[#This Row],[rating]], "")</f>
        <v>4.0999999999999996</v>
      </c>
      <c r="P1016" s="7">
        <f>Table3[[#This Row],[average rating]] + (Table3[[#This Row],[rating_count]] / 1000)</f>
        <v>5.8759999999999994</v>
      </c>
      <c r="Q1016" s="7">
        <f>IFERROR(ROUND(VALUE(Table3[[#This Row],[rating]]), 0), "")</f>
        <v>4</v>
      </c>
      <c r="R1016" t="s">
        <v>12456</v>
      </c>
      <c r="S1016" t="s">
        <v>12457</v>
      </c>
      <c r="T1016" t="s">
        <v>12458</v>
      </c>
      <c r="U1016" t="s">
        <v>12459</v>
      </c>
      <c r="V1016" t="s">
        <v>12460</v>
      </c>
      <c r="W1016" t="s">
        <v>12461</v>
      </c>
      <c r="X1016" t="s">
        <v>12462</v>
      </c>
      <c r="Y1016" t="s">
        <v>12463</v>
      </c>
      <c r="Z1016" s="6">
        <f t="shared" si="92"/>
        <v>5665440</v>
      </c>
      <c r="AA1016" s="6">
        <f>IFERROR(VALUE(Table3[[#This Row],[potential revenue]]), 0)</f>
        <v>5665440</v>
      </c>
      <c r="AB1016" t="str">
        <f t="shared" si="93"/>
        <v>Yes</v>
      </c>
      <c r="AC1016">
        <f t="shared" si="99"/>
        <v>0</v>
      </c>
      <c r="AD1016" t="str">
        <f t="shared" si="94"/>
        <v>₹200–₹500</v>
      </c>
      <c r="AE1016" t="str">
        <f t="shared" si="95"/>
        <v>51–60%</v>
      </c>
    </row>
    <row r="1017" spans="1:31" x14ac:dyDescent="0.35">
      <c r="A1017" t="s">
        <v>7382</v>
      </c>
      <c r="B1017" t="s">
        <v>12183</v>
      </c>
      <c r="C1017" t="str">
        <f>PROPER(Table3[[#This Row],[product_name2]])</f>
        <v>Macmillan Aquafresh 5 Micron Ps-05 10" In Pp Spun Filter Candle Set For All Type Ro Water Purifier 10 Inch (4)</v>
      </c>
      <c r="D1017" t="s">
        <v>12184</v>
      </c>
      <c r="E1017" t="s">
        <v>3082</v>
      </c>
      <c r="F1017" t="str">
        <f>LEFT(Table3[[#This Row],[category]], FIND("|", Table3[[#This Row],[category]]) - 1)</f>
        <v>Electronics</v>
      </c>
      <c r="G1017" t="str">
        <f>MID(Table3[[#This Row],[category]], FIND("|", Table3[[#This Row],[category]]) + 1, FIND("|", Table3[[#This Row],[category]], FIND("|", Table3[[#This Row],[category]]) + 1) - FIND("|", Table3[[#This Row],[category]]) - 1)</f>
        <v>Headphones,Earbuds&amp;Accessories</v>
      </c>
      <c r="H1017" t="str">
        <f>RIGHT(Table3[[#This Row],[category]], LEN(Table3[[#This Row],[category]]) - FIND("|", Table3[[#This Row],[category]], FIND("|", Table3[[#This Row],[category]]) + 1))</f>
        <v>Headphones|In-Ear</v>
      </c>
      <c r="I1017" s="6">
        <v>1599</v>
      </c>
      <c r="J1017" s="6">
        <v>2790</v>
      </c>
      <c r="K1017" s="1">
        <f t="shared" si="91"/>
        <v>42.688172043010752</v>
      </c>
      <c r="L1017" s="3">
        <v>0.43</v>
      </c>
      <c r="M1017" s="1">
        <v>3.6</v>
      </c>
      <c r="N1017" s="11">
        <v>2272</v>
      </c>
      <c r="O1017" s="7">
        <f>IF(ISNUMBER(Table3[[#This Row],[rating]]), Table3[[#This Row],[rating]], "")</f>
        <v>3.6</v>
      </c>
      <c r="P1017" s="7">
        <f>Table3[[#This Row],[average rating]] + (Table3[[#This Row],[rating_count]] / 1000)</f>
        <v>5.8719999999999999</v>
      </c>
      <c r="Q1017" s="7">
        <f>IFERROR(ROUND(VALUE(Table3[[#This Row],[rating]]), 0), "")</f>
        <v>4</v>
      </c>
      <c r="R1017" t="s">
        <v>7384</v>
      </c>
      <c r="S1017" t="s">
        <v>7385</v>
      </c>
      <c r="T1017" t="s">
        <v>7386</v>
      </c>
      <c r="U1017" t="s">
        <v>7387</v>
      </c>
      <c r="V1017" t="s">
        <v>7388</v>
      </c>
      <c r="W1017" t="s">
        <v>7389</v>
      </c>
      <c r="X1017" t="s">
        <v>7390</v>
      </c>
      <c r="Y1017" t="s">
        <v>7391</v>
      </c>
      <c r="Z1017" s="6">
        <f t="shared" si="92"/>
        <v>6338880</v>
      </c>
      <c r="AA1017" s="6">
        <f>IFERROR(VALUE(Table3[[#This Row],[potential revenue]]), 0)</f>
        <v>6338880</v>
      </c>
      <c r="AB1017" t="str">
        <f t="shared" si="93"/>
        <v>Yes</v>
      </c>
      <c r="AC1017">
        <f>COUNTIF(E1016:AB1515, "Yes")</f>
        <v>281</v>
      </c>
      <c r="AD1017" t="str">
        <f t="shared" si="94"/>
        <v>&gt;₹500</v>
      </c>
      <c r="AE1017" t="str">
        <f t="shared" si="95"/>
        <v>41–50%</v>
      </c>
    </row>
    <row r="1018" spans="1:31" x14ac:dyDescent="0.35">
      <c r="A1018" t="s">
        <v>8562</v>
      </c>
      <c r="B1018" t="s">
        <v>3582</v>
      </c>
      <c r="C1018" t="str">
        <f>PROPER(Table3[[#This Row],[product_name2]])</f>
        <v>Ambrane 10000Mah Slim Power Bank, 20W Fast Charging, Dual Output, Type C Pd (Input &amp; Output), Quick Charge, Li-Polymer, Multi-Layer Protection For Iphone, Anrdoid &amp; Other Devices (Stylo 10K, Black)</v>
      </c>
      <c r="D1018" t="s">
        <v>3583</v>
      </c>
      <c r="E1018" t="s">
        <v>5861</v>
      </c>
      <c r="F1018" t="str">
        <f>LEFT(Table3[[#This Row],[category]], FIND("|", Table3[[#This Row],[category]]) - 1)</f>
        <v>Computers&amp;Accessories</v>
      </c>
      <c r="G1018" t="str">
        <f>MID(Table3[[#This Row],[category]], FIND("|", Table3[[#This Row],[category]]) + 1, FIND("|", Table3[[#This Row],[category]], FIND("|", Table3[[#This Row],[category]]) + 1) - FIND("|", Table3[[#This Row],[category]]) - 1)</f>
        <v>Accessories&amp;Peripherals</v>
      </c>
      <c r="H1018" t="str">
        <f>RIGHT(Table3[[#This Row],[category]], LEN(Table3[[#This Row],[category]]) - FIND("|", Table3[[#This Row],[category]], FIND("|", Table3[[#This Row],[category]]) + 1))</f>
        <v>USBGadgets|Lamps</v>
      </c>
      <c r="I1018" s="6">
        <v>298</v>
      </c>
      <c r="J1018" s="6">
        <v>999</v>
      </c>
      <c r="K1018" s="1">
        <f t="shared" si="91"/>
        <v>70.170170170170167</v>
      </c>
      <c r="L1018" s="3">
        <v>0.7</v>
      </c>
      <c r="M1018" s="1">
        <v>4.3</v>
      </c>
      <c r="N1018" s="11">
        <v>1552</v>
      </c>
      <c r="O1018" s="7">
        <f>IF(ISNUMBER(Table3[[#This Row],[rating]]), Table3[[#This Row],[rating]], "")</f>
        <v>4.3</v>
      </c>
      <c r="P1018" s="7">
        <f>Table3[[#This Row],[average rating]] + (Table3[[#This Row],[rating_count]] / 1000)</f>
        <v>5.8520000000000003</v>
      </c>
      <c r="Q1018" s="7">
        <f>IFERROR(ROUND(VALUE(Table3[[#This Row],[rating]]), 0), "")</f>
        <v>4</v>
      </c>
      <c r="R1018" t="s">
        <v>8564</v>
      </c>
      <c r="S1018" t="s">
        <v>8565</v>
      </c>
      <c r="T1018" t="s">
        <v>8566</v>
      </c>
      <c r="U1018" t="s">
        <v>8567</v>
      </c>
      <c r="V1018" t="s">
        <v>8568</v>
      </c>
      <c r="W1018" t="s">
        <v>8569</v>
      </c>
      <c r="X1018" t="s">
        <v>8570</v>
      </c>
      <c r="Y1018" t="s">
        <v>8571</v>
      </c>
      <c r="Z1018" s="6">
        <f t="shared" si="92"/>
        <v>1550448</v>
      </c>
      <c r="AA1018" s="6">
        <f>IFERROR(VALUE(Table3[[#This Row],[potential revenue]]), 0)</f>
        <v>1550448</v>
      </c>
      <c r="AB1018" t="str">
        <f t="shared" si="93"/>
        <v>No</v>
      </c>
      <c r="AC1018">
        <f t="shared" ref="AC1018:AC1024" si="100">COUNTIF(E1017:Y1516, "Yes")</f>
        <v>0</v>
      </c>
      <c r="AD1018" t="str">
        <f t="shared" si="94"/>
        <v>&gt;₹500</v>
      </c>
      <c r="AE1018" t="str">
        <f t="shared" si="95"/>
        <v>71–80%</v>
      </c>
    </row>
    <row r="1019" spans="1:31" x14ac:dyDescent="0.35">
      <c r="A1019" t="s">
        <v>1256</v>
      </c>
      <c r="B1019" t="s">
        <v>9594</v>
      </c>
      <c r="C1019" t="str">
        <f>PROPER(Table3[[#This Row],[product_name2]])</f>
        <v>Pigeon Kessel Multipurpose Kettle (12173) 1.2 Litres With Stainless Steel Body, Used For Boiling Water And Milk, Tea, Coffee, Oats, Noodles, Soup Etc. 600 Watt (Black &amp; Silver)</v>
      </c>
      <c r="D1019" t="s">
        <v>9595</v>
      </c>
      <c r="E1019" t="s">
        <v>469</v>
      </c>
      <c r="F1019" t="str">
        <f>LEFT(Table3[[#This Row],[category]], FIND("|", Table3[[#This Row],[category]]) - 1)</f>
        <v>Electronics</v>
      </c>
      <c r="G1019" t="str">
        <f>MID(Table3[[#This Row],[category]], FIND("|", Table3[[#This Row],[category]]) + 1, FIND("|", Table3[[#This Row],[category]], FIND("|", Table3[[#This Row],[category]]) + 1) - FIND("|", Table3[[#This Row],[category]]) - 1)</f>
        <v>HomeTheater,TV&amp;Video</v>
      </c>
      <c r="H1019" t="str">
        <f>RIGHT(Table3[[#This Row],[category]], LEN(Table3[[#This Row],[category]]) - FIND("|", Table3[[#This Row],[category]], FIND("|", Table3[[#This Row],[category]]) + 1))</f>
        <v>Accessories|RemoteControls</v>
      </c>
      <c r="I1019" s="6">
        <v>399</v>
      </c>
      <c r="J1019" s="6">
        <v>399</v>
      </c>
      <c r="K1019" s="1">
        <f t="shared" si="91"/>
        <v>0</v>
      </c>
      <c r="L1019" s="3">
        <v>0</v>
      </c>
      <c r="M1019" s="1">
        <v>3.9</v>
      </c>
      <c r="N1019" s="11">
        <v>1951</v>
      </c>
      <c r="O1019" s="7">
        <f>IF(ISNUMBER(Table3[[#This Row],[rating]]), Table3[[#This Row],[rating]], "")</f>
        <v>3.9</v>
      </c>
      <c r="P1019" s="7">
        <f>Table3[[#This Row],[average rating]] + (Table3[[#This Row],[rating_count]] / 1000)</f>
        <v>5.851</v>
      </c>
      <c r="Q1019" s="7">
        <f>IFERROR(ROUND(VALUE(Table3[[#This Row],[rating]]), 0), "")</f>
        <v>4</v>
      </c>
      <c r="R1019" t="s">
        <v>1258</v>
      </c>
      <c r="S1019" t="s">
        <v>1259</v>
      </c>
      <c r="T1019" t="s">
        <v>1260</v>
      </c>
      <c r="U1019" t="s">
        <v>1261</v>
      </c>
      <c r="V1019" t="s">
        <v>1262</v>
      </c>
      <c r="W1019" t="s">
        <v>1263</v>
      </c>
      <c r="X1019" t="s">
        <v>1264</v>
      </c>
      <c r="Y1019" t="s">
        <v>1265</v>
      </c>
      <c r="Z1019" s="6">
        <f t="shared" si="92"/>
        <v>778449</v>
      </c>
      <c r="AA1019" s="6">
        <f>IFERROR(VALUE(Table3[[#This Row],[potential revenue]]), 0)</f>
        <v>778449</v>
      </c>
      <c r="AB1019" t="str">
        <f t="shared" si="93"/>
        <v>Yes</v>
      </c>
      <c r="AC1019">
        <f t="shared" si="100"/>
        <v>0</v>
      </c>
      <c r="AD1019" t="str">
        <f t="shared" si="94"/>
        <v>₹200–₹500</v>
      </c>
      <c r="AE1019" t="str">
        <f t="shared" si="95"/>
        <v>0–10%</v>
      </c>
    </row>
    <row r="1020" spans="1:31" x14ac:dyDescent="0.35">
      <c r="A1020" t="s">
        <v>7835</v>
      </c>
      <c r="B1020" t="s">
        <v>11235</v>
      </c>
      <c r="C1020" t="str">
        <f>PROPER(Table3[[#This Row],[product_name2]])</f>
        <v>Inalsa Electric Fan Heater Hotty - 2000 Watts Variable Temperature Control Cool/Warm/Hot Air Selector | Over Heat Protection | Isi Certification, White</v>
      </c>
      <c r="D1020" t="s">
        <v>11236</v>
      </c>
      <c r="E1020" t="s">
        <v>7837</v>
      </c>
      <c r="F1020" t="str">
        <f>LEFT(Table3[[#This Row],[category]], FIND("|", Table3[[#This Row],[category]]) - 1)</f>
        <v>Computers&amp;Accessories</v>
      </c>
      <c r="G1020" t="str">
        <f>MID(Table3[[#This Row],[category]], FIND("|", Table3[[#This Row],[category]]) + 1, FIND("|", Table3[[#This Row],[category]], FIND("|", Table3[[#This Row],[category]]) + 1) - FIND("|", Table3[[#This Row],[category]]) - 1)</f>
        <v>Accessories&amp;Peripherals</v>
      </c>
      <c r="H1020" t="str">
        <f>RIGHT(Table3[[#This Row],[category]], LEN(Table3[[#This Row],[category]]) - FIND("|", Table3[[#This Row],[category]], FIND("|", Table3[[#This Row],[category]]) + 1))</f>
        <v>PCGamingPeripherals|Headsets</v>
      </c>
      <c r="I1020" s="6">
        <v>1199</v>
      </c>
      <c r="J1020" s="6">
        <v>5499</v>
      </c>
      <c r="K1020" s="1">
        <f t="shared" si="91"/>
        <v>78.196035642844151</v>
      </c>
      <c r="L1020" s="3">
        <v>0.78</v>
      </c>
      <c r="M1020" s="1">
        <v>3.8</v>
      </c>
      <c r="N1020" s="11">
        <v>2043</v>
      </c>
      <c r="O1020" s="7">
        <f>IF(ISNUMBER(Table3[[#This Row],[rating]]), Table3[[#This Row],[rating]], "")</f>
        <v>3.8</v>
      </c>
      <c r="P1020" s="7">
        <f>Table3[[#This Row],[average rating]] + (Table3[[#This Row],[rating_count]] / 1000)</f>
        <v>5.843</v>
      </c>
      <c r="Q1020" s="7">
        <f>IFERROR(ROUND(VALUE(Table3[[#This Row],[rating]]), 0), "")</f>
        <v>4</v>
      </c>
      <c r="R1020" t="s">
        <v>7838</v>
      </c>
      <c r="S1020" t="s">
        <v>7839</v>
      </c>
      <c r="T1020" t="s">
        <v>7840</v>
      </c>
      <c r="U1020" t="s">
        <v>7841</v>
      </c>
      <c r="V1020" t="s">
        <v>7842</v>
      </c>
      <c r="W1020" t="s">
        <v>7843</v>
      </c>
      <c r="X1020" t="s">
        <v>7844</v>
      </c>
      <c r="Y1020" t="s">
        <v>7845</v>
      </c>
      <c r="Z1020" s="6">
        <f t="shared" si="92"/>
        <v>11234457</v>
      </c>
      <c r="AA1020" s="6">
        <f>IFERROR(VALUE(Table3[[#This Row],[potential revenue]]), 0)</f>
        <v>11234457</v>
      </c>
      <c r="AB1020" t="str">
        <f t="shared" si="93"/>
        <v>No</v>
      </c>
      <c r="AC1020">
        <f t="shared" si="100"/>
        <v>0</v>
      </c>
      <c r="AD1020" t="str">
        <f t="shared" si="94"/>
        <v>₹200–₹500</v>
      </c>
      <c r="AE1020" t="str">
        <f t="shared" si="95"/>
        <v>71–80%</v>
      </c>
    </row>
    <row r="1021" spans="1:31" x14ac:dyDescent="0.35">
      <c r="A1021" t="s">
        <v>10528</v>
      </c>
      <c r="B1021" t="s">
        <v>7467</v>
      </c>
      <c r="C1021" t="str">
        <f>PROPER(Table3[[#This Row],[product_name2]])</f>
        <v>Supcares Laptop Stand 7 Height Adjustable, Aluminium, Ventilated, Foldable, Portable Laptop Holder For Desk &amp; Table Mount Upto 15.6 Inch Laptop With Carry Pouch (Silver)</v>
      </c>
      <c r="D1021" t="s">
        <v>7468</v>
      </c>
      <c r="E1021" t="s">
        <v>9013</v>
      </c>
      <c r="F1021" t="str">
        <f>LEFT(Table3[[#This Row],[category]], FIND("|", Table3[[#This Row],[category]]) - 1)</f>
        <v>Home&amp;Kitchen</v>
      </c>
      <c r="G1021" t="str">
        <f>MID(Table3[[#This Row],[category]], FIND("|", Table3[[#This Row],[category]]) + 1, FIND("|", Table3[[#This Row],[category]], FIND("|", Table3[[#This Row],[category]]) + 1) - FIND("|", Table3[[#This Row],[category]]) - 1)</f>
        <v>Kitchen&amp;HomeAppliances</v>
      </c>
      <c r="H1021" t="str">
        <f>RIGHT(Table3[[#This Row],[category]], LEN(Table3[[#This Row],[category]]) - FIND("|", Table3[[#This Row],[category]], FIND("|", Table3[[#This Row],[category]]) + 1))</f>
        <v>Vacuum,Cleaning&amp;Ironing|Vacuums&amp;FloorCare|Vacuums|HandheldVacuums</v>
      </c>
      <c r="I1021" s="6">
        <v>6999</v>
      </c>
      <c r="J1021" s="6">
        <v>14999</v>
      </c>
      <c r="K1021" s="1">
        <f t="shared" si="91"/>
        <v>53.336889125941731</v>
      </c>
      <c r="L1021" s="3">
        <v>0.53</v>
      </c>
      <c r="M1021" s="1">
        <v>4.0999999999999996</v>
      </c>
      <c r="N1021" s="11">
        <v>1728</v>
      </c>
      <c r="O1021" s="7">
        <f>IF(ISNUMBER(Table3[[#This Row],[rating]]), Table3[[#This Row],[rating]], "")</f>
        <v>4.0999999999999996</v>
      </c>
      <c r="P1021" s="7">
        <f>Table3[[#This Row],[average rating]] + (Table3[[#This Row],[rating_count]] / 1000)</f>
        <v>5.8279999999999994</v>
      </c>
      <c r="Q1021" s="7">
        <f>IFERROR(ROUND(VALUE(Table3[[#This Row],[rating]]), 0), "")</f>
        <v>4</v>
      </c>
      <c r="R1021" t="s">
        <v>10530</v>
      </c>
      <c r="S1021" t="s">
        <v>10531</v>
      </c>
      <c r="T1021" t="s">
        <v>10532</v>
      </c>
      <c r="U1021" t="s">
        <v>10533</v>
      </c>
      <c r="V1021" t="s">
        <v>10534</v>
      </c>
      <c r="W1021" t="s">
        <v>10535</v>
      </c>
      <c r="X1021" t="s">
        <v>10536</v>
      </c>
      <c r="Y1021" t="s">
        <v>10537</v>
      </c>
      <c r="Z1021" s="6">
        <f t="shared" si="92"/>
        <v>25918272</v>
      </c>
      <c r="AA1021" s="6">
        <f>IFERROR(VALUE(Table3[[#This Row],[potential revenue]]), 0)</f>
        <v>25918272</v>
      </c>
      <c r="AB1021" t="str">
        <f t="shared" si="93"/>
        <v>Yes</v>
      </c>
      <c r="AC1021">
        <f t="shared" si="100"/>
        <v>0</v>
      </c>
      <c r="AD1021" t="str">
        <f t="shared" si="94"/>
        <v>&gt;₹500</v>
      </c>
      <c r="AE1021" t="str">
        <f t="shared" si="95"/>
        <v>51–60%</v>
      </c>
    </row>
    <row r="1022" spans="1:31" x14ac:dyDescent="0.35">
      <c r="A1022" t="s">
        <v>1050</v>
      </c>
      <c r="B1022" t="s">
        <v>5774</v>
      </c>
      <c r="C1022" t="str">
        <f>PROPER(Table3[[#This Row],[product_name2]])</f>
        <v>Tp-Link Tl-Wa850Re Single_Band 300Mbps Rj45 Wireless Range Extender, Broadband/Wi-Fi Extender, Wi-Fi Booster/Hotspot With 1 Ethernet Port, Plug And Play, Built-In Access Point Mode, White</v>
      </c>
      <c r="D1022" t="s">
        <v>5775</v>
      </c>
      <c r="E1022" t="s">
        <v>20</v>
      </c>
      <c r="F1022" t="str">
        <f>LEFT(Table3[[#This Row],[category]], FIND("|", Table3[[#This Row],[category]]) - 1)</f>
        <v>Computers&amp;Accessories</v>
      </c>
      <c r="G1022" t="str">
        <f>MID(Table3[[#This Row],[category]], FIND("|", Table3[[#This Row],[category]]) + 1, FIND("|", Table3[[#This Row],[category]], FIND("|", Table3[[#This Row],[category]]) + 1) - FIND("|", Table3[[#This Row],[category]]) - 1)</f>
        <v>Accessories&amp;Peripherals</v>
      </c>
      <c r="H1022" t="str">
        <f>RIGHT(Table3[[#This Row],[category]], LEN(Table3[[#This Row],[category]]) - FIND("|", Table3[[#This Row],[category]], FIND("|", Table3[[#This Row],[category]]) + 1))</f>
        <v>Cables&amp;Accessories|Cables|USBCables</v>
      </c>
      <c r="I1022" s="6">
        <v>210</v>
      </c>
      <c r="J1022" s="6">
        <v>399</v>
      </c>
      <c r="K1022" s="1">
        <f t="shared" si="91"/>
        <v>47.368421052631575</v>
      </c>
      <c r="L1022" s="3">
        <v>0.47</v>
      </c>
      <c r="M1022" s="1">
        <v>4.0999999999999996</v>
      </c>
      <c r="N1022" s="11">
        <v>1717</v>
      </c>
      <c r="O1022" s="7">
        <f>IF(ISNUMBER(Table3[[#This Row],[rating]]), Table3[[#This Row],[rating]], "")</f>
        <v>4.0999999999999996</v>
      </c>
      <c r="P1022" s="7">
        <f>Table3[[#This Row],[average rating]] + (Table3[[#This Row],[rating_count]] / 1000)</f>
        <v>5.8170000000000002</v>
      </c>
      <c r="Q1022" s="7">
        <f>IFERROR(ROUND(VALUE(Table3[[#This Row],[rating]]), 0), "")</f>
        <v>4</v>
      </c>
      <c r="R1022" t="s">
        <v>1052</v>
      </c>
      <c r="S1022" t="s">
        <v>1053</v>
      </c>
      <c r="T1022" t="s">
        <v>1054</v>
      </c>
      <c r="U1022" t="s">
        <v>1055</v>
      </c>
      <c r="V1022" t="s">
        <v>1056</v>
      </c>
      <c r="W1022" t="s">
        <v>1057</v>
      </c>
      <c r="X1022" t="s">
        <v>1058</v>
      </c>
      <c r="Y1022" t="s">
        <v>1059</v>
      </c>
      <c r="Z1022" s="6">
        <f t="shared" si="92"/>
        <v>685083</v>
      </c>
      <c r="AA1022" s="6">
        <f>IFERROR(VALUE(Table3[[#This Row],[potential revenue]]), 0)</f>
        <v>685083</v>
      </c>
      <c r="AB1022" t="str">
        <f t="shared" si="93"/>
        <v>Yes</v>
      </c>
      <c r="AC1022">
        <f t="shared" si="100"/>
        <v>0</v>
      </c>
      <c r="AD1022" t="str">
        <f t="shared" si="94"/>
        <v>&gt;₹500</v>
      </c>
      <c r="AE1022" t="str">
        <f t="shared" si="95"/>
        <v>41–50%</v>
      </c>
    </row>
    <row r="1023" spans="1:31" x14ac:dyDescent="0.35">
      <c r="A1023" t="s">
        <v>9358</v>
      </c>
      <c r="B1023" t="s">
        <v>7229</v>
      </c>
      <c r="C1023" t="str">
        <f>PROPER(Table3[[#This Row],[product_name2]])</f>
        <v>Lapster Caddy For Ssd And Hdd, Optical Bay 2Nd Hard Drive Caddy, Caddy 9.5Mm For Laptop</v>
      </c>
      <c r="D1023" t="s">
        <v>7230</v>
      </c>
      <c r="E1023" t="s">
        <v>8595</v>
      </c>
      <c r="F1023" t="str">
        <f>LEFT(Table3[[#This Row],[category]], FIND("|", Table3[[#This Row],[category]]) - 1)</f>
        <v>Home&amp;Kitchen</v>
      </c>
      <c r="G1023" t="str">
        <f>MID(Table3[[#This Row],[category]], FIND("|", Table3[[#This Row],[category]]) + 1, FIND("|", Table3[[#This Row],[category]], FIND("|", Table3[[#This Row],[category]]) + 1) - FIND("|", Table3[[#This Row],[category]]) - 1)</f>
        <v>Heating,Cooling&amp;AirQuality</v>
      </c>
      <c r="H1023" t="str">
        <f>RIGHT(Table3[[#This Row],[category]], LEN(Table3[[#This Row],[category]]) - FIND("|", Table3[[#This Row],[category]], FIND("|", Table3[[#This Row],[category]]) + 1))</f>
        <v>RoomHeaters|ElectricHeaters</v>
      </c>
      <c r="I1023" s="6">
        <v>2169</v>
      </c>
      <c r="J1023" s="6">
        <v>3279</v>
      </c>
      <c r="K1023" s="1">
        <f t="shared" si="91"/>
        <v>33.851784080512353</v>
      </c>
      <c r="L1023" s="3">
        <v>0.34</v>
      </c>
      <c r="M1023" s="1">
        <v>4.0999999999999996</v>
      </c>
      <c r="N1023" s="11">
        <v>1716</v>
      </c>
      <c r="O1023" s="7">
        <f>IF(ISNUMBER(Table3[[#This Row],[rating]]), Table3[[#This Row],[rating]], "")</f>
        <v>4.0999999999999996</v>
      </c>
      <c r="P1023" s="7">
        <f>Table3[[#This Row],[average rating]] + (Table3[[#This Row],[rating_count]] / 1000)</f>
        <v>5.8159999999999998</v>
      </c>
      <c r="Q1023" s="7">
        <f>IFERROR(ROUND(VALUE(Table3[[#This Row],[rating]]), 0), "")</f>
        <v>4</v>
      </c>
      <c r="R1023" t="s">
        <v>9360</v>
      </c>
      <c r="S1023" t="s">
        <v>9361</v>
      </c>
      <c r="T1023" t="s">
        <v>9362</v>
      </c>
      <c r="U1023" t="s">
        <v>9363</v>
      </c>
      <c r="V1023" t="s">
        <v>9364</v>
      </c>
      <c r="W1023" t="s">
        <v>9365</v>
      </c>
      <c r="X1023" t="s">
        <v>9366</v>
      </c>
      <c r="Y1023" t="s">
        <v>9367</v>
      </c>
      <c r="Z1023" s="6">
        <f t="shared" si="92"/>
        <v>5626764</v>
      </c>
      <c r="AA1023" s="6">
        <f>IFERROR(VALUE(Table3[[#This Row],[potential revenue]]), 0)</f>
        <v>5626764</v>
      </c>
      <c r="AB1023" t="str">
        <f t="shared" si="93"/>
        <v>No</v>
      </c>
      <c r="AC1023">
        <f t="shared" si="100"/>
        <v>0</v>
      </c>
      <c r="AD1023" t="str">
        <f t="shared" si="94"/>
        <v>₹200–₹500</v>
      </c>
      <c r="AE1023" t="str">
        <f t="shared" si="95"/>
        <v>31–40%</v>
      </c>
    </row>
    <row r="1024" spans="1:31" x14ac:dyDescent="0.35">
      <c r="A1024" t="s">
        <v>12223</v>
      </c>
      <c r="B1024" t="s">
        <v>10660</v>
      </c>
      <c r="C1024" t="str">
        <f>PROPER(Table3[[#This Row],[product_name2]])</f>
        <v>Swiss Military Vc03 Wireless Car Vacuum Cleaner | Wireless Vacuum Cleaner For Home, Car, Living Room | Wireless Vacuum Cleaner Dust Collection/Lighting Car Pet Hair Vacuum With Powerful Motor</v>
      </c>
      <c r="D1024" t="s">
        <v>10661</v>
      </c>
      <c r="E1024" t="s">
        <v>10143</v>
      </c>
      <c r="F1024" t="str">
        <f>LEFT(Table3[[#This Row],[category]], FIND("|", Table3[[#This Row],[category]]) - 1)</f>
        <v>Home&amp;Kitchen</v>
      </c>
      <c r="G1024" t="str">
        <f>MID(Table3[[#This Row],[category]], FIND("|", Table3[[#This Row],[category]]) + 1, FIND("|", Table3[[#This Row],[category]], FIND("|", Table3[[#This Row],[category]]) + 1) - FIND("|", Table3[[#This Row],[category]]) - 1)</f>
        <v>Kitchen&amp;HomeAppliances</v>
      </c>
      <c r="H1024" t="str">
        <f>RIGHT(Table3[[#This Row],[category]], LEN(Table3[[#This Row],[category]]) - FIND("|", Table3[[#This Row],[category]], FIND("|", Table3[[#This Row],[category]]) + 1))</f>
        <v>WaterPurifiers&amp;Accessories|WaterFilters&amp;Purifiers</v>
      </c>
      <c r="I1024" s="6">
        <v>1799</v>
      </c>
      <c r="J1024" s="6">
        <v>1950</v>
      </c>
      <c r="K1024" s="1">
        <f t="shared" si="91"/>
        <v>7.7435897435897436</v>
      </c>
      <c r="L1024" s="3">
        <v>0.08</v>
      </c>
      <c r="M1024" s="1">
        <v>3.9</v>
      </c>
      <c r="N1024" s="11">
        <v>1888</v>
      </c>
      <c r="O1024" s="7">
        <f>IF(ISNUMBER(Table3[[#This Row],[rating]]), Table3[[#This Row],[rating]], "")</f>
        <v>3.9</v>
      </c>
      <c r="P1024" s="7">
        <f>Table3[[#This Row],[average rating]] + (Table3[[#This Row],[rating_count]] / 1000)</f>
        <v>5.7880000000000003</v>
      </c>
      <c r="Q1024" s="7">
        <f>IFERROR(ROUND(VALUE(Table3[[#This Row],[rating]]), 0), "")</f>
        <v>4</v>
      </c>
      <c r="R1024" t="s">
        <v>12225</v>
      </c>
      <c r="S1024" t="s">
        <v>12226</v>
      </c>
      <c r="T1024" t="s">
        <v>12227</v>
      </c>
      <c r="U1024" t="s">
        <v>12228</v>
      </c>
      <c r="V1024" t="s">
        <v>12229</v>
      </c>
      <c r="W1024" t="s">
        <v>12230</v>
      </c>
      <c r="X1024" t="s">
        <v>12231</v>
      </c>
      <c r="Y1024" t="s">
        <v>12232</v>
      </c>
      <c r="Z1024" s="6">
        <f t="shared" si="92"/>
        <v>3681600</v>
      </c>
      <c r="AA1024" s="6">
        <f>IFERROR(VALUE(Table3[[#This Row],[potential revenue]]), 0)</f>
        <v>3681600</v>
      </c>
      <c r="AB1024" t="str">
        <f t="shared" si="93"/>
        <v>No</v>
      </c>
      <c r="AC1024">
        <f t="shared" si="100"/>
        <v>0</v>
      </c>
      <c r="AD1024" t="str">
        <f t="shared" si="94"/>
        <v>&gt;₹500</v>
      </c>
      <c r="AE1024" t="str">
        <f t="shared" si="95"/>
        <v>0–10%</v>
      </c>
    </row>
    <row r="1025" spans="1:31" x14ac:dyDescent="0.35">
      <c r="A1025" t="s">
        <v>12967</v>
      </c>
      <c r="B1025" t="s">
        <v>12656</v>
      </c>
      <c r="C1025" t="str">
        <f>PROPER(Table3[[#This Row],[product_name2]])</f>
        <v>Ibell Induction Cooktop, 2000W With Auto Shut Off And Overheat Protection, Bis Certified, Black</v>
      </c>
      <c r="D1025" t="s">
        <v>12657</v>
      </c>
      <c r="E1025" t="s">
        <v>10315</v>
      </c>
      <c r="F1025" t="str">
        <f>LEFT(Table3[[#This Row],[category]], FIND("|", Table3[[#This Row],[category]]) - 1)</f>
        <v>Home&amp;Kitchen</v>
      </c>
      <c r="G1025" t="str">
        <f>MID(Table3[[#This Row],[category]], FIND("|", Table3[[#This Row],[category]]) + 1, FIND("|", Table3[[#This Row],[category]], FIND("|", Table3[[#This Row],[category]]) + 1) - FIND("|", Table3[[#This Row],[category]]) - 1)</f>
        <v>Kitchen&amp;HomeAppliances</v>
      </c>
      <c r="H1025" t="str">
        <f>RIGHT(Table3[[#This Row],[category]], LEN(Table3[[#This Row],[category]]) - FIND("|", Table3[[#This Row],[category]], FIND("|", Table3[[#This Row],[category]]) + 1))</f>
        <v>SewingMachines&amp;Accessories|Sewing&amp;EmbroideryMachines</v>
      </c>
      <c r="I1025" s="6">
        <v>1563</v>
      </c>
      <c r="J1025" s="6">
        <v>3098</v>
      </c>
      <c r="K1025" s="1">
        <f t="shared" si="91"/>
        <v>49.548095545513235</v>
      </c>
      <c r="L1025" s="3">
        <v>0.5</v>
      </c>
      <c r="M1025" s="1">
        <v>3.5</v>
      </c>
      <c r="N1025" s="11">
        <v>2283</v>
      </c>
      <c r="O1025" s="7">
        <f>IF(ISNUMBER(Table3[[#This Row],[rating]]), Table3[[#This Row],[rating]], "")</f>
        <v>3.5</v>
      </c>
      <c r="P1025" s="7">
        <f>Table3[[#This Row],[average rating]] + (Table3[[#This Row],[rating_count]] / 1000)</f>
        <v>5.7829999999999995</v>
      </c>
      <c r="Q1025" s="7">
        <f>IFERROR(ROUND(VALUE(Table3[[#This Row],[rating]]), 0), "")</f>
        <v>4</v>
      </c>
      <c r="R1025" t="s">
        <v>12969</v>
      </c>
      <c r="S1025" t="s">
        <v>12970</v>
      </c>
      <c r="T1025" t="s">
        <v>12971</v>
      </c>
      <c r="U1025" t="s">
        <v>12972</v>
      </c>
      <c r="V1025" t="s">
        <v>12973</v>
      </c>
      <c r="W1025" t="s">
        <v>12974</v>
      </c>
      <c r="X1025" t="s">
        <v>12975</v>
      </c>
      <c r="Y1025" t="s">
        <v>12976</v>
      </c>
      <c r="Z1025" s="6">
        <f t="shared" si="92"/>
        <v>7072734</v>
      </c>
      <c r="AA1025" s="6">
        <f>IFERROR(VALUE(Table3[[#This Row],[potential revenue]]), 0)</f>
        <v>7072734</v>
      </c>
      <c r="AB1025" t="str">
        <f t="shared" si="93"/>
        <v>No</v>
      </c>
      <c r="AC1025">
        <f>COUNTIF(E1024:AB1523, "Yes")</f>
        <v>276</v>
      </c>
      <c r="AD1025" t="str">
        <f t="shared" si="94"/>
        <v>&gt;₹500</v>
      </c>
      <c r="AE1025" t="str">
        <f t="shared" si="95"/>
        <v>41–50%</v>
      </c>
    </row>
    <row r="1026" spans="1:31" x14ac:dyDescent="0.35">
      <c r="A1026" t="s">
        <v>7618</v>
      </c>
      <c r="B1026" t="s">
        <v>725</v>
      </c>
      <c r="C1026" t="str">
        <f>PROPER(Table3[[#This Row],[product_name2]])</f>
        <v>Ambrane 60W / 3A Fast Charging Output Cable With Type-C To Usb For Mobile, Neckband, True Wireless Earphone Charging, 480Mbps Data Sync Speed, 1M Length (Act - Az10, Black)</v>
      </c>
      <c r="D1026" t="s">
        <v>726</v>
      </c>
      <c r="E1026" t="s">
        <v>7620</v>
      </c>
      <c r="F1026" t="str">
        <f>LEFT(Table3[[#This Row],[category]], FIND("|", Table3[[#This Row],[category]]) - 1)</f>
        <v>Computers&amp;Accessories</v>
      </c>
      <c r="G1026" t="str">
        <f>MID(Table3[[#This Row],[category]], FIND("|", Table3[[#This Row],[category]]) + 1, FIND("|", Table3[[#This Row],[category]], FIND("|", Table3[[#This Row],[category]]) + 1) - FIND("|", Table3[[#This Row],[category]]) - 1)</f>
        <v>Accessories&amp;Peripherals</v>
      </c>
      <c r="H1026" t="str">
        <f>RIGHT(Table3[[#This Row],[category]], LEN(Table3[[#This Row],[category]]) - FIND("|", Table3[[#This Row],[category]], FIND("|", Table3[[#This Row],[category]]) + 1))</f>
        <v>PCGamingPeripherals|GamingKeyboards</v>
      </c>
      <c r="I1026" s="6">
        <v>2649</v>
      </c>
      <c r="J1026" s="6">
        <v>3499</v>
      </c>
      <c r="K1026" s="1">
        <f t="shared" ref="K1026:K1089" si="101">(J1026-I1026)/J1026*100</f>
        <v>24.292655044298371</v>
      </c>
      <c r="L1026" s="3">
        <v>0.24</v>
      </c>
      <c r="M1026" s="1">
        <v>4.5</v>
      </c>
      <c r="N1026" s="11">
        <v>1271</v>
      </c>
      <c r="O1026" s="7">
        <f>IF(ISNUMBER(Table3[[#This Row],[rating]]), Table3[[#This Row],[rating]], "")</f>
        <v>4.5</v>
      </c>
      <c r="P1026" s="7">
        <f>Table3[[#This Row],[average rating]] + (Table3[[#This Row],[rating_count]] / 1000)</f>
        <v>5.7709999999999999</v>
      </c>
      <c r="Q1026" s="7">
        <f>IFERROR(ROUND(VALUE(Table3[[#This Row],[rating]]), 0), "")</f>
        <v>5</v>
      </c>
      <c r="R1026" t="s">
        <v>7621</v>
      </c>
      <c r="S1026" t="s">
        <v>7622</v>
      </c>
      <c r="T1026" t="s">
        <v>7623</v>
      </c>
      <c r="U1026" t="s">
        <v>7624</v>
      </c>
      <c r="V1026" t="s">
        <v>7625</v>
      </c>
      <c r="W1026" t="s">
        <v>7626</v>
      </c>
      <c r="X1026" t="s">
        <v>7627</v>
      </c>
      <c r="Y1026" t="s">
        <v>7628</v>
      </c>
      <c r="Z1026" s="6">
        <f t="shared" ref="Z1026:Z1089" si="102">(J1026*N1026)</f>
        <v>4447229</v>
      </c>
      <c r="AA1026" s="6">
        <f>IFERROR(VALUE(Table3[[#This Row],[potential revenue]]), 0)</f>
        <v>4447229</v>
      </c>
      <c r="AB1026" t="str">
        <f t="shared" ref="AB1026:AB1089" si="103">IF(K1025 &gt;= 50, "Yes", "No")</f>
        <v>No</v>
      </c>
      <c r="AC1026">
        <f t="shared" ref="AC1026:AC1061" si="104">COUNTIF(E1025:Y1524, "Yes")</f>
        <v>0</v>
      </c>
      <c r="AD1026" t="str">
        <f t="shared" ref="AD1026:AD1089" si="105">IF(I1025 &lt; 200, "&lt;₹200", IF(I1025 &lt;= 500, "₹200–₹500", "&gt;₹500"))</f>
        <v>&gt;₹500</v>
      </c>
      <c r="AE1026" t="str">
        <f t="shared" ref="AE1026:AE1089" si="106">IF(K1026&lt;=10, "0–10%",
 IF(K1026&lt;=20, "11–20%",
 IF(K1026&lt;=30, "21–30%",
 IF(K1026&lt;=40, "31–40%",
 IF(K1026&lt;=50, "41–50%",
 IF(K1026&lt;=60, "51–60%",
 IF(K1026&lt;=70, "61–70%",
 IF(K1026&lt;=80, "71–80%",
 IF(K1026&lt;=90, "81–90%", "91–100%")))))))))</f>
        <v>21–30%</v>
      </c>
    </row>
    <row r="1027" spans="1:31" x14ac:dyDescent="0.35">
      <c r="A1027" t="s">
        <v>9245</v>
      </c>
      <c r="B1027" t="s">
        <v>9093</v>
      </c>
      <c r="C1027" t="str">
        <f>PROPER(Table3[[#This Row],[product_name2]])</f>
        <v>Amazon Basics 1500 W Electric Kettle (Stainless Steel Body, 1.5 L)</v>
      </c>
      <c r="D1027" t="s">
        <v>9094</v>
      </c>
      <c r="E1027" t="s">
        <v>8806</v>
      </c>
      <c r="F1027" t="str">
        <f>LEFT(Table3[[#This Row],[category]], FIND("|", Table3[[#This Row],[category]]) - 1)</f>
        <v>Home&amp;Kitchen</v>
      </c>
      <c r="G1027" t="str">
        <f>MID(Table3[[#This Row],[category]], FIND("|", Table3[[#This Row],[category]]) + 1, FIND("|", Table3[[#This Row],[category]], FIND("|", Table3[[#This Row],[category]]) + 1) - FIND("|", Table3[[#This Row],[category]]) - 1)</f>
        <v>Kitchen&amp;HomeAppliances</v>
      </c>
      <c r="H1027" t="str">
        <f>RIGHT(Table3[[#This Row],[category]], LEN(Table3[[#This Row],[category]]) - FIND("|", Table3[[#This Row],[category]], FIND("|", Table3[[#This Row],[category]]) + 1))</f>
        <v>SmallKitchenAppliances|Kettles&amp;HotWaterDispensers|Kettle&amp;ToasterSets</v>
      </c>
      <c r="I1027" s="6">
        <v>1199</v>
      </c>
      <c r="J1027" s="6">
        <v>1900</v>
      </c>
      <c r="K1027" s="1">
        <f t="shared" si="101"/>
        <v>36.89473684210526</v>
      </c>
      <c r="L1027" s="3">
        <v>0.37</v>
      </c>
      <c r="M1027" s="1">
        <v>4</v>
      </c>
      <c r="N1027" s="11">
        <v>1765</v>
      </c>
      <c r="O1027" s="7">
        <f>IF(ISNUMBER(Table3[[#This Row],[rating]]), Table3[[#This Row],[rating]], "")</f>
        <v>4</v>
      </c>
      <c r="P1027" s="7">
        <f>Table3[[#This Row],[average rating]] + (Table3[[#This Row],[rating_count]] / 1000)</f>
        <v>5.7649999999999997</v>
      </c>
      <c r="Q1027" s="7">
        <f>IFERROR(ROUND(VALUE(Table3[[#This Row],[rating]]), 0), "")</f>
        <v>4</v>
      </c>
      <c r="R1027" t="s">
        <v>9247</v>
      </c>
      <c r="S1027" t="s">
        <v>9248</v>
      </c>
      <c r="T1027" t="s">
        <v>9249</v>
      </c>
      <c r="U1027" t="s">
        <v>9250</v>
      </c>
      <c r="V1027" t="s">
        <v>9251</v>
      </c>
      <c r="W1027" t="s">
        <v>9252</v>
      </c>
      <c r="X1027" t="s">
        <v>9253</v>
      </c>
      <c r="Y1027" t="s">
        <v>9254</v>
      </c>
      <c r="Z1027" s="6">
        <f t="shared" si="102"/>
        <v>3353500</v>
      </c>
      <c r="AA1027" s="6">
        <f>IFERROR(VALUE(Table3[[#This Row],[potential revenue]]), 0)</f>
        <v>3353500</v>
      </c>
      <c r="AB1027" t="str">
        <f t="shared" si="103"/>
        <v>No</v>
      </c>
      <c r="AC1027">
        <f t="shared" si="104"/>
        <v>0</v>
      </c>
      <c r="AD1027" t="str">
        <f t="shared" si="105"/>
        <v>&gt;₹500</v>
      </c>
      <c r="AE1027" t="str">
        <f t="shared" si="106"/>
        <v>31–40%</v>
      </c>
    </row>
    <row r="1028" spans="1:31" x14ac:dyDescent="0.35">
      <c r="A1028" t="s">
        <v>7050</v>
      </c>
      <c r="B1028" t="s">
        <v>316</v>
      </c>
      <c r="C1028" t="str">
        <f>PROPER(Table3[[#This Row],[product_name2]])</f>
        <v>Ambrane 60W / 3A Type C Fast Charging Unbreakable 1.5M L Shaped Braided Cable, Pd Technology, 480Mbps Data Transfer For Smartphones, Tablet, Laptops &amp; Other Type C Devices (Ablc10, Black)</v>
      </c>
      <c r="D1028" t="s">
        <v>317</v>
      </c>
      <c r="E1028" t="s">
        <v>6135</v>
      </c>
      <c r="F1028" t="str">
        <f>LEFT(Table3[[#This Row],[category]], FIND("|", Table3[[#This Row],[category]]) - 1)</f>
        <v>Computers&amp;Accessories</v>
      </c>
      <c r="G1028" t="str">
        <f>MID(Table3[[#This Row],[category]], FIND("|", Table3[[#This Row],[category]]) + 1, FIND("|", Table3[[#This Row],[category]], FIND("|", Table3[[#This Row],[category]]) + 1) - FIND("|", Table3[[#This Row],[category]]) - 1)</f>
        <v>Accessories&amp;Peripherals</v>
      </c>
      <c r="H1028" t="str">
        <f>RIGHT(Table3[[#This Row],[category]], LEN(Table3[[#This Row],[category]]) - FIND("|", Table3[[#This Row],[category]], FIND("|", Table3[[#This Row],[category]]) + 1))</f>
        <v>USBHubs</v>
      </c>
      <c r="I1028" s="6">
        <v>1187</v>
      </c>
      <c r="J1028" s="6">
        <v>1929</v>
      </c>
      <c r="K1028" s="1">
        <f t="shared" si="101"/>
        <v>38.465526179367551</v>
      </c>
      <c r="L1028" s="3">
        <v>0.38</v>
      </c>
      <c r="M1028" s="1">
        <v>4.0999999999999996</v>
      </c>
      <c r="N1028" s="11">
        <v>1662</v>
      </c>
      <c r="O1028" s="7">
        <f>IF(ISNUMBER(Table3[[#This Row],[rating]]), Table3[[#This Row],[rating]], "")</f>
        <v>4.0999999999999996</v>
      </c>
      <c r="P1028" s="7">
        <f>Table3[[#This Row],[average rating]] + (Table3[[#This Row],[rating_count]] / 1000)</f>
        <v>5.7619999999999996</v>
      </c>
      <c r="Q1028" s="7">
        <f>IFERROR(ROUND(VALUE(Table3[[#This Row],[rating]]), 0), "")</f>
        <v>4</v>
      </c>
      <c r="R1028" t="s">
        <v>7052</v>
      </c>
      <c r="S1028" t="s">
        <v>7053</v>
      </c>
      <c r="T1028" t="s">
        <v>7054</v>
      </c>
      <c r="U1028" t="s">
        <v>7055</v>
      </c>
      <c r="V1028" t="s">
        <v>7056</v>
      </c>
      <c r="W1028" t="s">
        <v>7057</v>
      </c>
      <c r="X1028" t="s">
        <v>7058</v>
      </c>
      <c r="Y1028" t="s">
        <v>7059</v>
      </c>
      <c r="Z1028" s="6">
        <f t="shared" si="102"/>
        <v>3205998</v>
      </c>
      <c r="AA1028" s="6">
        <f>IFERROR(VALUE(Table3[[#This Row],[potential revenue]]), 0)</f>
        <v>3205998</v>
      </c>
      <c r="AB1028" t="str">
        <f t="shared" si="103"/>
        <v>No</v>
      </c>
      <c r="AC1028">
        <f t="shared" si="104"/>
        <v>0</v>
      </c>
      <c r="AD1028" t="str">
        <f t="shared" si="105"/>
        <v>&gt;₹500</v>
      </c>
      <c r="AE1028" t="str">
        <f t="shared" si="106"/>
        <v>31–40%</v>
      </c>
    </row>
    <row r="1029" spans="1:31" x14ac:dyDescent="0.35">
      <c r="A1029" t="s">
        <v>9919</v>
      </c>
      <c r="B1029" t="s">
        <v>452</v>
      </c>
      <c r="C1029" t="str">
        <f>PROPER(Table3[[#This Row],[product_name2]])</f>
        <v>D-Link Dwa-131 300 Mbps Wireless Nano Usb Adapter (Black)</v>
      </c>
      <c r="D1029" t="s">
        <v>453</v>
      </c>
      <c r="E1029" t="s">
        <v>8617</v>
      </c>
      <c r="F1029" t="str">
        <f>LEFT(Table3[[#This Row],[category]], FIND("|", Table3[[#This Row],[category]]) - 1)</f>
        <v>Home&amp;Kitchen</v>
      </c>
      <c r="G1029" t="str">
        <f>MID(Table3[[#This Row],[category]], FIND("|", Table3[[#This Row],[category]]) + 1, FIND("|", Table3[[#This Row],[category]], FIND("|", Table3[[#This Row],[category]]) + 1) - FIND("|", Table3[[#This Row],[category]]) - 1)</f>
        <v>Kitchen&amp;HomeAppliances</v>
      </c>
      <c r="H1029" t="str">
        <f>RIGHT(Table3[[#This Row],[category]], LEN(Table3[[#This Row],[category]]) - FIND("|", Table3[[#This Row],[category]], FIND("|", Table3[[#This Row],[category]]) + 1))</f>
        <v>Vacuum,Cleaning&amp;Ironing|Irons,Steamers&amp;Accessories|LintShavers</v>
      </c>
      <c r="I1029" s="6">
        <v>245</v>
      </c>
      <c r="J1029" s="6">
        <v>299</v>
      </c>
      <c r="K1029" s="1">
        <f t="shared" si="101"/>
        <v>18.060200668896321</v>
      </c>
      <c r="L1029" s="3">
        <v>0.18</v>
      </c>
      <c r="M1029" s="1">
        <v>4.0999999999999996</v>
      </c>
      <c r="N1029" s="11">
        <v>1660</v>
      </c>
      <c r="O1029" s="7">
        <f>IF(ISNUMBER(Table3[[#This Row],[rating]]), Table3[[#This Row],[rating]], "")</f>
        <v>4.0999999999999996</v>
      </c>
      <c r="P1029" s="7">
        <f>Table3[[#This Row],[average rating]] + (Table3[[#This Row],[rating_count]] / 1000)</f>
        <v>5.76</v>
      </c>
      <c r="Q1029" s="7">
        <f>IFERROR(ROUND(VALUE(Table3[[#This Row],[rating]]), 0), "")</f>
        <v>4</v>
      </c>
      <c r="R1029" t="s">
        <v>9921</v>
      </c>
      <c r="S1029" t="s">
        <v>9922</v>
      </c>
      <c r="T1029" t="s">
        <v>9923</v>
      </c>
      <c r="U1029" t="s">
        <v>9924</v>
      </c>
      <c r="V1029" t="s">
        <v>9925</v>
      </c>
      <c r="W1029" t="s">
        <v>9926</v>
      </c>
      <c r="X1029" t="s">
        <v>9927</v>
      </c>
      <c r="Y1029" t="s">
        <v>9928</v>
      </c>
      <c r="Z1029" s="6">
        <f t="shared" si="102"/>
        <v>496340</v>
      </c>
      <c r="AA1029" s="6">
        <f>IFERROR(VALUE(Table3[[#This Row],[potential revenue]]), 0)</f>
        <v>496340</v>
      </c>
      <c r="AB1029" t="str">
        <f t="shared" si="103"/>
        <v>No</v>
      </c>
      <c r="AC1029">
        <f t="shared" si="104"/>
        <v>0</v>
      </c>
      <c r="AD1029" t="str">
        <f t="shared" si="105"/>
        <v>&gt;₹500</v>
      </c>
      <c r="AE1029" t="str">
        <f t="shared" si="106"/>
        <v>11–20%</v>
      </c>
    </row>
    <row r="1030" spans="1:31" x14ac:dyDescent="0.35">
      <c r="A1030" t="s">
        <v>9909</v>
      </c>
      <c r="B1030" t="s">
        <v>5286</v>
      </c>
      <c r="C1030" t="str">
        <f>PROPER(Table3[[#This Row],[product_name2]])</f>
        <v>Hp 805 Black Original Ink Cartridge</v>
      </c>
      <c r="D1030" t="s">
        <v>5287</v>
      </c>
      <c r="E1030" t="s">
        <v>8742</v>
      </c>
      <c r="F1030" t="str">
        <f>LEFT(Table3[[#This Row],[category]], FIND("|", Table3[[#This Row],[category]]) - 1)</f>
        <v>Home&amp;Kitchen</v>
      </c>
      <c r="G1030" t="str">
        <f>MID(Table3[[#This Row],[category]], FIND("|", Table3[[#This Row],[category]]) + 1, FIND("|", Table3[[#This Row],[category]], FIND("|", Table3[[#This Row],[category]]) + 1) - FIND("|", Table3[[#This Row],[category]]) - 1)</f>
        <v>Kitchen&amp;HomeAppliances</v>
      </c>
      <c r="H1030" t="str">
        <f>RIGHT(Table3[[#This Row],[category]], LEN(Table3[[#This Row],[category]]) - FIND("|", Table3[[#This Row],[category]], FIND("|", Table3[[#This Row],[category]]) + 1))</f>
        <v>Vacuum,Cleaning&amp;Ironing|Irons,Steamers&amp;Accessories|Irons|DryIrons</v>
      </c>
      <c r="I1030" s="6">
        <v>479</v>
      </c>
      <c r="J1030" s="6">
        <v>1000</v>
      </c>
      <c r="K1030" s="1">
        <f t="shared" si="101"/>
        <v>52.1</v>
      </c>
      <c r="L1030" s="3">
        <v>0.52</v>
      </c>
      <c r="M1030" s="1">
        <v>4.2</v>
      </c>
      <c r="N1030" s="11">
        <v>1559</v>
      </c>
      <c r="O1030" s="7">
        <f>IF(ISNUMBER(Table3[[#This Row],[rating]]), Table3[[#This Row],[rating]], "")</f>
        <v>4.2</v>
      </c>
      <c r="P1030" s="7">
        <f>Table3[[#This Row],[average rating]] + (Table3[[#This Row],[rating_count]] / 1000)</f>
        <v>5.7590000000000003</v>
      </c>
      <c r="Q1030" s="7">
        <f>IFERROR(ROUND(VALUE(Table3[[#This Row],[rating]]), 0), "")</f>
        <v>4</v>
      </c>
      <c r="R1030" t="s">
        <v>9911</v>
      </c>
      <c r="S1030" t="s">
        <v>9912</v>
      </c>
      <c r="T1030" t="s">
        <v>9913</v>
      </c>
      <c r="U1030" t="s">
        <v>9914</v>
      </c>
      <c r="V1030" t="s">
        <v>9915</v>
      </c>
      <c r="W1030" t="s">
        <v>9916</v>
      </c>
      <c r="X1030" t="s">
        <v>9917</v>
      </c>
      <c r="Y1030" t="s">
        <v>9918</v>
      </c>
      <c r="Z1030" s="6">
        <f t="shared" si="102"/>
        <v>1559000</v>
      </c>
      <c r="AA1030" s="6">
        <f>IFERROR(VALUE(Table3[[#This Row],[potential revenue]]), 0)</f>
        <v>1559000</v>
      </c>
      <c r="AB1030" t="str">
        <f t="shared" si="103"/>
        <v>No</v>
      </c>
      <c r="AC1030">
        <f t="shared" si="104"/>
        <v>0</v>
      </c>
      <c r="AD1030" t="str">
        <f t="shared" si="105"/>
        <v>₹200–₹500</v>
      </c>
      <c r="AE1030" t="str">
        <f t="shared" si="106"/>
        <v>51–60%</v>
      </c>
    </row>
    <row r="1031" spans="1:31" x14ac:dyDescent="0.35">
      <c r="A1031" t="s">
        <v>4678</v>
      </c>
      <c r="B1031" t="s">
        <v>2942</v>
      </c>
      <c r="C1031" t="str">
        <f>PROPER(Table3[[#This Row],[product_name2]])</f>
        <v>Mi 138.8 Cm (55 Inches) 5X Series 4K Ultra Hd Led Smart Android Tv L55M6-Es (Grey)</v>
      </c>
      <c r="D1031" t="s">
        <v>2943</v>
      </c>
      <c r="E1031" t="s">
        <v>3994</v>
      </c>
      <c r="F1031" t="str">
        <f>LEFT(Table3[[#This Row],[category]], FIND("|", Table3[[#This Row],[category]]) - 1)</f>
        <v>Electronics</v>
      </c>
      <c r="G1031" t="str">
        <f>MID(Table3[[#This Row],[category]], FIND("|", Table3[[#This Row],[category]]) + 1, FIND("|", Table3[[#This Row],[category]], FIND("|", Table3[[#This Row],[category]]) + 1) - FIND("|", Table3[[#This Row],[category]]) - 1)</f>
        <v>Mobiles&amp;Accessories</v>
      </c>
      <c r="H1031" t="str">
        <f>RIGHT(Table3[[#This Row],[category]], LEN(Table3[[#This Row],[category]]) - FIND("|", Table3[[#This Row],[category]], FIND("|", Table3[[#This Row],[category]]) + 1))</f>
        <v>MobileAccessories|Cases&amp;Covers|BasicCases</v>
      </c>
      <c r="I1031" s="6">
        <v>474</v>
      </c>
      <c r="J1031" s="6">
        <v>1799</v>
      </c>
      <c r="K1031" s="1">
        <f t="shared" si="101"/>
        <v>73.652028904947201</v>
      </c>
      <c r="L1031" s="3">
        <v>0.74</v>
      </c>
      <c r="M1031" s="1">
        <v>4.3</v>
      </c>
      <c r="N1031" s="11">
        <v>1454</v>
      </c>
      <c r="O1031" s="7">
        <f>IF(ISNUMBER(Table3[[#This Row],[rating]]), Table3[[#This Row],[rating]], "")</f>
        <v>4.3</v>
      </c>
      <c r="P1031" s="7">
        <f>Table3[[#This Row],[average rating]] + (Table3[[#This Row],[rating_count]] / 1000)</f>
        <v>5.7539999999999996</v>
      </c>
      <c r="Q1031" s="7">
        <f>IFERROR(ROUND(VALUE(Table3[[#This Row],[rating]]), 0), "")</f>
        <v>4</v>
      </c>
      <c r="R1031" t="s">
        <v>4680</v>
      </c>
      <c r="S1031" t="s">
        <v>4681</v>
      </c>
      <c r="T1031" t="s">
        <v>4682</v>
      </c>
      <c r="U1031" t="s">
        <v>4683</v>
      </c>
      <c r="V1031" t="s">
        <v>4684</v>
      </c>
      <c r="W1031" t="s">
        <v>4685</v>
      </c>
      <c r="X1031" t="s">
        <v>4686</v>
      </c>
      <c r="Y1031" t="s">
        <v>4687</v>
      </c>
      <c r="Z1031" s="6">
        <f t="shared" si="102"/>
        <v>2615746</v>
      </c>
      <c r="AA1031" s="6">
        <f>IFERROR(VALUE(Table3[[#This Row],[potential revenue]]), 0)</f>
        <v>2615746</v>
      </c>
      <c r="AB1031" t="str">
        <f t="shared" si="103"/>
        <v>Yes</v>
      </c>
      <c r="AC1031">
        <f t="shared" si="104"/>
        <v>0</v>
      </c>
      <c r="AD1031" t="str">
        <f t="shared" si="105"/>
        <v>₹200–₹500</v>
      </c>
      <c r="AE1031" t="str">
        <f t="shared" si="106"/>
        <v>71–80%</v>
      </c>
    </row>
    <row r="1032" spans="1:31" x14ac:dyDescent="0.35">
      <c r="A1032" t="s">
        <v>9799</v>
      </c>
      <c r="B1032" t="s">
        <v>7362</v>
      </c>
      <c r="C1032" t="str">
        <f>PROPER(Table3[[#This Row],[product_name2]])</f>
        <v>Lenovo 300 Fhd Webcam With Full Stereo Dual Built-In Mics | Fhd 1080P 2.1 Megapixel Cmos Camera |Privacy Shutter | Ultra-Wide 95 Lens | 360 Rotation | Flexible Mount, Plug-N-Play | Cloud Grey</v>
      </c>
      <c r="D1032" t="s">
        <v>7363</v>
      </c>
      <c r="E1032" t="s">
        <v>9236</v>
      </c>
      <c r="F1032" t="str">
        <f>LEFT(Table3[[#This Row],[category]], FIND("|", Table3[[#This Row],[category]]) - 1)</f>
        <v>Home&amp;Kitchen</v>
      </c>
      <c r="G1032" t="str">
        <f>MID(Table3[[#This Row],[category]], FIND("|", Table3[[#This Row],[category]]) + 1, FIND("|", Table3[[#This Row],[category]], FIND("|", Table3[[#This Row],[category]]) + 1) - FIND("|", Table3[[#This Row],[category]]) - 1)</f>
        <v>Kitchen&amp;HomeAppliances</v>
      </c>
      <c r="H1032" t="str">
        <f>RIGHT(Table3[[#This Row],[category]], LEN(Table3[[#This Row],[category]]) - FIND("|", Table3[[#This Row],[category]], FIND("|", Table3[[#This Row],[category]]) + 1))</f>
        <v>SmallKitchenAppliances|MiniFoodProcessors&amp;Choppers</v>
      </c>
      <c r="I1032" s="6">
        <v>999</v>
      </c>
      <c r="J1032" s="6">
        <v>1499</v>
      </c>
      <c r="K1032" s="1">
        <f t="shared" si="101"/>
        <v>33.355570380253504</v>
      </c>
      <c r="L1032" s="3">
        <v>0.33</v>
      </c>
      <c r="M1032" s="1">
        <v>4.0999999999999996</v>
      </c>
      <c r="N1032" s="11">
        <v>1646</v>
      </c>
      <c r="O1032" s="7">
        <f>IF(ISNUMBER(Table3[[#This Row],[rating]]), Table3[[#This Row],[rating]], "")</f>
        <v>4.0999999999999996</v>
      </c>
      <c r="P1032" s="7">
        <f>Table3[[#This Row],[average rating]] + (Table3[[#This Row],[rating_count]] / 1000)</f>
        <v>5.7459999999999996</v>
      </c>
      <c r="Q1032" s="7">
        <f>IFERROR(ROUND(VALUE(Table3[[#This Row],[rating]]), 0), "")</f>
        <v>4</v>
      </c>
      <c r="R1032" t="s">
        <v>9801</v>
      </c>
      <c r="S1032" t="s">
        <v>9802</v>
      </c>
      <c r="T1032" t="s">
        <v>9803</v>
      </c>
      <c r="U1032" t="s">
        <v>9804</v>
      </c>
      <c r="V1032" t="s">
        <v>9805</v>
      </c>
      <c r="W1032" t="s">
        <v>9806</v>
      </c>
      <c r="X1032" t="s">
        <v>9807</v>
      </c>
      <c r="Y1032" t="s">
        <v>9808</v>
      </c>
      <c r="Z1032" s="6">
        <f t="shared" si="102"/>
        <v>2467354</v>
      </c>
      <c r="AA1032" s="6">
        <f>IFERROR(VALUE(Table3[[#This Row],[potential revenue]]), 0)</f>
        <v>2467354</v>
      </c>
      <c r="AB1032" t="str">
        <f t="shared" si="103"/>
        <v>Yes</v>
      </c>
      <c r="AC1032">
        <f t="shared" si="104"/>
        <v>0</v>
      </c>
      <c r="AD1032" t="str">
        <f t="shared" si="105"/>
        <v>₹200–₹500</v>
      </c>
      <c r="AE1032" t="str">
        <f t="shared" si="106"/>
        <v>31–40%</v>
      </c>
    </row>
    <row r="1033" spans="1:31" x14ac:dyDescent="0.35">
      <c r="A1033" t="s">
        <v>12122</v>
      </c>
      <c r="B1033" t="s">
        <v>3789</v>
      </c>
      <c r="C1033" t="str">
        <f>PROPER(Table3[[#This Row],[product_name2]])</f>
        <v>Oppo A74 5G (Fluid Black, 6Gb Ram, 128Gb Storage) With No Cost Emi/Additional Exchange Offers</v>
      </c>
      <c r="D1033" t="s">
        <v>3790</v>
      </c>
      <c r="E1033" t="s">
        <v>9678</v>
      </c>
      <c r="F1033" t="str">
        <f>LEFT(Table3[[#This Row],[category]], FIND("|", Table3[[#This Row],[category]]) - 1)</f>
        <v>Home&amp;Kitchen</v>
      </c>
      <c r="G1033" t="str">
        <f>MID(Table3[[#This Row],[category]], FIND("|", Table3[[#This Row],[category]]) + 1, FIND("|", Table3[[#This Row],[category]], FIND("|", Table3[[#This Row],[category]]) + 1) - FIND("|", Table3[[#This Row],[category]]) - 1)</f>
        <v>Kitchen&amp;HomeAppliances</v>
      </c>
      <c r="H1033" t="str">
        <f>RIGHT(Table3[[#This Row],[category]], LEN(Table3[[#This Row],[category]]) - FIND("|", Table3[[#This Row],[category]], FIND("|", Table3[[#This Row],[category]]) + 1))</f>
        <v>WaterPurifiers&amp;Accessories|WaterPurifierAccessories</v>
      </c>
      <c r="I1033" s="6">
        <v>499</v>
      </c>
      <c r="J1033" s="6">
        <v>999</v>
      </c>
      <c r="K1033" s="1">
        <f t="shared" si="101"/>
        <v>50.050050050050054</v>
      </c>
      <c r="L1033" s="3">
        <v>0.5</v>
      </c>
      <c r="M1033" s="1">
        <v>4.3</v>
      </c>
      <c r="N1033" s="11">
        <v>1436</v>
      </c>
      <c r="O1033" s="7">
        <f>IF(ISNUMBER(Table3[[#This Row],[rating]]), Table3[[#This Row],[rating]], "")</f>
        <v>4.3</v>
      </c>
      <c r="P1033" s="7">
        <f>Table3[[#This Row],[average rating]] + (Table3[[#This Row],[rating_count]] / 1000)</f>
        <v>5.7359999999999998</v>
      </c>
      <c r="Q1033" s="7">
        <f>IFERROR(ROUND(VALUE(Table3[[#This Row],[rating]]), 0), "")</f>
        <v>4</v>
      </c>
      <c r="R1033" t="s">
        <v>12124</v>
      </c>
      <c r="S1033" t="s">
        <v>12125</v>
      </c>
      <c r="T1033" t="s">
        <v>12126</v>
      </c>
      <c r="U1033" t="s">
        <v>12127</v>
      </c>
      <c r="V1033" t="s">
        <v>12128</v>
      </c>
      <c r="W1033" t="s">
        <v>12129</v>
      </c>
      <c r="X1033" t="s">
        <v>12130</v>
      </c>
      <c r="Y1033" t="s">
        <v>12131</v>
      </c>
      <c r="Z1033" s="6">
        <f t="shared" si="102"/>
        <v>1434564</v>
      </c>
      <c r="AA1033" s="6">
        <f>IFERROR(VALUE(Table3[[#This Row],[potential revenue]]), 0)</f>
        <v>1434564</v>
      </c>
      <c r="AB1033" t="str">
        <f t="shared" si="103"/>
        <v>No</v>
      </c>
      <c r="AC1033">
        <f t="shared" si="104"/>
        <v>0</v>
      </c>
      <c r="AD1033" t="str">
        <f t="shared" si="105"/>
        <v>&gt;₹500</v>
      </c>
      <c r="AE1033" t="str">
        <f t="shared" si="106"/>
        <v>51–60%</v>
      </c>
    </row>
    <row r="1034" spans="1:31" x14ac:dyDescent="0.35">
      <c r="A1034" t="s">
        <v>8626</v>
      </c>
      <c r="B1034" t="s">
        <v>11898</v>
      </c>
      <c r="C1034" t="str">
        <f>PROPER(Table3[[#This Row],[product_name2]])</f>
        <v>Crompton Solarium Qube 15-L 5 Star Rated Storage Water Heater (Geyser) With Free Installation And Connection Pipes (White And Black)</v>
      </c>
      <c r="D1034" t="s">
        <v>11899</v>
      </c>
      <c r="E1034" t="s">
        <v>8628</v>
      </c>
      <c r="F1034" t="str">
        <f>LEFT(Table3[[#This Row],[category]], FIND("|", Table3[[#This Row],[category]]) - 1)</f>
        <v>Home&amp;Kitchen</v>
      </c>
      <c r="G1034" t="str">
        <f>MID(Table3[[#This Row],[category]], FIND("|", Table3[[#This Row],[category]]) + 1, FIND("|", Table3[[#This Row],[category]], FIND("|", Table3[[#This Row],[category]]) + 1) - FIND("|", Table3[[#This Row],[category]]) - 1)</f>
        <v>Kitchen&amp;HomeAppliances</v>
      </c>
      <c r="H1034" t="str">
        <f>RIGHT(Table3[[#This Row],[category]], LEN(Table3[[#This Row],[category]]) - FIND("|", Table3[[#This Row],[category]], FIND("|", Table3[[#This Row],[category]]) + 1))</f>
        <v>SmallKitchenAppliances|DigitalKitchenScales</v>
      </c>
      <c r="I1034" s="6">
        <v>199</v>
      </c>
      <c r="J1034" s="6">
        <v>1999</v>
      </c>
      <c r="K1034" s="1">
        <f t="shared" si="101"/>
        <v>90.045022511255624</v>
      </c>
      <c r="L1034" s="3">
        <v>0.9</v>
      </c>
      <c r="M1034" s="1">
        <v>3.7</v>
      </c>
      <c r="N1034" s="11">
        <v>2031</v>
      </c>
      <c r="O1034" s="7">
        <f>IF(ISNUMBER(Table3[[#This Row],[rating]]), Table3[[#This Row],[rating]], "")</f>
        <v>3.7</v>
      </c>
      <c r="P1034" s="7">
        <f>Table3[[#This Row],[average rating]] + (Table3[[#This Row],[rating_count]] / 1000)</f>
        <v>5.7309999999999999</v>
      </c>
      <c r="Q1034" s="7">
        <f>IFERROR(ROUND(VALUE(Table3[[#This Row],[rating]]), 0), "")</f>
        <v>4</v>
      </c>
      <c r="R1034" t="s">
        <v>8629</v>
      </c>
      <c r="S1034" t="s">
        <v>8630</v>
      </c>
      <c r="T1034" t="s">
        <v>8631</v>
      </c>
      <c r="U1034" t="s">
        <v>8632</v>
      </c>
      <c r="V1034" t="s">
        <v>8633</v>
      </c>
      <c r="W1034" t="s">
        <v>8634</v>
      </c>
      <c r="X1034" t="s">
        <v>8635</v>
      </c>
      <c r="Y1034" t="s">
        <v>8636</v>
      </c>
      <c r="Z1034" s="6">
        <f t="shared" si="102"/>
        <v>4059969</v>
      </c>
      <c r="AA1034" s="6">
        <f>IFERROR(VALUE(Table3[[#This Row],[potential revenue]]), 0)</f>
        <v>4059969</v>
      </c>
      <c r="AB1034" t="str">
        <f t="shared" si="103"/>
        <v>Yes</v>
      </c>
      <c r="AC1034">
        <f t="shared" si="104"/>
        <v>0</v>
      </c>
      <c r="AD1034" t="str">
        <f t="shared" si="105"/>
        <v>₹200–₹500</v>
      </c>
      <c r="AE1034" t="str">
        <f t="shared" si="106"/>
        <v>91–100%</v>
      </c>
    </row>
    <row r="1035" spans="1:31" x14ac:dyDescent="0.35">
      <c r="A1035" t="s">
        <v>6525</v>
      </c>
      <c r="B1035" t="s">
        <v>4888</v>
      </c>
      <c r="C1035" t="str">
        <f>PROPER(Table3[[#This Row],[product_name2]])</f>
        <v>Boat Airdopes 121V2 In-Ear True Wireless Earbuds With Upto 14 Hours Playback, 8Mm Drivers, Battery Indicators, Lightweight Earbuds &amp; Multifunction Controls (Active Black, With Mic)</v>
      </c>
      <c r="D1035" t="s">
        <v>4889</v>
      </c>
      <c r="E1035" t="s">
        <v>5384</v>
      </c>
      <c r="F1035" t="str">
        <f>LEFT(Table3[[#This Row],[category]], FIND("|", Table3[[#This Row],[category]]) - 1)</f>
        <v>Computers&amp;Accessories</v>
      </c>
      <c r="G1035" t="str">
        <f>MID(Table3[[#This Row],[category]], FIND("|", Table3[[#This Row],[category]]) + 1, FIND("|", Table3[[#This Row],[category]], FIND("|", Table3[[#This Row],[category]]) + 1) - FIND("|", Table3[[#This Row],[category]]) - 1)</f>
        <v>Accessories&amp;Peripherals</v>
      </c>
      <c r="H1035" t="str">
        <f>RIGHT(Table3[[#This Row],[category]], LEN(Table3[[#This Row],[category]]) - FIND("|", Table3[[#This Row],[category]], FIND("|", Table3[[#This Row],[category]]) + 1))</f>
        <v>Keyboards,Mice&amp;InputDevices|Keyboard&amp;MiceAccessories|MousePads</v>
      </c>
      <c r="I1035" s="6">
        <v>230</v>
      </c>
      <c r="J1035" s="6">
        <v>999</v>
      </c>
      <c r="K1035" s="1">
        <f t="shared" si="101"/>
        <v>76.976976976976971</v>
      </c>
      <c r="L1035" s="3">
        <v>0.77</v>
      </c>
      <c r="M1035" s="1">
        <v>4.2</v>
      </c>
      <c r="N1035" s="11">
        <v>1528</v>
      </c>
      <c r="O1035" s="7">
        <f>IF(ISNUMBER(Table3[[#This Row],[rating]]), Table3[[#This Row],[rating]], "")</f>
        <v>4.2</v>
      </c>
      <c r="P1035" s="7">
        <f>Table3[[#This Row],[average rating]] + (Table3[[#This Row],[rating_count]] / 1000)</f>
        <v>5.7279999999999998</v>
      </c>
      <c r="Q1035" s="7">
        <f>IFERROR(ROUND(VALUE(Table3[[#This Row],[rating]]), 0), "")</f>
        <v>4</v>
      </c>
      <c r="R1035" t="s">
        <v>6527</v>
      </c>
      <c r="S1035" t="s">
        <v>6528</v>
      </c>
      <c r="T1035" t="s">
        <v>6529</v>
      </c>
      <c r="U1035" t="s">
        <v>6530</v>
      </c>
      <c r="V1035" t="s">
        <v>6531</v>
      </c>
      <c r="W1035" t="s">
        <v>6532</v>
      </c>
      <c r="X1035" t="s">
        <v>6533</v>
      </c>
      <c r="Y1035" t="s">
        <v>6534</v>
      </c>
      <c r="Z1035" s="6">
        <f t="shared" si="102"/>
        <v>1526472</v>
      </c>
      <c r="AA1035" s="6">
        <f>IFERROR(VALUE(Table3[[#This Row],[potential revenue]]), 0)</f>
        <v>1526472</v>
      </c>
      <c r="AB1035" t="str">
        <f t="shared" si="103"/>
        <v>Yes</v>
      </c>
      <c r="AC1035">
        <f t="shared" si="104"/>
        <v>0</v>
      </c>
      <c r="AD1035" t="str">
        <f t="shared" si="105"/>
        <v>&lt;₹200</v>
      </c>
      <c r="AE1035" t="str">
        <f t="shared" si="106"/>
        <v>71–80%</v>
      </c>
    </row>
    <row r="1036" spans="1:31" x14ac:dyDescent="0.35">
      <c r="A1036" t="s">
        <v>12836</v>
      </c>
      <c r="B1036" t="s">
        <v>130</v>
      </c>
      <c r="C1036" t="str">
        <f>PROPER(Table3[[#This Row],[product_name2]])</f>
        <v>Amazonbasics Flexible Premium Hdmi Cable (Black, 4K@60Hz, 18Gbps), 3-Foot</v>
      </c>
      <c r="D1036" t="s">
        <v>131</v>
      </c>
      <c r="E1036" t="s">
        <v>8584</v>
      </c>
      <c r="F1036" t="str">
        <f>LEFT(Table3[[#This Row],[category]], FIND("|", Table3[[#This Row],[category]]) - 1)</f>
        <v>Home&amp;Kitchen</v>
      </c>
      <c r="G1036" t="str">
        <f>MID(Table3[[#This Row],[category]], FIND("|", Table3[[#This Row],[category]]) + 1, FIND("|", Table3[[#This Row],[category]], FIND("|", Table3[[#This Row],[category]]) + 1) - FIND("|", Table3[[#This Row],[category]]) - 1)</f>
        <v>Kitchen&amp;HomeAppliances</v>
      </c>
      <c r="H1036" t="str">
        <f>RIGHT(Table3[[#This Row],[category]], LEN(Table3[[#This Row],[category]]) - FIND("|", Table3[[#This Row],[category]], FIND("|", Table3[[#This Row],[category]]) + 1))</f>
        <v>SmallKitchenAppliances|Kettles&amp;HotWaterDispensers|ElectricKettles</v>
      </c>
      <c r="I1036" s="6">
        <v>1180</v>
      </c>
      <c r="J1036" s="6">
        <v>1440</v>
      </c>
      <c r="K1036" s="1">
        <f t="shared" si="101"/>
        <v>18.055555555555554</v>
      </c>
      <c r="L1036" s="3">
        <v>0.18</v>
      </c>
      <c r="M1036" s="1">
        <v>4.2</v>
      </c>
      <c r="N1036" s="11">
        <v>1527</v>
      </c>
      <c r="O1036" s="7">
        <f>IF(ISNUMBER(Table3[[#This Row],[rating]]), Table3[[#This Row],[rating]], "")</f>
        <v>4.2</v>
      </c>
      <c r="P1036" s="7">
        <f>Table3[[#This Row],[average rating]] + (Table3[[#This Row],[rating_count]] / 1000)</f>
        <v>5.7270000000000003</v>
      </c>
      <c r="Q1036" s="7">
        <f>IFERROR(ROUND(VALUE(Table3[[#This Row],[rating]]), 0), "")</f>
        <v>4</v>
      </c>
      <c r="R1036" t="s">
        <v>12838</v>
      </c>
      <c r="S1036" t="s">
        <v>12839</v>
      </c>
      <c r="T1036" t="s">
        <v>12840</v>
      </c>
      <c r="U1036" t="s">
        <v>12841</v>
      </c>
      <c r="V1036" t="s">
        <v>12842</v>
      </c>
      <c r="W1036" t="s">
        <v>12843</v>
      </c>
      <c r="X1036" t="s">
        <v>12844</v>
      </c>
      <c r="Y1036" t="s">
        <v>12845</v>
      </c>
      <c r="Z1036" s="6">
        <f t="shared" si="102"/>
        <v>2198880</v>
      </c>
      <c r="AA1036" s="6">
        <f>IFERROR(VALUE(Table3[[#This Row],[potential revenue]]), 0)</f>
        <v>2198880</v>
      </c>
      <c r="AB1036" t="str">
        <f t="shared" si="103"/>
        <v>Yes</v>
      </c>
      <c r="AC1036">
        <f t="shared" si="104"/>
        <v>0</v>
      </c>
      <c r="AD1036" t="str">
        <f t="shared" si="105"/>
        <v>₹200–₹500</v>
      </c>
      <c r="AE1036" t="str">
        <f t="shared" si="106"/>
        <v>11–20%</v>
      </c>
    </row>
    <row r="1037" spans="1:31" x14ac:dyDescent="0.35">
      <c r="A1037" t="s">
        <v>2701</v>
      </c>
      <c r="B1037" t="s">
        <v>4333</v>
      </c>
      <c r="C1037" t="str">
        <f>PROPER(Table3[[#This Row],[product_name2]])</f>
        <v>Striff Multi Angle Tablet/Mobile Stand. Holder For Iphone, Android, Samsung, Oneplus, Xiaomi. Portable,Foldable Stand.Perfect For Bed,Office, Home,Gift And Desktop (Black)</v>
      </c>
      <c r="D1037" t="s">
        <v>4334</v>
      </c>
      <c r="E1037" t="s">
        <v>172</v>
      </c>
      <c r="F1037" t="str">
        <f>LEFT(Table3[[#This Row],[category]], FIND("|", Table3[[#This Row],[category]]) - 1)</f>
        <v>Electronics</v>
      </c>
      <c r="G1037" t="str">
        <f>MID(Table3[[#This Row],[category]], FIND("|", Table3[[#This Row],[category]]) + 1, FIND("|", Table3[[#This Row],[category]], FIND("|", Table3[[#This Row],[category]]) + 1) - FIND("|", Table3[[#This Row],[category]]) - 1)</f>
        <v>HomeTheater,TV&amp;Video</v>
      </c>
      <c r="H1037" t="str">
        <f>RIGHT(Table3[[#This Row],[category]], LEN(Table3[[#This Row],[category]]) - FIND("|", Table3[[#This Row],[category]], FIND("|", Table3[[#This Row],[category]]) + 1))</f>
        <v>Televisions|SmartTelevisions</v>
      </c>
      <c r="I1037" s="6">
        <v>26999</v>
      </c>
      <c r="J1037" s="6">
        <v>42999</v>
      </c>
      <c r="K1037" s="1">
        <f t="shared" si="101"/>
        <v>37.210167678318101</v>
      </c>
      <c r="L1037" s="3">
        <v>0.37</v>
      </c>
      <c r="M1037" s="1">
        <v>4.2</v>
      </c>
      <c r="N1037" s="11">
        <v>1510</v>
      </c>
      <c r="O1037" s="7">
        <f>IF(ISNUMBER(Table3[[#This Row],[rating]]), Table3[[#This Row],[rating]], "")</f>
        <v>4.2</v>
      </c>
      <c r="P1037" s="7">
        <f>Table3[[#This Row],[average rating]] + (Table3[[#This Row],[rating_count]] / 1000)</f>
        <v>5.71</v>
      </c>
      <c r="Q1037" s="7">
        <f>IFERROR(ROUND(VALUE(Table3[[#This Row],[rating]]), 0), "")</f>
        <v>4</v>
      </c>
      <c r="R1037" t="s">
        <v>2703</v>
      </c>
      <c r="S1037" t="s">
        <v>2704</v>
      </c>
      <c r="T1037" t="s">
        <v>2705</v>
      </c>
      <c r="U1037" t="s">
        <v>2706</v>
      </c>
      <c r="V1037" t="s">
        <v>2707</v>
      </c>
      <c r="W1037" t="s">
        <v>2708</v>
      </c>
      <c r="X1037" t="s">
        <v>2709</v>
      </c>
      <c r="Y1037" t="s">
        <v>2710</v>
      </c>
      <c r="Z1037" s="6">
        <f t="shared" si="102"/>
        <v>64928490</v>
      </c>
      <c r="AA1037" s="6">
        <f>IFERROR(VALUE(Table3[[#This Row],[potential revenue]]), 0)</f>
        <v>64928490</v>
      </c>
      <c r="AB1037" t="str">
        <f t="shared" si="103"/>
        <v>No</v>
      </c>
      <c r="AC1037">
        <f t="shared" si="104"/>
        <v>0</v>
      </c>
      <c r="AD1037" t="str">
        <f t="shared" si="105"/>
        <v>&gt;₹500</v>
      </c>
      <c r="AE1037" t="str">
        <f t="shared" si="106"/>
        <v>31–40%</v>
      </c>
    </row>
    <row r="1038" spans="1:31" x14ac:dyDescent="0.35">
      <c r="A1038" t="s">
        <v>2902</v>
      </c>
      <c r="B1038" t="s">
        <v>4369</v>
      </c>
      <c r="C1038" t="str">
        <f>PROPER(Table3[[#This Row],[product_name2]])</f>
        <v>Opentech¬Æ Military-Grade Tempered Glass Screen Protector Compatible For Iphone 13/13 Pro / 14 With Edge To Edge Coverage And Easy Installation Kit (6.1 Inches)</v>
      </c>
      <c r="D1038" t="s">
        <v>4370</v>
      </c>
      <c r="E1038" t="s">
        <v>172</v>
      </c>
      <c r="F1038" t="str">
        <f>LEFT(Table3[[#This Row],[category]], FIND("|", Table3[[#This Row],[category]]) - 1)</f>
        <v>Electronics</v>
      </c>
      <c r="G1038" t="str">
        <f>MID(Table3[[#This Row],[category]], FIND("|", Table3[[#This Row],[category]]) + 1, FIND("|", Table3[[#This Row],[category]], FIND("|", Table3[[#This Row],[category]]) + 1) - FIND("|", Table3[[#This Row],[category]]) - 1)</f>
        <v>HomeTheater,TV&amp;Video</v>
      </c>
      <c r="H1038" t="str">
        <f>RIGHT(Table3[[#This Row],[category]], LEN(Table3[[#This Row],[category]]) - FIND("|", Table3[[#This Row],[category]], FIND("|", Table3[[#This Row],[category]]) + 1))</f>
        <v>Televisions|SmartTelevisions</v>
      </c>
      <c r="I1038" s="6">
        <v>10499</v>
      </c>
      <c r="J1038" s="6">
        <v>19499</v>
      </c>
      <c r="K1038" s="1">
        <f t="shared" si="101"/>
        <v>46.156213139135339</v>
      </c>
      <c r="L1038" s="3">
        <v>0.46</v>
      </c>
      <c r="M1038" s="1">
        <v>4.2</v>
      </c>
      <c r="N1038" s="11">
        <v>1510</v>
      </c>
      <c r="O1038" s="7">
        <f>IF(ISNUMBER(Table3[[#This Row],[rating]]), Table3[[#This Row],[rating]], "")</f>
        <v>4.2</v>
      </c>
      <c r="P1038" s="7">
        <f>Table3[[#This Row],[average rating]] + (Table3[[#This Row],[rating_count]] / 1000)</f>
        <v>5.71</v>
      </c>
      <c r="Q1038" s="7">
        <f>IFERROR(ROUND(VALUE(Table3[[#This Row],[rating]]), 0), "")</f>
        <v>4</v>
      </c>
      <c r="R1038" t="s">
        <v>2904</v>
      </c>
      <c r="S1038" t="s">
        <v>2704</v>
      </c>
      <c r="T1038" t="s">
        <v>2705</v>
      </c>
      <c r="U1038" t="s">
        <v>2706</v>
      </c>
      <c r="V1038" t="s">
        <v>2707</v>
      </c>
      <c r="W1038" t="s">
        <v>2708</v>
      </c>
      <c r="X1038" t="s">
        <v>2905</v>
      </c>
      <c r="Y1038" t="s">
        <v>2906</v>
      </c>
      <c r="Z1038" s="6">
        <f t="shared" si="102"/>
        <v>29443490</v>
      </c>
      <c r="AA1038" s="6">
        <f>IFERROR(VALUE(Table3[[#This Row],[potential revenue]]), 0)</f>
        <v>29443490</v>
      </c>
      <c r="AB1038" t="str">
        <f t="shared" si="103"/>
        <v>No</v>
      </c>
      <c r="AC1038">
        <f t="shared" si="104"/>
        <v>0</v>
      </c>
      <c r="AD1038" t="str">
        <f t="shared" si="105"/>
        <v>&gt;₹500</v>
      </c>
      <c r="AE1038" t="str">
        <f t="shared" si="106"/>
        <v>41–50%</v>
      </c>
    </row>
    <row r="1039" spans="1:31" x14ac:dyDescent="0.35">
      <c r="A1039" t="s">
        <v>10608</v>
      </c>
      <c r="B1039" t="s">
        <v>3682</v>
      </c>
      <c r="C1039" t="str">
        <f>PROPER(Table3[[#This Row],[product_name2]])</f>
        <v>Usb Charger, Oraimo Elite Dual Port 5V/2.4A Wall Charger, Usb Wall Charger Adapter For Iphone 11/Xs/Xs Max/Xr/X/8/7/6/Plus, Ipad Pro/Air 2/Mini 3/Mini 4, Samsung S4/S5, And More</v>
      </c>
      <c r="D1039" t="s">
        <v>3683</v>
      </c>
      <c r="E1039" t="s">
        <v>9074</v>
      </c>
      <c r="F1039" t="str">
        <f>LEFT(Table3[[#This Row],[category]], FIND("|", Table3[[#This Row],[category]]) - 1)</f>
        <v>Home&amp;Kitchen</v>
      </c>
      <c r="G1039" t="str">
        <f>MID(Table3[[#This Row],[category]], FIND("|", Table3[[#This Row],[category]]) + 1, FIND("|", Table3[[#This Row],[category]], FIND("|", Table3[[#This Row],[category]]) + 1) - FIND("|", Table3[[#This Row],[category]]) - 1)</f>
        <v>Kitchen&amp;HomeAppliances</v>
      </c>
      <c r="H1039" t="str">
        <f>RIGHT(Table3[[#This Row],[category]], LEN(Table3[[#This Row],[category]]) - FIND("|", Table3[[#This Row],[category]], FIND("|", Table3[[#This Row],[category]]) + 1))</f>
        <v>SmallKitchenAppliances|EggBoilers</v>
      </c>
      <c r="I1039" s="6">
        <v>1052</v>
      </c>
      <c r="J1039" s="6">
        <v>1790</v>
      </c>
      <c r="K1039" s="1">
        <f t="shared" si="101"/>
        <v>41.229050279329613</v>
      </c>
      <c r="L1039" s="3">
        <v>0.41</v>
      </c>
      <c r="M1039" s="1">
        <v>4.3</v>
      </c>
      <c r="N1039" s="11">
        <v>1404</v>
      </c>
      <c r="O1039" s="7">
        <f>IF(ISNUMBER(Table3[[#This Row],[rating]]), Table3[[#This Row],[rating]], "")</f>
        <v>4.3</v>
      </c>
      <c r="P1039" s="7">
        <f>Table3[[#This Row],[average rating]] + (Table3[[#This Row],[rating_count]] / 1000)</f>
        <v>5.7039999999999997</v>
      </c>
      <c r="Q1039" s="7">
        <f>IFERROR(ROUND(VALUE(Table3[[#This Row],[rating]]), 0), "")</f>
        <v>4</v>
      </c>
      <c r="R1039" t="s">
        <v>10610</v>
      </c>
      <c r="S1039" t="s">
        <v>10611</v>
      </c>
      <c r="T1039" t="s">
        <v>10612</v>
      </c>
      <c r="U1039" t="s">
        <v>10613</v>
      </c>
      <c r="V1039" t="s">
        <v>10614</v>
      </c>
      <c r="W1039" t="s">
        <v>10615</v>
      </c>
      <c r="X1039" t="s">
        <v>10616</v>
      </c>
      <c r="Y1039" t="s">
        <v>10617</v>
      </c>
      <c r="Z1039" s="6">
        <f t="shared" si="102"/>
        <v>2513160</v>
      </c>
      <c r="AA1039" s="6">
        <f>IFERROR(VALUE(Table3[[#This Row],[potential revenue]]), 0)</f>
        <v>2513160</v>
      </c>
      <c r="AB1039" t="str">
        <f t="shared" si="103"/>
        <v>No</v>
      </c>
      <c r="AC1039">
        <f t="shared" si="104"/>
        <v>0</v>
      </c>
      <c r="AD1039" t="str">
        <f t="shared" si="105"/>
        <v>&gt;₹500</v>
      </c>
      <c r="AE1039" t="str">
        <f t="shared" si="106"/>
        <v>41–50%</v>
      </c>
    </row>
    <row r="1040" spans="1:31" x14ac:dyDescent="0.35">
      <c r="A1040" t="s">
        <v>5004</v>
      </c>
      <c r="B1040" t="s">
        <v>6535</v>
      </c>
      <c r="C1040" t="str">
        <f>PROPER(Table3[[#This Row],[product_name2]])</f>
        <v>Gizga Essentials Earphone Carrying Case, Multi-Purpose Pocket Storage Travel Organizer For Earphones, Headset, Pen Drives, Sd Cards, Shock-Proof Ballistic Nylon, Soft Fabric, Mesh Pocket, Green</v>
      </c>
      <c r="D1040" t="s">
        <v>6536</v>
      </c>
      <c r="E1040" t="s">
        <v>4868</v>
      </c>
      <c r="F1040" t="str">
        <f>LEFT(Table3[[#This Row],[category]], FIND("|", Table3[[#This Row],[category]]) - 1)</f>
        <v>Computers&amp;Accessories</v>
      </c>
      <c r="G1040" t="str">
        <f>MID(Table3[[#This Row],[category]], FIND("|", Table3[[#This Row],[category]]) + 1, FIND("|", Table3[[#This Row],[category]], FIND("|", Table3[[#This Row],[category]]) + 1) - FIND("|", Table3[[#This Row],[category]]) - 1)</f>
        <v>Accessories&amp;Peripherals</v>
      </c>
      <c r="H1040" t="str">
        <f>RIGHT(Table3[[#This Row],[category]], LEN(Table3[[#This Row],[category]]) - FIND("|", Table3[[#This Row],[category]], FIND("|", Table3[[#This Row],[category]]) + 1))</f>
        <v>Keyboards,Mice&amp;InputDevices|Mice</v>
      </c>
      <c r="I1040" s="6">
        <v>299</v>
      </c>
      <c r="J1040" s="6">
        <v>599</v>
      </c>
      <c r="K1040" s="1">
        <f t="shared" si="101"/>
        <v>50.083472454090149</v>
      </c>
      <c r="L1040" s="3">
        <v>0.5</v>
      </c>
      <c r="M1040" s="1">
        <v>4.0999999999999996</v>
      </c>
      <c r="N1040" s="11">
        <v>1597</v>
      </c>
      <c r="O1040" s="7">
        <f>IF(ISNUMBER(Table3[[#This Row],[rating]]), Table3[[#This Row],[rating]], "")</f>
        <v>4.0999999999999996</v>
      </c>
      <c r="P1040" s="7">
        <f>Table3[[#This Row],[average rating]] + (Table3[[#This Row],[rating_count]] / 1000)</f>
        <v>5.6969999999999992</v>
      </c>
      <c r="Q1040" s="7">
        <f>IFERROR(ROUND(VALUE(Table3[[#This Row],[rating]]), 0), "")</f>
        <v>4</v>
      </c>
      <c r="R1040" t="s">
        <v>5006</v>
      </c>
      <c r="S1040" t="s">
        <v>5007</v>
      </c>
      <c r="T1040" t="s">
        <v>5008</v>
      </c>
      <c r="U1040" t="s">
        <v>5009</v>
      </c>
      <c r="V1040" t="s">
        <v>5010</v>
      </c>
      <c r="W1040" t="s">
        <v>5011</v>
      </c>
      <c r="X1040" t="s">
        <v>5012</v>
      </c>
      <c r="Y1040" t="s">
        <v>5013</v>
      </c>
      <c r="Z1040" s="6">
        <f t="shared" si="102"/>
        <v>956603</v>
      </c>
      <c r="AA1040" s="6">
        <f>IFERROR(VALUE(Table3[[#This Row],[potential revenue]]), 0)</f>
        <v>956603</v>
      </c>
      <c r="AB1040" t="str">
        <f t="shared" si="103"/>
        <v>No</v>
      </c>
      <c r="AC1040">
        <f t="shared" si="104"/>
        <v>0</v>
      </c>
      <c r="AD1040" t="str">
        <f t="shared" si="105"/>
        <v>&gt;₹500</v>
      </c>
      <c r="AE1040" t="str">
        <f t="shared" si="106"/>
        <v>51–60%</v>
      </c>
    </row>
    <row r="1041" spans="1:31" x14ac:dyDescent="0.35">
      <c r="A1041" t="s">
        <v>9389</v>
      </c>
      <c r="B1041" t="s">
        <v>11345</v>
      </c>
      <c r="C1041" t="str">
        <f>PROPER(Table3[[#This Row],[product_name2]])</f>
        <v>Melbon Vm-905 2000-Watt Room Heater (Isi Certified, White Color) Ideal Electric Fan Heater For Small To Medium Room/Area (Plastic Body)</v>
      </c>
      <c r="D1041" t="s">
        <v>11346</v>
      </c>
      <c r="E1041" t="s">
        <v>8775</v>
      </c>
      <c r="F1041" t="str">
        <f>LEFT(Table3[[#This Row],[category]], FIND("|", Table3[[#This Row],[category]]) - 1)</f>
        <v>Home&amp;Kitchen</v>
      </c>
      <c r="G1041" t="str">
        <f>MID(Table3[[#This Row],[category]], FIND("|", Table3[[#This Row],[category]]) + 1, FIND("|", Table3[[#This Row],[category]], FIND("|", Table3[[#This Row],[category]]) + 1) - FIND("|", Table3[[#This Row],[category]]) - 1)</f>
        <v>Heating,Cooling&amp;AirQuality</v>
      </c>
      <c r="H1041" t="str">
        <f>RIGHT(Table3[[#This Row],[category]], LEN(Table3[[#This Row],[category]]) - FIND("|", Table3[[#This Row],[category]], FIND("|", Table3[[#This Row],[category]]) + 1))</f>
        <v>RoomHeaters</v>
      </c>
      <c r="I1041" s="6">
        <v>2499</v>
      </c>
      <c r="J1041" s="6">
        <v>5000</v>
      </c>
      <c r="K1041" s="1">
        <f t="shared" si="101"/>
        <v>50.019999999999996</v>
      </c>
      <c r="L1041" s="3">
        <v>0.5</v>
      </c>
      <c r="M1041" s="1">
        <v>3.8</v>
      </c>
      <c r="N1041" s="11">
        <v>1889</v>
      </c>
      <c r="O1041" s="7">
        <f>IF(ISNUMBER(Table3[[#This Row],[rating]]), Table3[[#This Row],[rating]], "")</f>
        <v>3.8</v>
      </c>
      <c r="P1041" s="7">
        <f>Table3[[#This Row],[average rating]] + (Table3[[#This Row],[rating_count]] / 1000)</f>
        <v>5.6890000000000001</v>
      </c>
      <c r="Q1041" s="7">
        <f>IFERROR(ROUND(VALUE(Table3[[#This Row],[rating]]), 0), "")</f>
        <v>4</v>
      </c>
      <c r="R1041" t="s">
        <v>9391</v>
      </c>
      <c r="S1041" t="s">
        <v>9392</v>
      </c>
      <c r="T1041" t="s">
        <v>9393</v>
      </c>
      <c r="U1041" t="s">
        <v>9394</v>
      </c>
      <c r="V1041" t="s">
        <v>9395</v>
      </c>
      <c r="W1041" t="s">
        <v>9396</v>
      </c>
      <c r="X1041" t="s">
        <v>9397</v>
      </c>
      <c r="Y1041" t="s">
        <v>9398</v>
      </c>
      <c r="Z1041" s="6">
        <f t="shared" si="102"/>
        <v>9445000</v>
      </c>
      <c r="AA1041" s="6">
        <f>IFERROR(VALUE(Table3[[#This Row],[potential revenue]]), 0)</f>
        <v>9445000</v>
      </c>
      <c r="AB1041" t="str">
        <f t="shared" si="103"/>
        <v>Yes</v>
      </c>
      <c r="AC1041">
        <f t="shared" si="104"/>
        <v>0</v>
      </c>
      <c r="AD1041" t="str">
        <f t="shared" si="105"/>
        <v>₹200–₹500</v>
      </c>
      <c r="AE1041" t="str">
        <f t="shared" si="106"/>
        <v>51–60%</v>
      </c>
    </row>
    <row r="1042" spans="1:31" x14ac:dyDescent="0.35">
      <c r="A1042" t="s">
        <v>6403</v>
      </c>
      <c r="B1042" t="s">
        <v>11858</v>
      </c>
      <c r="C1042" t="str">
        <f>PROPER(Table3[[#This Row],[product_name2]])</f>
        <v>Longway Blaze 2 Rod Quartz Room Heater (White, Gray, 800 Watts)</v>
      </c>
      <c r="D1042" t="s">
        <v>11859</v>
      </c>
      <c r="E1042" t="s">
        <v>3082</v>
      </c>
      <c r="F1042" t="str">
        <f>LEFT(Table3[[#This Row],[category]], FIND("|", Table3[[#This Row],[category]]) - 1)</f>
        <v>Electronics</v>
      </c>
      <c r="G1042" t="str">
        <f>MID(Table3[[#This Row],[category]], FIND("|", Table3[[#This Row],[category]]) + 1, FIND("|", Table3[[#This Row],[category]], FIND("|", Table3[[#This Row],[category]]) + 1) - FIND("|", Table3[[#This Row],[category]]) - 1)</f>
        <v>Headphones,Earbuds&amp;Accessories</v>
      </c>
      <c r="H1042" t="str">
        <f>RIGHT(Table3[[#This Row],[category]], LEN(Table3[[#This Row],[category]]) - FIND("|", Table3[[#This Row],[category]], FIND("|", Table3[[#This Row],[category]]) + 1))</f>
        <v>Headphones|In-Ear</v>
      </c>
      <c r="I1042" s="6">
        <v>1999</v>
      </c>
      <c r="J1042" s="6">
        <v>9999</v>
      </c>
      <c r="K1042" s="1">
        <f t="shared" si="101"/>
        <v>80.008000800079998</v>
      </c>
      <c r="L1042" s="3">
        <v>0.8</v>
      </c>
      <c r="M1042" s="1">
        <v>3.7</v>
      </c>
      <c r="N1042" s="11">
        <v>1986</v>
      </c>
      <c r="O1042" s="7">
        <f>IF(ISNUMBER(Table3[[#This Row],[rating]]), Table3[[#This Row],[rating]], "")</f>
        <v>3.7</v>
      </c>
      <c r="P1042" s="7">
        <f>Table3[[#This Row],[average rating]] + (Table3[[#This Row],[rating_count]] / 1000)</f>
        <v>5.6859999999999999</v>
      </c>
      <c r="Q1042" s="7">
        <f>IFERROR(ROUND(VALUE(Table3[[#This Row],[rating]]), 0), "")</f>
        <v>4</v>
      </c>
      <c r="R1042" t="s">
        <v>5322</v>
      </c>
      <c r="S1042" t="s">
        <v>6405</v>
      </c>
      <c r="T1042" t="s">
        <v>6406</v>
      </c>
      <c r="U1042" t="s">
        <v>6407</v>
      </c>
      <c r="V1042" t="s">
        <v>6408</v>
      </c>
      <c r="W1042" t="s">
        <v>6409</v>
      </c>
      <c r="X1042" t="s">
        <v>6410</v>
      </c>
      <c r="Y1042" t="s">
        <v>6411</v>
      </c>
      <c r="Z1042" s="6">
        <f t="shared" si="102"/>
        <v>19858014</v>
      </c>
      <c r="AA1042" s="6">
        <f>IFERROR(VALUE(Table3[[#This Row],[potential revenue]]), 0)</f>
        <v>19858014</v>
      </c>
      <c r="AB1042" t="str">
        <f t="shared" si="103"/>
        <v>Yes</v>
      </c>
      <c r="AC1042">
        <f t="shared" si="104"/>
        <v>0</v>
      </c>
      <c r="AD1042" t="str">
        <f t="shared" si="105"/>
        <v>&gt;₹500</v>
      </c>
      <c r="AE1042" t="str">
        <f t="shared" si="106"/>
        <v>81–90%</v>
      </c>
    </row>
    <row r="1043" spans="1:31" x14ac:dyDescent="0.35">
      <c r="A1043" t="s">
        <v>7311</v>
      </c>
      <c r="B1043" t="s">
        <v>11194</v>
      </c>
      <c r="C1043" t="str">
        <f>PROPER(Table3[[#This Row],[product_name2]])</f>
        <v>Crompton Amica 15-L 5 Star Rated Storage Water Heater (Geyser) With Free Installation (White)</v>
      </c>
      <c r="D1043" t="s">
        <v>11195</v>
      </c>
      <c r="E1043" t="s">
        <v>5936</v>
      </c>
      <c r="F1043" t="str">
        <f>LEFT(Table3[[#This Row],[category]], FIND("|", Table3[[#This Row],[category]]) - 1)</f>
        <v>Electronics</v>
      </c>
      <c r="G1043" t="str">
        <f>MID(Table3[[#This Row],[category]], FIND("|", Table3[[#This Row],[category]]) + 1, FIND("|", Table3[[#This Row],[category]], FIND("|", Table3[[#This Row],[category]]) + 1) - FIND("|", Table3[[#This Row],[category]]) - 1)</f>
        <v>Cameras&amp;Photography</v>
      </c>
      <c r="H1043" t="str">
        <f>RIGHT(Table3[[#This Row],[category]], LEN(Table3[[#This Row],[category]]) - FIND("|", Table3[[#This Row],[category]], FIND("|", Table3[[#This Row],[category]]) + 1))</f>
        <v>SecurityCameras|DomeCameras</v>
      </c>
      <c r="I1043" s="6">
        <v>1999</v>
      </c>
      <c r="J1043" s="6">
        <v>4700</v>
      </c>
      <c r="K1043" s="1">
        <f t="shared" si="101"/>
        <v>57.468085106382979</v>
      </c>
      <c r="L1043" s="3">
        <v>0.56999999999999995</v>
      </c>
      <c r="M1043" s="1">
        <v>3.8</v>
      </c>
      <c r="N1043" s="11">
        <v>1880</v>
      </c>
      <c r="O1043" s="7">
        <f>IF(ISNUMBER(Table3[[#This Row],[rating]]), Table3[[#This Row],[rating]], "")</f>
        <v>3.8</v>
      </c>
      <c r="P1043" s="7">
        <f>Table3[[#This Row],[average rating]] + (Table3[[#This Row],[rating_count]] / 1000)</f>
        <v>5.68</v>
      </c>
      <c r="Q1043" s="7">
        <f>IFERROR(ROUND(VALUE(Table3[[#This Row],[rating]]), 0), "")</f>
        <v>4</v>
      </c>
      <c r="R1043" t="s">
        <v>7313</v>
      </c>
      <c r="S1043" t="s">
        <v>7314</v>
      </c>
      <c r="T1043" t="s">
        <v>7315</v>
      </c>
      <c r="U1043" t="s">
        <v>7316</v>
      </c>
      <c r="V1043" t="s">
        <v>7317</v>
      </c>
      <c r="W1043" t="s">
        <v>7318</v>
      </c>
      <c r="X1043" t="s">
        <v>7319</v>
      </c>
      <c r="Y1043" t="s">
        <v>7320</v>
      </c>
      <c r="Z1043" s="6">
        <f t="shared" si="102"/>
        <v>8836000</v>
      </c>
      <c r="AA1043" s="6">
        <f>IFERROR(VALUE(Table3[[#This Row],[potential revenue]]), 0)</f>
        <v>8836000</v>
      </c>
      <c r="AB1043" t="str">
        <f t="shared" si="103"/>
        <v>Yes</v>
      </c>
      <c r="AC1043">
        <f t="shared" si="104"/>
        <v>0</v>
      </c>
      <c r="AD1043" t="str">
        <f t="shared" si="105"/>
        <v>&gt;₹500</v>
      </c>
      <c r="AE1043" t="str">
        <f t="shared" si="106"/>
        <v>51–60%</v>
      </c>
    </row>
    <row r="1044" spans="1:31" x14ac:dyDescent="0.35">
      <c r="A1044" t="s">
        <v>5542</v>
      </c>
      <c r="B1044" t="s">
        <v>10070</v>
      </c>
      <c r="C1044" t="str">
        <f>PROPER(Table3[[#This Row],[product_name2]])</f>
        <v>Prestige Pic 16.0+ 1900W Induction Cooktop With Soft Touch Push Buttons (Black)</v>
      </c>
      <c r="D1044" t="s">
        <v>10071</v>
      </c>
      <c r="E1044" t="s">
        <v>5544</v>
      </c>
      <c r="F1044" t="str">
        <f>LEFT(Table3[[#This Row],[category]], FIND("|", Table3[[#This Row],[category]]) - 1)</f>
        <v>Electronics</v>
      </c>
      <c r="G1044" t="str">
        <f>MID(Table3[[#This Row],[category]], FIND("|", Table3[[#This Row],[category]]) + 1, FIND("|", Table3[[#This Row],[category]], FIND("|", Table3[[#This Row],[category]]) + 1) - FIND("|", Table3[[#This Row],[category]]) - 1)</f>
        <v>HomeAudio</v>
      </c>
      <c r="H1044" t="str">
        <f>RIGHT(Table3[[#This Row],[category]], LEN(Table3[[#This Row],[category]]) - FIND("|", Table3[[#This Row],[category]], FIND("|", Table3[[#This Row],[category]]) + 1))</f>
        <v>Speakers|BluetoothSpeakers</v>
      </c>
      <c r="I1044" s="6">
        <v>1049</v>
      </c>
      <c r="J1044" s="6">
        <v>2299</v>
      </c>
      <c r="K1044" s="1">
        <f t="shared" si="101"/>
        <v>54.371465854719446</v>
      </c>
      <c r="L1044" s="3">
        <v>0.54</v>
      </c>
      <c r="M1044" s="1">
        <v>3.9</v>
      </c>
      <c r="N1044" s="11">
        <v>1779</v>
      </c>
      <c r="O1044" s="7">
        <f>IF(ISNUMBER(Table3[[#This Row],[rating]]), Table3[[#This Row],[rating]], "")</f>
        <v>3.9</v>
      </c>
      <c r="P1044" s="7">
        <f>Table3[[#This Row],[average rating]] + (Table3[[#This Row],[rating_count]] / 1000)</f>
        <v>5.6790000000000003</v>
      </c>
      <c r="Q1044" s="7">
        <f>IFERROR(ROUND(VALUE(Table3[[#This Row],[rating]]), 0), "")</f>
        <v>4</v>
      </c>
      <c r="R1044" t="s">
        <v>5545</v>
      </c>
      <c r="S1044" t="s">
        <v>5546</v>
      </c>
      <c r="T1044" t="s">
        <v>5547</v>
      </c>
      <c r="U1044" t="s">
        <v>5548</v>
      </c>
      <c r="V1044" t="s">
        <v>5549</v>
      </c>
      <c r="W1044" t="s">
        <v>5550</v>
      </c>
      <c r="X1044" t="s">
        <v>5551</v>
      </c>
      <c r="Y1044" t="s">
        <v>5552</v>
      </c>
      <c r="Z1044" s="6">
        <f t="shared" si="102"/>
        <v>4089921</v>
      </c>
      <c r="AA1044" s="6">
        <f>IFERROR(VALUE(Table3[[#This Row],[potential revenue]]), 0)</f>
        <v>4089921</v>
      </c>
      <c r="AB1044" t="str">
        <f t="shared" si="103"/>
        <v>Yes</v>
      </c>
      <c r="AC1044">
        <f t="shared" si="104"/>
        <v>0</v>
      </c>
      <c r="AD1044" t="str">
        <f t="shared" si="105"/>
        <v>&gt;₹500</v>
      </c>
      <c r="AE1044" t="str">
        <f t="shared" si="106"/>
        <v>51–60%</v>
      </c>
    </row>
    <row r="1045" spans="1:31" x14ac:dyDescent="0.35">
      <c r="A1045" t="s">
        <v>10446</v>
      </c>
      <c r="B1045" t="s">
        <v>9234</v>
      </c>
      <c r="C1045" t="str">
        <f>PROPER(Table3[[#This Row],[product_name2]])</f>
        <v>Borosil Chef Delite Bch20Dbb21 300-Watt Chopper (Black)</v>
      </c>
      <c r="D1045" t="s">
        <v>9235</v>
      </c>
      <c r="E1045" t="s">
        <v>9236</v>
      </c>
      <c r="F1045" t="str">
        <f>LEFT(Table3[[#This Row],[category]], FIND("|", Table3[[#This Row],[category]]) - 1)</f>
        <v>Home&amp;Kitchen</v>
      </c>
      <c r="G1045" t="str">
        <f>MID(Table3[[#This Row],[category]], FIND("|", Table3[[#This Row],[category]]) + 1, FIND("|", Table3[[#This Row],[category]], FIND("|", Table3[[#This Row],[category]]) + 1) - FIND("|", Table3[[#This Row],[category]]) - 1)</f>
        <v>Kitchen&amp;HomeAppliances</v>
      </c>
      <c r="H1045" t="str">
        <f>RIGHT(Table3[[#This Row],[category]], LEN(Table3[[#This Row],[category]]) - FIND("|", Table3[[#This Row],[category]], FIND("|", Table3[[#This Row],[category]]) + 1))</f>
        <v>SmallKitchenAppliances|MiniFoodProcessors&amp;Choppers</v>
      </c>
      <c r="I1045" s="6">
        <v>949</v>
      </c>
      <c r="J1045" s="6">
        <v>1999</v>
      </c>
      <c r="K1045" s="1">
        <f t="shared" si="101"/>
        <v>52.526263131565784</v>
      </c>
      <c r="L1045" s="3">
        <v>0.53</v>
      </c>
      <c r="M1045" s="1">
        <v>4</v>
      </c>
      <c r="N1045" s="11">
        <v>1679</v>
      </c>
      <c r="O1045" s="7">
        <f>IF(ISNUMBER(Table3[[#This Row],[rating]]), Table3[[#This Row],[rating]], "")</f>
        <v>4</v>
      </c>
      <c r="P1045" s="7">
        <f>Table3[[#This Row],[average rating]] + (Table3[[#This Row],[rating_count]] / 1000)</f>
        <v>5.6790000000000003</v>
      </c>
      <c r="Q1045" s="7">
        <f>IFERROR(ROUND(VALUE(Table3[[#This Row],[rating]]), 0), "")</f>
        <v>4</v>
      </c>
      <c r="R1045" t="s">
        <v>10448</v>
      </c>
      <c r="S1045" t="s">
        <v>10449</v>
      </c>
      <c r="T1045" t="s">
        <v>10450</v>
      </c>
      <c r="U1045" t="s">
        <v>10451</v>
      </c>
      <c r="V1045" t="s">
        <v>10452</v>
      </c>
      <c r="W1045" t="s">
        <v>10453</v>
      </c>
      <c r="X1045" t="s">
        <v>10454</v>
      </c>
      <c r="Y1045" t="s">
        <v>10455</v>
      </c>
      <c r="Z1045" s="6">
        <f t="shared" si="102"/>
        <v>3356321</v>
      </c>
      <c r="AA1045" s="6">
        <f>IFERROR(VALUE(Table3[[#This Row],[potential revenue]]), 0)</f>
        <v>3356321</v>
      </c>
      <c r="AB1045" t="str">
        <f t="shared" si="103"/>
        <v>Yes</v>
      </c>
      <c r="AC1045">
        <f t="shared" si="104"/>
        <v>0</v>
      </c>
      <c r="AD1045" t="str">
        <f t="shared" si="105"/>
        <v>&gt;₹500</v>
      </c>
      <c r="AE1045" t="str">
        <f t="shared" si="106"/>
        <v>51–60%</v>
      </c>
    </row>
    <row r="1046" spans="1:31" x14ac:dyDescent="0.35">
      <c r="A1046" t="s">
        <v>876</v>
      </c>
      <c r="B1046" t="s">
        <v>11666</v>
      </c>
      <c r="C1046" t="str">
        <f>PROPER(Table3[[#This Row],[product_name2]])</f>
        <v>Aquaguard Aura Ro+Uv+Uf+Taste Adjuster(Mtds) With Active Copper &amp; Zinc 7L Water Purifier,8 Stages Of Purification,Suitable For Borewell,Tanker,Municipal Water(Black) From Eureka Forbes</v>
      </c>
      <c r="D1046" t="s">
        <v>11667</v>
      </c>
      <c r="E1046" t="s">
        <v>101</v>
      </c>
      <c r="F1046" t="str">
        <f>LEFT(Table3[[#This Row],[category]], FIND("|", Table3[[#This Row],[category]]) - 1)</f>
        <v>Computers&amp;Accessories</v>
      </c>
      <c r="G1046" t="str">
        <f>MID(Table3[[#This Row],[category]], FIND("|", Table3[[#This Row],[category]]) + 1, FIND("|", Table3[[#This Row],[category]], FIND("|", Table3[[#This Row],[category]]) + 1) - FIND("|", Table3[[#This Row],[category]]) - 1)</f>
        <v>NetworkingDevices</v>
      </c>
      <c r="H1046" t="str">
        <f>RIGHT(Table3[[#This Row],[category]], LEN(Table3[[#This Row],[category]]) - FIND("|", Table3[[#This Row],[category]], FIND("|", Table3[[#This Row],[category]]) + 1))</f>
        <v>NetworkAdapters|WirelessUSBAdapters</v>
      </c>
      <c r="I1046" s="6">
        <v>290</v>
      </c>
      <c r="J1046" s="6">
        <v>349</v>
      </c>
      <c r="K1046" s="1">
        <f t="shared" si="101"/>
        <v>16.905444126074499</v>
      </c>
      <c r="L1046" s="3">
        <v>0.17</v>
      </c>
      <c r="M1046" s="1">
        <v>3.7</v>
      </c>
      <c r="N1046" s="11">
        <v>1977</v>
      </c>
      <c r="O1046" s="7">
        <f>IF(ISNUMBER(Table3[[#This Row],[rating]]), Table3[[#This Row],[rating]], "")</f>
        <v>3.7</v>
      </c>
      <c r="P1046" s="7">
        <f>Table3[[#This Row],[average rating]] + (Table3[[#This Row],[rating_count]] / 1000)</f>
        <v>5.6770000000000005</v>
      </c>
      <c r="Q1046" s="7">
        <f>IFERROR(ROUND(VALUE(Table3[[#This Row],[rating]]), 0), "")</f>
        <v>4</v>
      </c>
      <c r="R1046" t="s">
        <v>878</v>
      </c>
      <c r="S1046" t="s">
        <v>879</v>
      </c>
      <c r="T1046" t="s">
        <v>880</v>
      </c>
      <c r="U1046" t="s">
        <v>881</v>
      </c>
      <c r="V1046" t="s">
        <v>882</v>
      </c>
      <c r="W1046" t="s">
        <v>883</v>
      </c>
      <c r="X1046" t="s">
        <v>884</v>
      </c>
      <c r="Y1046" t="s">
        <v>885</v>
      </c>
      <c r="Z1046" s="6">
        <f t="shared" si="102"/>
        <v>689973</v>
      </c>
      <c r="AA1046" s="6">
        <f>IFERROR(VALUE(Table3[[#This Row],[potential revenue]]), 0)</f>
        <v>689973</v>
      </c>
      <c r="AB1046" t="str">
        <f t="shared" si="103"/>
        <v>Yes</v>
      </c>
      <c r="AC1046">
        <f t="shared" si="104"/>
        <v>0</v>
      </c>
      <c r="AD1046" t="str">
        <f t="shared" si="105"/>
        <v>&gt;₹500</v>
      </c>
      <c r="AE1046" t="str">
        <f t="shared" si="106"/>
        <v>11–20%</v>
      </c>
    </row>
    <row r="1047" spans="1:31" x14ac:dyDescent="0.35">
      <c r="A1047" t="s">
        <v>1231</v>
      </c>
      <c r="B1047" t="s">
        <v>2271</v>
      </c>
      <c r="C1047" t="str">
        <f>PROPER(Table3[[#This Row],[product_name2]])</f>
        <v>Vu 164 Cm (65 Inches) The Gloled Series 4K Smart Led Google Tv 65Gloled (Grey)</v>
      </c>
      <c r="D1047" t="s">
        <v>2272</v>
      </c>
      <c r="E1047" t="s">
        <v>172</v>
      </c>
      <c r="F1047" t="str">
        <f>LEFT(Table3[[#This Row],[category]], FIND("|", Table3[[#This Row],[category]]) - 1)</f>
        <v>Electronics</v>
      </c>
      <c r="G1047" t="str">
        <f>MID(Table3[[#This Row],[category]], FIND("|", Table3[[#This Row],[category]]) + 1, FIND("|", Table3[[#This Row],[category]], FIND("|", Table3[[#This Row],[category]]) + 1) - FIND("|", Table3[[#This Row],[category]]) - 1)</f>
        <v>HomeTheater,TV&amp;Video</v>
      </c>
      <c r="H1047" t="str">
        <f>RIGHT(Table3[[#This Row],[category]], LEN(Table3[[#This Row],[category]]) - FIND("|", Table3[[#This Row],[category]], FIND("|", Table3[[#This Row],[category]]) + 1))</f>
        <v>Televisions|SmartTelevisions</v>
      </c>
      <c r="I1047" s="6">
        <v>30990</v>
      </c>
      <c r="J1047" s="6">
        <v>49990</v>
      </c>
      <c r="K1047" s="1">
        <f t="shared" si="101"/>
        <v>38.007601520304064</v>
      </c>
      <c r="L1047" s="3">
        <v>0.38</v>
      </c>
      <c r="M1047" s="1">
        <v>4.3</v>
      </c>
      <c r="N1047" s="11">
        <v>1376</v>
      </c>
      <c r="O1047" s="7">
        <f>IF(ISNUMBER(Table3[[#This Row],[rating]]), Table3[[#This Row],[rating]], "")</f>
        <v>4.3</v>
      </c>
      <c r="P1047" s="7">
        <f>Table3[[#This Row],[average rating]] + (Table3[[#This Row],[rating_count]] / 1000)</f>
        <v>5.6760000000000002</v>
      </c>
      <c r="Q1047" s="7">
        <f>IFERROR(ROUND(VALUE(Table3[[#This Row],[rating]]), 0), "")</f>
        <v>4</v>
      </c>
      <c r="R1047" t="s">
        <v>1233</v>
      </c>
      <c r="S1047" t="s">
        <v>1234</v>
      </c>
      <c r="T1047" t="s">
        <v>1235</v>
      </c>
      <c r="U1047" t="s">
        <v>1236</v>
      </c>
      <c r="V1047" t="s">
        <v>1237</v>
      </c>
      <c r="W1047" t="s">
        <v>1238</v>
      </c>
      <c r="X1047" t="s">
        <v>1239</v>
      </c>
      <c r="Y1047" t="s">
        <v>1240</v>
      </c>
      <c r="Z1047" s="6">
        <f t="shared" si="102"/>
        <v>68786240</v>
      </c>
      <c r="AA1047" s="6">
        <f>IFERROR(VALUE(Table3[[#This Row],[potential revenue]]), 0)</f>
        <v>68786240</v>
      </c>
      <c r="AB1047" t="str">
        <f t="shared" si="103"/>
        <v>No</v>
      </c>
      <c r="AC1047">
        <f t="shared" si="104"/>
        <v>0</v>
      </c>
      <c r="AD1047" t="str">
        <f t="shared" si="105"/>
        <v>₹200–₹500</v>
      </c>
      <c r="AE1047" t="str">
        <f t="shared" si="106"/>
        <v>31–40%</v>
      </c>
    </row>
    <row r="1048" spans="1:31" x14ac:dyDescent="0.35">
      <c r="A1048" t="s">
        <v>2502</v>
      </c>
      <c r="B1048" t="s">
        <v>2502</v>
      </c>
      <c r="C1048" t="str">
        <f>PROPER(Table3[[#This Row],[product_name2]])</f>
        <v>Lg 139 Cm (55 Inches) 4K Ultra Hd Smart Led Tv 55Uq7500Psf (Ceramic Black)</v>
      </c>
      <c r="D1048" t="s">
        <v>2503</v>
      </c>
      <c r="E1048" t="s">
        <v>172</v>
      </c>
      <c r="F1048" t="str">
        <f>LEFT(Table3[[#This Row],[category]], FIND("|", Table3[[#This Row],[category]]) - 1)</f>
        <v>Electronics</v>
      </c>
      <c r="G1048" t="str">
        <f>MID(Table3[[#This Row],[category]], FIND("|", Table3[[#This Row],[category]]) + 1, FIND("|", Table3[[#This Row],[category]], FIND("|", Table3[[#This Row],[category]]) + 1) - FIND("|", Table3[[#This Row],[category]]) - 1)</f>
        <v>HomeTheater,TV&amp;Video</v>
      </c>
      <c r="H1048" t="str">
        <f>RIGHT(Table3[[#This Row],[category]], LEN(Table3[[#This Row],[category]]) - FIND("|", Table3[[#This Row],[category]], FIND("|", Table3[[#This Row],[category]]) + 1))</f>
        <v>Televisions|SmartTelevisions</v>
      </c>
      <c r="I1048" s="6">
        <v>47990</v>
      </c>
      <c r="J1048" s="6">
        <v>79990</v>
      </c>
      <c r="K1048" s="1">
        <f t="shared" si="101"/>
        <v>40.005000625078132</v>
      </c>
      <c r="L1048" s="3">
        <v>0.4</v>
      </c>
      <c r="M1048" s="1">
        <v>4.3</v>
      </c>
      <c r="N1048" s="11">
        <v>1376</v>
      </c>
      <c r="O1048" s="7">
        <f>IF(ISNUMBER(Table3[[#This Row],[rating]]), Table3[[#This Row],[rating]], "")</f>
        <v>4.3</v>
      </c>
      <c r="P1048" s="7">
        <f>Table3[[#This Row],[average rating]] + (Table3[[#This Row],[rating_count]] / 1000)</f>
        <v>5.6760000000000002</v>
      </c>
      <c r="Q1048" s="7">
        <f>IFERROR(ROUND(VALUE(Table3[[#This Row],[rating]]), 0), "")</f>
        <v>4</v>
      </c>
      <c r="R1048" t="s">
        <v>1233</v>
      </c>
      <c r="S1048" t="s">
        <v>1234</v>
      </c>
      <c r="T1048" t="s">
        <v>1235</v>
      </c>
      <c r="U1048" t="s">
        <v>1236</v>
      </c>
      <c r="V1048" t="s">
        <v>1237</v>
      </c>
      <c r="W1048" t="s">
        <v>1238</v>
      </c>
      <c r="X1048" t="s">
        <v>2504</v>
      </c>
      <c r="Y1048" t="s">
        <v>2505</v>
      </c>
      <c r="Z1048" s="6">
        <f t="shared" si="102"/>
        <v>110066240</v>
      </c>
      <c r="AA1048" s="6">
        <f>IFERROR(VALUE(Table3[[#This Row],[potential revenue]]), 0)</f>
        <v>110066240</v>
      </c>
      <c r="AB1048" t="str">
        <f t="shared" si="103"/>
        <v>No</v>
      </c>
      <c r="AC1048">
        <f t="shared" si="104"/>
        <v>0</v>
      </c>
      <c r="AD1048" t="str">
        <f t="shared" si="105"/>
        <v>&gt;₹500</v>
      </c>
      <c r="AE1048" t="str">
        <f t="shared" si="106"/>
        <v>41–50%</v>
      </c>
    </row>
    <row r="1049" spans="1:31" x14ac:dyDescent="0.35">
      <c r="A1049" t="s">
        <v>4641</v>
      </c>
      <c r="B1049" t="s">
        <v>2912</v>
      </c>
      <c r="C1049" t="str">
        <f>PROPER(Table3[[#This Row],[product_name2]])</f>
        <v>Airtel Digitaltv Hd Setup Box Remote</v>
      </c>
      <c r="D1049" t="s">
        <v>2913</v>
      </c>
      <c r="E1049" t="s">
        <v>3006</v>
      </c>
      <c r="F1049" t="str">
        <f>LEFT(Table3[[#This Row],[category]], FIND("|", Table3[[#This Row],[category]]) - 1)</f>
        <v>Electronics</v>
      </c>
      <c r="G1049" t="str">
        <f>MID(Table3[[#This Row],[category]], FIND("|", Table3[[#This Row],[category]]) + 1, FIND("|", Table3[[#This Row],[category]], FIND("|", Table3[[#This Row],[category]]) + 1) - FIND("|", Table3[[#This Row],[category]]) - 1)</f>
        <v>Mobiles&amp;Accessories</v>
      </c>
      <c r="H1049" t="str">
        <f>RIGHT(Table3[[#This Row],[category]], LEN(Table3[[#This Row],[category]]) - FIND("|", Table3[[#This Row],[category]], FIND("|", Table3[[#This Row],[category]]) + 1))</f>
        <v>Smartphones&amp;BasicMobiles|Smartphones</v>
      </c>
      <c r="I1049" s="6">
        <v>7915</v>
      </c>
      <c r="J1049" s="6">
        <v>9999</v>
      </c>
      <c r="K1049" s="1">
        <f t="shared" si="101"/>
        <v>20.842084208420843</v>
      </c>
      <c r="L1049" s="3">
        <v>0.21</v>
      </c>
      <c r="M1049" s="1">
        <v>4.3</v>
      </c>
      <c r="N1049" s="11">
        <v>1376</v>
      </c>
      <c r="O1049" s="7">
        <f>IF(ISNUMBER(Table3[[#This Row],[rating]]), Table3[[#This Row],[rating]], "")</f>
        <v>4.3</v>
      </c>
      <c r="P1049" s="7">
        <f>Table3[[#This Row],[average rating]] + (Table3[[#This Row],[rating_count]] / 1000)</f>
        <v>5.6760000000000002</v>
      </c>
      <c r="Q1049" s="7">
        <f>IFERROR(ROUND(VALUE(Table3[[#This Row],[rating]]), 0), "")</f>
        <v>4</v>
      </c>
      <c r="R1049" t="s">
        <v>4643</v>
      </c>
      <c r="S1049" t="s">
        <v>4644</v>
      </c>
      <c r="T1049" t="s">
        <v>4645</v>
      </c>
      <c r="U1049" t="s">
        <v>4646</v>
      </c>
      <c r="V1049" t="s">
        <v>4647</v>
      </c>
      <c r="W1049" t="s">
        <v>4648</v>
      </c>
      <c r="X1049" t="s">
        <v>4649</v>
      </c>
      <c r="Y1049" t="s">
        <v>4650</v>
      </c>
      <c r="Z1049" s="6">
        <f t="shared" si="102"/>
        <v>13758624</v>
      </c>
      <c r="AA1049" s="6">
        <f>IFERROR(VALUE(Table3[[#This Row],[potential revenue]]), 0)</f>
        <v>13758624</v>
      </c>
      <c r="AB1049" t="str">
        <f t="shared" si="103"/>
        <v>No</v>
      </c>
      <c r="AC1049">
        <f t="shared" si="104"/>
        <v>0</v>
      </c>
      <c r="AD1049" t="str">
        <f t="shared" si="105"/>
        <v>&gt;₹500</v>
      </c>
      <c r="AE1049" t="str">
        <f t="shared" si="106"/>
        <v>21–30%</v>
      </c>
    </row>
    <row r="1050" spans="1:31" x14ac:dyDescent="0.35">
      <c r="A1050" t="s">
        <v>7914</v>
      </c>
      <c r="B1050" t="s">
        <v>3483</v>
      </c>
      <c r="C1050" t="str">
        <f>PROPER(Table3[[#This Row],[product_name2]])</f>
        <v>Boat Bassheads 100 In Ear Wired Earphones With Mic(Furious Red)</v>
      </c>
      <c r="D1050" t="s">
        <v>3484</v>
      </c>
      <c r="E1050" t="s">
        <v>7916</v>
      </c>
      <c r="F1050" t="str">
        <f>LEFT(Table3[[#This Row],[category]], FIND("|", Table3[[#This Row],[category]]) - 1)</f>
        <v>Computers&amp;Accessories</v>
      </c>
      <c r="G1050" t="str">
        <f>MID(Table3[[#This Row],[category]], FIND("|", Table3[[#This Row],[category]]) + 1, FIND("|", Table3[[#This Row],[category]], FIND("|", Table3[[#This Row],[category]]) + 1) - FIND("|", Table3[[#This Row],[category]]) - 1)</f>
        <v>Printers,Inks&amp;Accessories</v>
      </c>
      <c r="H1050" t="str">
        <f>RIGHT(Table3[[#This Row],[category]], LEN(Table3[[#This Row],[category]]) - FIND("|", Table3[[#This Row],[category]], FIND("|", Table3[[#This Row],[category]]) + 1))</f>
        <v>Inks,Toners&amp;Cartridges|InkjetInkRefills&amp;Kits</v>
      </c>
      <c r="I1050" s="6">
        <v>549</v>
      </c>
      <c r="J1050" s="6">
        <v>1999</v>
      </c>
      <c r="K1050" s="1">
        <f t="shared" si="101"/>
        <v>72.536268134067043</v>
      </c>
      <c r="L1050" s="3">
        <v>0.73</v>
      </c>
      <c r="M1050" s="1">
        <v>4.3</v>
      </c>
      <c r="N1050" s="11">
        <v>1367</v>
      </c>
      <c r="O1050" s="7">
        <f>IF(ISNUMBER(Table3[[#This Row],[rating]]), Table3[[#This Row],[rating]], "")</f>
        <v>4.3</v>
      </c>
      <c r="P1050" s="7">
        <f>Table3[[#This Row],[average rating]] + (Table3[[#This Row],[rating_count]] / 1000)</f>
        <v>5.6669999999999998</v>
      </c>
      <c r="Q1050" s="7">
        <f>IFERROR(ROUND(VALUE(Table3[[#This Row],[rating]]), 0), "")</f>
        <v>4</v>
      </c>
      <c r="R1050" t="s">
        <v>7917</v>
      </c>
      <c r="S1050" t="s">
        <v>7918</v>
      </c>
      <c r="T1050" t="s">
        <v>7919</v>
      </c>
      <c r="U1050" t="s">
        <v>7920</v>
      </c>
      <c r="V1050" t="s">
        <v>7921</v>
      </c>
      <c r="W1050" t="s">
        <v>7922</v>
      </c>
      <c r="X1050" t="s">
        <v>7923</v>
      </c>
      <c r="Y1050" t="s">
        <v>7924</v>
      </c>
      <c r="Z1050" s="6">
        <f t="shared" si="102"/>
        <v>2732633</v>
      </c>
      <c r="AA1050" s="6">
        <f>IFERROR(VALUE(Table3[[#This Row],[potential revenue]]), 0)</f>
        <v>2732633</v>
      </c>
      <c r="AB1050" t="str">
        <f t="shared" si="103"/>
        <v>No</v>
      </c>
      <c r="AC1050">
        <f t="shared" si="104"/>
        <v>0</v>
      </c>
      <c r="AD1050" t="str">
        <f t="shared" si="105"/>
        <v>&gt;₹500</v>
      </c>
      <c r="AE1050" t="str">
        <f t="shared" si="106"/>
        <v>71–80%</v>
      </c>
    </row>
    <row r="1051" spans="1:31" x14ac:dyDescent="0.35">
      <c r="A1051" t="s">
        <v>2575</v>
      </c>
      <c r="B1051" t="s">
        <v>5924</v>
      </c>
      <c r="C1051" t="str">
        <f>PROPER(Table3[[#This Row],[product_name2]])</f>
        <v>Sandisk Ultra Dual 64 Gb Usb 3.0 Otg Pen Drive (Black)</v>
      </c>
      <c r="D1051" t="s">
        <v>5925</v>
      </c>
      <c r="E1051" t="s">
        <v>172</v>
      </c>
      <c r="F1051" t="str">
        <f>LEFT(Table3[[#This Row],[category]], FIND("|", Table3[[#This Row],[category]]) - 1)</f>
        <v>Electronics</v>
      </c>
      <c r="G1051" t="str">
        <f>MID(Table3[[#This Row],[category]], FIND("|", Table3[[#This Row],[category]]) + 1, FIND("|", Table3[[#This Row],[category]], FIND("|", Table3[[#This Row],[category]]) + 1) - FIND("|", Table3[[#This Row],[category]]) - 1)</f>
        <v>HomeTheater,TV&amp;Video</v>
      </c>
      <c r="H1051" t="str">
        <f>RIGHT(Table3[[#This Row],[category]], LEN(Table3[[#This Row],[category]]) - FIND("|", Table3[[#This Row],[category]], FIND("|", Table3[[#This Row],[category]]) + 1))</f>
        <v>Televisions|SmartTelevisions</v>
      </c>
      <c r="I1051" s="6">
        <v>32990</v>
      </c>
      <c r="J1051" s="6">
        <v>54990</v>
      </c>
      <c r="K1051" s="1">
        <f t="shared" si="101"/>
        <v>40.007274049827238</v>
      </c>
      <c r="L1051" s="3">
        <v>0.4</v>
      </c>
      <c r="M1051" s="1">
        <v>4.0999999999999996</v>
      </c>
      <c r="N1051" s="11">
        <v>1555</v>
      </c>
      <c r="O1051" s="7">
        <f>IF(ISNUMBER(Table3[[#This Row],[rating]]), Table3[[#This Row],[rating]], "")</f>
        <v>4.0999999999999996</v>
      </c>
      <c r="P1051" s="7">
        <f>Table3[[#This Row],[average rating]] + (Table3[[#This Row],[rating_count]] / 1000)</f>
        <v>5.6549999999999994</v>
      </c>
      <c r="Q1051" s="7">
        <f>IFERROR(ROUND(VALUE(Table3[[#This Row],[rating]]), 0), "")</f>
        <v>4</v>
      </c>
      <c r="R1051" t="s">
        <v>2577</v>
      </c>
      <c r="S1051" t="s">
        <v>2578</v>
      </c>
      <c r="T1051" t="s">
        <v>2579</v>
      </c>
      <c r="U1051" t="s">
        <v>2580</v>
      </c>
      <c r="V1051" t="s">
        <v>2581</v>
      </c>
      <c r="W1051" t="s">
        <v>2582</v>
      </c>
      <c r="X1051" t="s">
        <v>2583</v>
      </c>
      <c r="Y1051" t="s">
        <v>2584</v>
      </c>
      <c r="Z1051" s="6">
        <f t="shared" si="102"/>
        <v>85509450</v>
      </c>
      <c r="AA1051" s="6">
        <f>IFERROR(VALUE(Table3[[#This Row],[potential revenue]]), 0)</f>
        <v>85509450</v>
      </c>
      <c r="AB1051" t="str">
        <f t="shared" si="103"/>
        <v>Yes</v>
      </c>
      <c r="AC1051">
        <f t="shared" si="104"/>
        <v>0</v>
      </c>
      <c r="AD1051" t="str">
        <f t="shared" si="105"/>
        <v>&gt;₹500</v>
      </c>
      <c r="AE1051" t="str">
        <f t="shared" si="106"/>
        <v>41–50%</v>
      </c>
    </row>
    <row r="1052" spans="1:31" x14ac:dyDescent="0.35">
      <c r="A1052" t="s">
        <v>12243</v>
      </c>
      <c r="B1052" t="s">
        <v>11596</v>
      </c>
      <c r="C1052" t="str">
        <f>PROPER(Table3[[#This Row],[product_name2]])</f>
        <v>Morphy Richards Daisy 1000W Dry Iron With American Heritage Non-Stick Coated Soleplate, White</v>
      </c>
      <c r="D1052" t="s">
        <v>11597</v>
      </c>
      <c r="E1052" t="s">
        <v>8753</v>
      </c>
      <c r="F1052" t="str">
        <f>LEFT(Table3[[#This Row],[category]], FIND("|", Table3[[#This Row],[category]]) - 1)</f>
        <v>Home&amp;Kitchen</v>
      </c>
      <c r="G1052" t="str">
        <f>MID(Table3[[#This Row],[category]], FIND("|", Table3[[#This Row],[category]]) + 1, FIND("|", Table3[[#This Row],[category]], FIND("|", Table3[[#This Row],[category]]) + 1) - FIND("|", Table3[[#This Row],[category]]) - 1)</f>
        <v>Kitchen&amp;HomeAppliances</v>
      </c>
      <c r="H1052" t="str">
        <f>RIGHT(Table3[[#This Row],[category]], LEN(Table3[[#This Row],[category]]) - FIND("|", Table3[[#This Row],[category]], FIND("|", Table3[[#This Row],[category]]) + 1))</f>
        <v>SmallKitchenAppliances|MixerGrinders</v>
      </c>
      <c r="I1052" s="6">
        <v>1799</v>
      </c>
      <c r="J1052" s="6">
        <v>3299</v>
      </c>
      <c r="K1052" s="1">
        <f t="shared" si="101"/>
        <v>45.468323734464988</v>
      </c>
      <c r="L1052" s="3">
        <v>0.45</v>
      </c>
      <c r="M1052" s="1">
        <v>3.8</v>
      </c>
      <c r="N1052" s="11">
        <v>1846</v>
      </c>
      <c r="O1052" s="7">
        <f>IF(ISNUMBER(Table3[[#This Row],[rating]]), Table3[[#This Row],[rating]], "")</f>
        <v>3.8</v>
      </c>
      <c r="P1052" s="7">
        <f>Table3[[#This Row],[average rating]] + (Table3[[#This Row],[rating_count]] / 1000)</f>
        <v>5.6459999999999999</v>
      </c>
      <c r="Q1052" s="7">
        <f>IFERROR(ROUND(VALUE(Table3[[#This Row],[rating]]), 0), "")</f>
        <v>4</v>
      </c>
      <c r="R1052" t="s">
        <v>12245</v>
      </c>
      <c r="S1052" t="s">
        <v>12246</v>
      </c>
      <c r="T1052" t="s">
        <v>12247</v>
      </c>
      <c r="U1052" t="s">
        <v>12248</v>
      </c>
      <c r="V1052" t="s">
        <v>12249</v>
      </c>
      <c r="W1052" t="s">
        <v>12250</v>
      </c>
      <c r="X1052" t="s">
        <v>12251</v>
      </c>
      <c r="Y1052" t="s">
        <v>12252</v>
      </c>
      <c r="Z1052" s="6">
        <f t="shared" si="102"/>
        <v>6089954</v>
      </c>
      <c r="AA1052" s="6">
        <f>IFERROR(VALUE(Table3[[#This Row],[potential revenue]]), 0)</f>
        <v>6089954</v>
      </c>
      <c r="AB1052" t="str">
        <f t="shared" si="103"/>
        <v>No</v>
      </c>
      <c r="AC1052">
        <f t="shared" si="104"/>
        <v>0</v>
      </c>
      <c r="AD1052" t="str">
        <f t="shared" si="105"/>
        <v>&gt;₹500</v>
      </c>
      <c r="AE1052" t="str">
        <f t="shared" si="106"/>
        <v>41–50%</v>
      </c>
    </row>
    <row r="1053" spans="1:31" x14ac:dyDescent="0.35">
      <c r="A1053" t="s">
        <v>12061</v>
      </c>
      <c r="B1053" t="s">
        <v>9429</v>
      </c>
      <c r="C1053" t="str">
        <f>PROPER(Table3[[#This Row],[product_name2]])</f>
        <v>Agaro Supreme High Pressure Washer, 1800 Watts, 120 Bars, 6.5L/Min Flow Rate, 8 Meters Outlet Hose, Portable, For Car,Bike And Home Cleaning Purpose, Black And Orange</v>
      </c>
      <c r="D1053" t="s">
        <v>9430</v>
      </c>
      <c r="E1053" t="s">
        <v>8628</v>
      </c>
      <c r="F1053" t="str">
        <f>LEFT(Table3[[#This Row],[category]], FIND("|", Table3[[#This Row],[category]]) - 1)</f>
        <v>Home&amp;Kitchen</v>
      </c>
      <c r="G1053" t="str">
        <f>MID(Table3[[#This Row],[category]], FIND("|", Table3[[#This Row],[category]]) + 1, FIND("|", Table3[[#This Row],[category]], FIND("|", Table3[[#This Row],[category]]) + 1) - FIND("|", Table3[[#This Row],[category]]) - 1)</f>
        <v>Kitchen&amp;HomeAppliances</v>
      </c>
      <c r="H1053" t="str">
        <f>RIGHT(Table3[[#This Row],[category]], LEN(Table3[[#This Row],[category]]) - FIND("|", Table3[[#This Row],[category]], FIND("|", Table3[[#This Row],[category]]) + 1))</f>
        <v>SmallKitchenAppliances|DigitalKitchenScales</v>
      </c>
      <c r="I1053" s="6">
        <v>295</v>
      </c>
      <c r="J1053" s="6">
        <v>599</v>
      </c>
      <c r="K1053" s="1">
        <f t="shared" si="101"/>
        <v>50.751252086811348</v>
      </c>
      <c r="L1053" s="3">
        <v>0.51</v>
      </c>
      <c r="M1053" s="1">
        <v>4</v>
      </c>
      <c r="N1053" s="11">
        <v>1644</v>
      </c>
      <c r="O1053" s="7">
        <f>IF(ISNUMBER(Table3[[#This Row],[rating]]), Table3[[#This Row],[rating]], "")</f>
        <v>4</v>
      </c>
      <c r="P1053" s="7">
        <f>Table3[[#This Row],[average rating]] + (Table3[[#This Row],[rating_count]] / 1000)</f>
        <v>5.6440000000000001</v>
      </c>
      <c r="Q1053" s="7">
        <f>IFERROR(ROUND(VALUE(Table3[[#This Row],[rating]]), 0), "")</f>
        <v>4</v>
      </c>
      <c r="R1053" t="s">
        <v>12063</v>
      </c>
      <c r="S1053" t="s">
        <v>12064</v>
      </c>
      <c r="T1053" t="s">
        <v>12065</v>
      </c>
      <c r="U1053" t="s">
        <v>12066</v>
      </c>
      <c r="V1053" t="s">
        <v>12067</v>
      </c>
      <c r="W1053" t="s">
        <v>12068</v>
      </c>
      <c r="X1053" t="s">
        <v>12069</v>
      </c>
      <c r="Y1053" t="s">
        <v>12070</v>
      </c>
      <c r="Z1053" s="6">
        <f t="shared" si="102"/>
        <v>984756</v>
      </c>
      <c r="AA1053" s="6">
        <f>IFERROR(VALUE(Table3[[#This Row],[potential revenue]]), 0)</f>
        <v>984756</v>
      </c>
      <c r="AB1053" t="str">
        <f t="shared" si="103"/>
        <v>No</v>
      </c>
      <c r="AC1053">
        <f t="shared" si="104"/>
        <v>0</v>
      </c>
      <c r="AD1053" t="str">
        <f t="shared" si="105"/>
        <v>&gt;₹500</v>
      </c>
      <c r="AE1053" t="str">
        <f t="shared" si="106"/>
        <v>51–60%</v>
      </c>
    </row>
    <row r="1054" spans="1:31" x14ac:dyDescent="0.35">
      <c r="A1054" t="s">
        <v>1987</v>
      </c>
      <c r="B1054" t="s">
        <v>5893</v>
      </c>
      <c r="C1054" t="str">
        <f>PROPER(Table3[[#This Row],[product_name2]])</f>
        <v>Zebronics Wired Keyboard And Mouse Combo With 104 Keys And A Usb Mouse With 1200 Dpi - Judwaa 750</v>
      </c>
      <c r="D1054" t="s">
        <v>5894</v>
      </c>
      <c r="E1054" t="s">
        <v>20</v>
      </c>
      <c r="F1054" t="str">
        <f>LEFT(Table3[[#This Row],[category]], FIND("|", Table3[[#This Row],[category]]) - 1)</f>
        <v>Computers&amp;Accessories</v>
      </c>
      <c r="G1054" t="str">
        <f>MID(Table3[[#This Row],[category]], FIND("|", Table3[[#This Row],[category]]) + 1, FIND("|", Table3[[#This Row],[category]], FIND("|", Table3[[#This Row],[category]]) + 1) - FIND("|", Table3[[#This Row],[category]]) - 1)</f>
        <v>Accessories&amp;Peripherals</v>
      </c>
      <c r="H1054" t="str">
        <f>RIGHT(Table3[[#This Row],[category]], LEN(Table3[[#This Row],[category]]) - FIND("|", Table3[[#This Row],[category]], FIND("|", Table3[[#This Row],[category]]) + 1))</f>
        <v>Cables&amp;Accessories|Cables|USBCables</v>
      </c>
      <c r="I1054" s="6">
        <v>249</v>
      </c>
      <c r="J1054" s="6">
        <v>499</v>
      </c>
      <c r="K1054" s="1">
        <f t="shared" si="101"/>
        <v>50.100200400801597</v>
      </c>
      <c r="L1054" s="3">
        <v>0.5</v>
      </c>
      <c r="M1054" s="1">
        <v>4.0999999999999996</v>
      </c>
      <c r="N1054" s="11">
        <v>1508</v>
      </c>
      <c r="O1054" s="7">
        <f>IF(ISNUMBER(Table3[[#This Row],[rating]]), Table3[[#This Row],[rating]], "")</f>
        <v>4.0999999999999996</v>
      </c>
      <c r="P1054" s="7">
        <f>Table3[[#This Row],[average rating]] + (Table3[[#This Row],[rating_count]] / 1000)</f>
        <v>5.6079999999999997</v>
      </c>
      <c r="Q1054" s="7">
        <f>IFERROR(ROUND(VALUE(Table3[[#This Row],[rating]]), 0), "")</f>
        <v>4</v>
      </c>
      <c r="R1054" t="s">
        <v>1989</v>
      </c>
      <c r="S1054" t="s">
        <v>1990</v>
      </c>
      <c r="T1054" t="s">
        <v>1991</v>
      </c>
      <c r="U1054" t="s">
        <v>1992</v>
      </c>
      <c r="V1054" t="s">
        <v>1993</v>
      </c>
      <c r="W1054" t="s">
        <v>1994</v>
      </c>
      <c r="X1054" t="s">
        <v>1995</v>
      </c>
      <c r="Y1054" t="s">
        <v>1996</v>
      </c>
      <c r="Z1054" s="6">
        <f t="shared" si="102"/>
        <v>752492</v>
      </c>
      <c r="AA1054" s="6">
        <f>IFERROR(VALUE(Table3[[#This Row],[potential revenue]]), 0)</f>
        <v>752492</v>
      </c>
      <c r="AB1054" t="str">
        <f t="shared" si="103"/>
        <v>Yes</v>
      </c>
      <c r="AC1054">
        <f t="shared" si="104"/>
        <v>0</v>
      </c>
      <c r="AD1054" t="str">
        <f t="shared" si="105"/>
        <v>₹200–₹500</v>
      </c>
      <c r="AE1054" t="str">
        <f t="shared" si="106"/>
        <v>51–60%</v>
      </c>
    </row>
    <row r="1055" spans="1:31" x14ac:dyDescent="0.35">
      <c r="A1055" t="s">
        <v>11686</v>
      </c>
      <c r="B1055" t="s">
        <v>12313</v>
      </c>
      <c r="C1055" t="str">
        <f>PROPER(Table3[[#This Row],[product_name2]])</f>
        <v>Themisto Th-Ws20 Digital Kitchen Weighing Scale Stainless Steel (5Kg)</v>
      </c>
      <c r="D1055" t="s">
        <v>12314</v>
      </c>
      <c r="E1055" t="s">
        <v>8731</v>
      </c>
      <c r="F1055" t="str">
        <f>LEFT(Table3[[#This Row],[category]], FIND("|", Table3[[#This Row],[category]]) - 1)</f>
        <v>Home&amp;Kitchen</v>
      </c>
      <c r="G1055" t="str">
        <f>MID(Table3[[#This Row],[category]], FIND("|", Table3[[#This Row],[category]]) + 1, FIND("|", Table3[[#This Row],[category]], FIND("|", Table3[[#This Row],[category]]) + 1) - FIND("|", Table3[[#This Row],[category]]) - 1)</f>
        <v>Kitchen&amp;HomeAppliances</v>
      </c>
      <c r="H1055" t="str">
        <f>RIGHT(Table3[[#This Row],[category]], LEN(Table3[[#This Row],[category]]) - FIND("|", Table3[[#This Row],[category]], FIND("|", Table3[[#This Row],[category]]) + 1))</f>
        <v>SmallKitchenAppliances|HandBlenders</v>
      </c>
      <c r="I1055" s="6">
        <v>375</v>
      </c>
      <c r="J1055" s="6">
        <v>999</v>
      </c>
      <c r="K1055" s="1">
        <f t="shared" si="101"/>
        <v>62.462462462462462</v>
      </c>
      <c r="L1055" s="3">
        <v>0.62</v>
      </c>
      <c r="M1055" s="1">
        <v>3.6</v>
      </c>
      <c r="N1055" s="11">
        <v>1988</v>
      </c>
      <c r="O1055" s="7">
        <f>IF(ISNUMBER(Table3[[#This Row],[rating]]), Table3[[#This Row],[rating]], "")</f>
        <v>3.6</v>
      </c>
      <c r="P1055" s="7">
        <f>Table3[[#This Row],[average rating]] + (Table3[[#This Row],[rating_count]] / 1000)</f>
        <v>5.5880000000000001</v>
      </c>
      <c r="Q1055" s="7">
        <f>IFERROR(ROUND(VALUE(Table3[[#This Row],[rating]]), 0), "")</f>
        <v>4</v>
      </c>
      <c r="R1055" t="s">
        <v>11688</v>
      </c>
      <c r="S1055" t="s">
        <v>11689</v>
      </c>
      <c r="T1055" t="s">
        <v>11690</v>
      </c>
      <c r="U1055" t="s">
        <v>11691</v>
      </c>
      <c r="V1055" t="s">
        <v>11692</v>
      </c>
      <c r="W1055" t="s">
        <v>11693</v>
      </c>
      <c r="X1055" t="s">
        <v>11694</v>
      </c>
      <c r="Y1055" t="s">
        <v>11695</v>
      </c>
      <c r="Z1055" s="6">
        <f t="shared" si="102"/>
        <v>1986012</v>
      </c>
      <c r="AA1055" s="6">
        <f>IFERROR(VALUE(Table3[[#This Row],[potential revenue]]), 0)</f>
        <v>1986012</v>
      </c>
      <c r="AB1055" t="str">
        <f t="shared" si="103"/>
        <v>Yes</v>
      </c>
      <c r="AC1055">
        <f t="shared" si="104"/>
        <v>0</v>
      </c>
      <c r="AD1055" t="str">
        <f t="shared" si="105"/>
        <v>₹200–₹500</v>
      </c>
      <c r="AE1055" t="str">
        <f t="shared" si="106"/>
        <v>61–70%</v>
      </c>
    </row>
    <row r="1056" spans="1:31" x14ac:dyDescent="0.35">
      <c r="A1056" t="s">
        <v>944</v>
      </c>
      <c r="B1056" t="s">
        <v>7937</v>
      </c>
      <c r="C1056" t="str">
        <f>PROPER(Table3[[#This Row],[product_name2]])</f>
        <v>Wayona Type C To Type C 65W/3.25A Nylon Braided Fast Charging Cable Compatible For Laptop, Macbook, Samsung Galaxy M33 M53 M51 S20 Ultra, A71, A53, A51, Ipad Pro 2018 (1M, Grey)</v>
      </c>
      <c r="D1056" t="s">
        <v>7938</v>
      </c>
      <c r="E1056" t="s">
        <v>469</v>
      </c>
      <c r="F1056" t="str">
        <f>LEFT(Table3[[#This Row],[category]], FIND("|", Table3[[#This Row],[category]]) - 1)</f>
        <v>Electronics</v>
      </c>
      <c r="G1056" t="str">
        <f>MID(Table3[[#This Row],[category]], FIND("|", Table3[[#This Row],[category]]) + 1, FIND("|", Table3[[#This Row],[category]], FIND("|", Table3[[#This Row],[category]]) + 1) - FIND("|", Table3[[#This Row],[category]]) - 1)</f>
        <v>HomeTheater,TV&amp;Video</v>
      </c>
      <c r="H1056" t="str">
        <f>RIGHT(Table3[[#This Row],[category]], LEN(Table3[[#This Row],[category]]) - FIND("|", Table3[[#This Row],[category]], FIND("|", Table3[[#This Row],[category]]) + 1))</f>
        <v>Accessories|RemoteControls</v>
      </c>
      <c r="I1056" s="6">
        <v>299</v>
      </c>
      <c r="J1056" s="6">
        <v>899</v>
      </c>
      <c r="K1056" s="1">
        <f t="shared" si="101"/>
        <v>66.740823136818676</v>
      </c>
      <c r="L1056" s="3">
        <v>0.67</v>
      </c>
      <c r="M1056" s="1">
        <v>4</v>
      </c>
      <c r="N1056" s="11">
        <v>1588</v>
      </c>
      <c r="O1056" s="7">
        <f>IF(ISNUMBER(Table3[[#This Row],[rating]]), Table3[[#This Row],[rating]], "")</f>
        <v>4</v>
      </c>
      <c r="P1056" s="7">
        <f>Table3[[#This Row],[average rating]] + (Table3[[#This Row],[rating_count]] / 1000)</f>
        <v>5.5880000000000001</v>
      </c>
      <c r="Q1056" s="7">
        <f>IFERROR(ROUND(VALUE(Table3[[#This Row],[rating]]), 0), "")</f>
        <v>4</v>
      </c>
      <c r="R1056" t="s">
        <v>946</v>
      </c>
      <c r="S1056" t="s">
        <v>947</v>
      </c>
      <c r="T1056" t="s">
        <v>948</v>
      </c>
      <c r="U1056" t="s">
        <v>949</v>
      </c>
      <c r="V1056" t="s">
        <v>950</v>
      </c>
      <c r="W1056" t="s">
        <v>951</v>
      </c>
      <c r="X1056" t="s">
        <v>952</v>
      </c>
      <c r="Y1056" t="s">
        <v>953</v>
      </c>
      <c r="Z1056" s="6">
        <f t="shared" si="102"/>
        <v>1427612</v>
      </c>
      <c r="AA1056" s="6">
        <f>IFERROR(VALUE(Table3[[#This Row],[potential revenue]]), 0)</f>
        <v>1427612</v>
      </c>
      <c r="AB1056" t="str">
        <f t="shared" si="103"/>
        <v>Yes</v>
      </c>
      <c r="AC1056">
        <f t="shared" si="104"/>
        <v>0</v>
      </c>
      <c r="AD1056" t="str">
        <f t="shared" si="105"/>
        <v>₹200–₹500</v>
      </c>
      <c r="AE1056" t="str">
        <f t="shared" si="106"/>
        <v>61–70%</v>
      </c>
    </row>
    <row r="1057" spans="1:31" x14ac:dyDescent="0.35">
      <c r="A1057" t="s">
        <v>4359</v>
      </c>
      <c r="B1057" t="s">
        <v>6359</v>
      </c>
      <c r="C1057" t="str">
        <f>PROPER(Table3[[#This Row],[product_name2]])</f>
        <v>Tarkan Portable Folding Laptop Desk For Bed, Lapdesk With Handle, Drawer, Cup &amp; Mobile/Tablet Holder For Study, Eating, Work (Black)</v>
      </c>
      <c r="D1057" t="s">
        <v>6360</v>
      </c>
      <c r="E1057" t="s">
        <v>3961</v>
      </c>
      <c r="F1057" t="str">
        <f>LEFT(Table3[[#This Row],[category]], FIND("|", Table3[[#This Row],[category]]) - 1)</f>
        <v>Electronics</v>
      </c>
      <c r="G1057" t="str">
        <f>MID(Table3[[#This Row],[category]], FIND("|", Table3[[#This Row],[category]]) + 1, FIND("|", Table3[[#This Row],[category]], FIND("|", Table3[[#This Row],[category]]) + 1) - FIND("|", Table3[[#This Row],[category]]) - 1)</f>
        <v>Mobiles&amp;Accessories</v>
      </c>
      <c r="H1057" t="str">
        <f>RIGHT(Table3[[#This Row],[category]], LEN(Table3[[#This Row],[category]]) - FIND("|", Table3[[#This Row],[category]], FIND("|", Table3[[#This Row],[category]]) + 1))</f>
        <v>MobileAccessories|Mounts|Bedstand&amp;DeskMounts</v>
      </c>
      <c r="I1057" s="6">
        <v>499</v>
      </c>
      <c r="J1057" s="6">
        <v>1899</v>
      </c>
      <c r="K1057" s="1">
        <f t="shared" si="101"/>
        <v>73.723012111637715</v>
      </c>
      <c r="L1057" s="3">
        <v>0.74</v>
      </c>
      <c r="M1057" s="1">
        <v>4.0999999999999996</v>
      </c>
      <c r="N1057" s="11">
        <v>1475</v>
      </c>
      <c r="O1057" s="7">
        <f>IF(ISNUMBER(Table3[[#This Row],[rating]]), Table3[[#This Row],[rating]], "")</f>
        <v>4.0999999999999996</v>
      </c>
      <c r="P1057" s="7">
        <f>Table3[[#This Row],[average rating]] + (Table3[[#This Row],[rating_count]] / 1000)</f>
        <v>5.5749999999999993</v>
      </c>
      <c r="Q1057" s="7">
        <f>IFERROR(ROUND(VALUE(Table3[[#This Row],[rating]]), 0), "")</f>
        <v>4</v>
      </c>
      <c r="R1057" t="s">
        <v>4361</v>
      </c>
      <c r="S1057" t="s">
        <v>4362</v>
      </c>
      <c r="T1057" t="s">
        <v>4363</v>
      </c>
      <c r="U1057" t="s">
        <v>4364</v>
      </c>
      <c r="V1057" t="s">
        <v>4365</v>
      </c>
      <c r="W1057" t="s">
        <v>4366</v>
      </c>
      <c r="X1057" t="s">
        <v>4367</v>
      </c>
      <c r="Y1057" t="s">
        <v>4368</v>
      </c>
      <c r="Z1057" s="6">
        <f t="shared" si="102"/>
        <v>2801025</v>
      </c>
      <c r="AA1057" s="6">
        <f>IFERROR(VALUE(Table3[[#This Row],[potential revenue]]), 0)</f>
        <v>2801025</v>
      </c>
      <c r="AB1057" t="str">
        <f t="shared" si="103"/>
        <v>Yes</v>
      </c>
      <c r="AC1057">
        <f t="shared" si="104"/>
        <v>0</v>
      </c>
      <c r="AD1057" t="str">
        <f t="shared" si="105"/>
        <v>₹200–₹500</v>
      </c>
      <c r="AE1057" t="str">
        <f t="shared" si="106"/>
        <v>71–80%</v>
      </c>
    </row>
    <row r="1058" spans="1:31" x14ac:dyDescent="0.35">
      <c r="A1058" t="s">
        <v>12333</v>
      </c>
      <c r="B1058" t="s">
        <v>10690</v>
      </c>
      <c r="C1058" t="str">
        <f>PROPER(Table3[[#This Row],[product_name2]])</f>
        <v>Activa Instant 3 Ltr 3 Kva Special Anti Rust Coated Tank Geyser With Full Abs Body With 5 Year Warranty Premium (White)</v>
      </c>
      <c r="D1058" t="s">
        <v>10691</v>
      </c>
      <c r="E1058" t="s">
        <v>9105</v>
      </c>
      <c r="F1058" t="str">
        <f>LEFT(Table3[[#This Row],[category]], FIND("|", Table3[[#This Row],[category]]) - 1)</f>
        <v>Home&amp;Kitchen</v>
      </c>
      <c r="G1058" t="str">
        <f>MID(Table3[[#This Row],[category]], FIND("|", Table3[[#This Row],[category]]) + 1, FIND("|", Table3[[#This Row],[category]], FIND("|", Table3[[#This Row],[category]]) + 1) - FIND("|", Table3[[#This Row],[category]]) - 1)</f>
        <v>Kitchen&amp;HomeAppliances</v>
      </c>
      <c r="H1058" t="str">
        <f>RIGHT(Table3[[#This Row],[category]], LEN(Table3[[#This Row],[category]]) - FIND("|", Table3[[#This Row],[category]], FIND("|", Table3[[#This Row],[category]]) + 1))</f>
        <v>SmallKitchenAppliances|SandwichMakers</v>
      </c>
      <c r="I1058" s="6">
        <v>929</v>
      </c>
      <c r="J1058" s="6">
        <v>1300</v>
      </c>
      <c r="K1058" s="1">
        <f t="shared" si="101"/>
        <v>28.53846153846154</v>
      </c>
      <c r="L1058" s="3">
        <v>0.28999999999999998</v>
      </c>
      <c r="M1058" s="1">
        <v>3.9</v>
      </c>
      <c r="N1058" s="11">
        <v>1672</v>
      </c>
      <c r="O1058" s="7">
        <f>IF(ISNUMBER(Table3[[#This Row],[rating]]), Table3[[#This Row],[rating]], "")</f>
        <v>3.9</v>
      </c>
      <c r="P1058" s="7">
        <f>Table3[[#This Row],[average rating]] + (Table3[[#This Row],[rating_count]] / 1000)</f>
        <v>5.5720000000000001</v>
      </c>
      <c r="Q1058" s="7">
        <f>IFERROR(ROUND(VALUE(Table3[[#This Row],[rating]]), 0), "")</f>
        <v>4</v>
      </c>
      <c r="R1058" t="s">
        <v>12335</v>
      </c>
      <c r="S1058" t="s">
        <v>12336</v>
      </c>
      <c r="T1058" t="s">
        <v>12337</v>
      </c>
      <c r="U1058" t="s">
        <v>12338</v>
      </c>
      <c r="V1058" t="s">
        <v>12339</v>
      </c>
      <c r="W1058" t="s">
        <v>12340</v>
      </c>
      <c r="X1058" t="s">
        <v>12341</v>
      </c>
      <c r="Y1058" t="s">
        <v>12342</v>
      </c>
      <c r="Z1058" s="6">
        <f t="shared" si="102"/>
        <v>2173600</v>
      </c>
      <c r="AA1058" s="6">
        <f>IFERROR(VALUE(Table3[[#This Row],[potential revenue]]), 0)</f>
        <v>2173600</v>
      </c>
      <c r="AB1058" t="str">
        <f t="shared" si="103"/>
        <v>Yes</v>
      </c>
      <c r="AC1058">
        <f t="shared" si="104"/>
        <v>0</v>
      </c>
      <c r="AD1058" t="str">
        <f t="shared" si="105"/>
        <v>₹200–₹500</v>
      </c>
      <c r="AE1058" t="str">
        <f t="shared" si="106"/>
        <v>21–30%</v>
      </c>
    </row>
    <row r="1059" spans="1:31" x14ac:dyDescent="0.35">
      <c r="A1059" t="s">
        <v>12413</v>
      </c>
      <c r="B1059" t="s">
        <v>906</v>
      </c>
      <c r="C1059" t="str">
        <f>PROPER(Table3[[#This Row],[product_name2]])</f>
        <v>Tp-Link Ue300 Usb 3.0 To Rj45 Gigabit Ethernet Network Adapter - Plug And Play</v>
      </c>
      <c r="D1059" t="s">
        <v>907</v>
      </c>
      <c r="E1059" t="s">
        <v>12415</v>
      </c>
      <c r="F1059" t="str">
        <f>LEFT(Table3[[#This Row],[category]], FIND("|", Table3[[#This Row],[category]]) - 1)</f>
        <v>Home&amp;Kitchen</v>
      </c>
      <c r="G1059" t="str">
        <f>MID(Table3[[#This Row],[category]], FIND("|", Table3[[#This Row],[category]]) + 1, FIND("|", Table3[[#This Row],[category]], FIND("|", Table3[[#This Row],[category]]) + 1) - FIND("|", Table3[[#This Row],[category]]) - 1)</f>
        <v>Kitchen&amp;HomeAppliances</v>
      </c>
      <c r="H1059" t="str">
        <f>RIGHT(Table3[[#This Row],[category]], LEN(Table3[[#This Row],[category]]) - FIND("|", Table3[[#This Row],[category]], FIND("|", Table3[[#This Row],[category]]) + 1))</f>
        <v>Coffee,Tea&amp;Espresso|CoffeePresses</v>
      </c>
      <c r="I1059" s="6">
        <v>1099</v>
      </c>
      <c r="J1059" s="6">
        <v>1500</v>
      </c>
      <c r="K1059" s="1">
        <f t="shared" si="101"/>
        <v>26.733333333333331</v>
      </c>
      <c r="L1059" s="3">
        <v>0.27</v>
      </c>
      <c r="M1059" s="1">
        <v>4.5</v>
      </c>
      <c r="N1059" s="11">
        <v>1065</v>
      </c>
      <c r="O1059" s="7">
        <f>IF(ISNUMBER(Table3[[#This Row],[rating]]), Table3[[#This Row],[rating]], "")</f>
        <v>4.5</v>
      </c>
      <c r="P1059" s="7">
        <f>Table3[[#This Row],[average rating]] + (Table3[[#This Row],[rating_count]] / 1000)</f>
        <v>5.5649999999999995</v>
      </c>
      <c r="Q1059" s="7">
        <f>IFERROR(ROUND(VALUE(Table3[[#This Row],[rating]]), 0), "")</f>
        <v>5</v>
      </c>
      <c r="R1059" t="s">
        <v>12416</v>
      </c>
      <c r="S1059" t="s">
        <v>12417</v>
      </c>
      <c r="T1059" t="s">
        <v>12418</v>
      </c>
      <c r="U1059" t="s">
        <v>12419</v>
      </c>
      <c r="V1059" t="s">
        <v>12420</v>
      </c>
      <c r="W1059" t="s">
        <v>12421</v>
      </c>
      <c r="X1059" t="s">
        <v>12422</v>
      </c>
      <c r="Y1059" t="s">
        <v>12423</v>
      </c>
      <c r="Z1059" s="6">
        <f t="shared" si="102"/>
        <v>1597500</v>
      </c>
      <c r="AA1059" s="6">
        <f>IFERROR(VALUE(Table3[[#This Row],[potential revenue]]), 0)</f>
        <v>1597500</v>
      </c>
      <c r="AB1059" t="str">
        <f t="shared" si="103"/>
        <v>No</v>
      </c>
      <c r="AC1059">
        <f t="shared" si="104"/>
        <v>0</v>
      </c>
      <c r="AD1059" t="str">
        <f t="shared" si="105"/>
        <v>&gt;₹500</v>
      </c>
      <c r="AE1059" t="str">
        <f t="shared" si="106"/>
        <v>21–30%</v>
      </c>
    </row>
    <row r="1060" spans="1:31" x14ac:dyDescent="0.35">
      <c r="A1060" t="s">
        <v>12101</v>
      </c>
      <c r="B1060" t="s">
        <v>7687</v>
      </c>
      <c r="C1060" t="str">
        <f>PROPER(Table3[[#This Row],[product_name2]])</f>
        <v>Zebronics Zeb-100Hb 4 Ports Usb Hub For Laptop, Pc Computers, Plug &amp; Play, Backward Compatible - Black</v>
      </c>
      <c r="D1060" t="s">
        <v>7688</v>
      </c>
      <c r="E1060" t="s">
        <v>9657</v>
      </c>
      <c r="F1060" t="str">
        <f>LEFT(Table3[[#This Row],[category]], FIND("|", Table3[[#This Row],[category]]) - 1)</f>
        <v>Home&amp;Kitchen</v>
      </c>
      <c r="G1060" t="str">
        <f>MID(Table3[[#This Row],[category]], FIND("|", Table3[[#This Row],[category]]) + 1, FIND("|", Table3[[#This Row],[category]], FIND("|", Table3[[#This Row],[category]]) + 1) - FIND("|", Table3[[#This Row],[category]]) - 1)</f>
        <v>Kitchen&amp;HomeAppliances</v>
      </c>
      <c r="H1060" t="str">
        <f>RIGHT(Table3[[#This Row],[category]], LEN(Table3[[#This Row],[category]]) - FIND("|", Table3[[#This Row],[category]], FIND("|", Table3[[#This Row],[category]]) + 1))</f>
        <v>Coffee,Tea&amp;Espresso|DripCoffeeMachines</v>
      </c>
      <c r="I1060" s="6">
        <v>293</v>
      </c>
      <c r="J1060" s="6">
        <v>499</v>
      </c>
      <c r="K1060" s="1">
        <f t="shared" si="101"/>
        <v>41.282565130260522</v>
      </c>
      <c r="L1060" s="3">
        <v>0.41</v>
      </c>
      <c r="M1060" s="1">
        <v>4.0999999999999996</v>
      </c>
      <c r="N1060" s="11">
        <v>1456</v>
      </c>
      <c r="O1060" s="7">
        <f>IF(ISNUMBER(Table3[[#This Row],[rating]]), Table3[[#This Row],[rating]], "")</f>
        <v>4.0999999999999996</v>
      </c>
      <c r="P1060" s="7">
        <f>Table3[[#This Row],[average rating]] + (Table3[[#This Row],[rating_count]] / 1000)</f>
        <v>5.5559999999999992</v>
      </c>
      <c r="Q1060" s="7">
        <f>IFERROR(ROUND(VALUE(Table3[[#This Row],[rating]]), 0), "")</f>
        <v>4</v>
      </c>
      <c r="R1060" t="s">
        <v>12103</v>
      </c>
      <c r="S1060" t="s">
        <v>12104</v>
      </c>
      <c r="T1060" t="s">
        <v>12105</v>
      </c>
      <c r="U1060" t="s">
        <v>12106</v>
      </c>
      <c r="V1060" t="s">
        <v>12107</v>
      </c>
      <c r="W1060" t="s">
        <v>12108</v>
      </c>
      <c r="X1060" t="s">
        <v>12109</v>
      </c>
      <c r="Y1060" t="s">
        <v>12110</v>
      </c>
      <c r="Z1060" s="6">
        <f t="shared" si="102"/>
        <v>726544</v>
      </c>
      <c r="AA1060" s="6">
        <f>IFERROR(VALUE(Table3[[#This Row],[potential revenue]]), 0)</f>
        <v>726544</v>
      </c>
      <c r="AB1060" t="str">
        <f t="shared" si="103"/>
        <v>No</v>
      </c>
      <c r="AC1060">
        <f t="shared" si="104"/>
        <v>0</v>
      </c>
      <c r="AD1060" t="str">
        <f t="shared" si="105"/>
        <v>&gt;₹500</v>
      </c>
      <c r="AE1060" t="str">
        <f t="shared" si="106"/>
        <v>41–50%</v>
      </c>
    </row>
    <row r="1061" spans="1:31" x14ac:dyDescent="0.35">
      <c r="A1061" t="s">
        <v>10426</v>
      </c>
      <c r="B1061" t="s">
        <v>5371</v>
      </c>
      <c r="C1061" t="str">
        <f>PROPER(Table3[[#This Row],[product_name2]])</f>
        <v>Pidilite Fevicryl Acrylic Colours Sunflower Kit (10 Colors X 15 Ml) Diy Paint, Rich Pigment, Non-Craking Paint For Canvas, Wood, Leather, Earthenware, Metal, Diwali Gifts For Diwali</v>
      </c>
      <c r="D1061" t="s">
        <v>5372</v>
      </c>
      <c r="E1061" t="s">
        <v>9339</v>
      </c>
      <c r="F1061" t="str">
        <f>LEFT(Table3[[#This Row],[category]], FIND("|", Table3[[#This Row],[category]]) - 1)</f>
        <v>Home&amp;Kitchen</v>
      </c>
      <c r="G1061" t="str">
        <f>MID(Table3[[#This Row],[category]], FIND("|", Table3[[#This Row],[category]]) + 1, FIND("|", Table3[[#This Row],[category]], FIND("|", Table3[[#This Row],[category]]) + 1) - FIND("|", Table3[[#This Row],[category]]) - 1)</f>
        <v>Heating,Cooling&amp;AirQuality</v>
      </c>
      <c r="H1061" t="str">
        <f>RIGHT(Table3[[#This Row],[category]], LEN(Table3[[#This Row],[category]]) - FIND("|", Table3[[#This Row],[category]], FIND("|", Table3[[#This Row],[category]]) + 1))</f>
        <v>Fans|CeilingFans</v>
      </c>
      <c r="I1061" s="6">
        <v>1999</v>
      </c>
      <c r="J1061" s="6">
        <v>4775</v>
      </c>
      <c r="K1061" s="1">
        <f t="shared" si="101"/>
        <v>58.136125654450268</v>
      </c>
      <c r="L1061" s="3">
        <v>0.57999999999999996</v>
      </c>
      <c r="M1061" s="1">
        <v>4.2</v>
      </c>
      <c r="N1061" s="11">
        <v>1353</v>
      </c>
      <c r="O1061" s="7">
        <f>IF(ISNUMBER(Table3[[#This Row],[rating]]), Table3[[#This Row],[rating]], "")</f>
        <v>4.2</v>
      </c>
      <c r="P1061" s="7">
        <f>Table3[[#This Row],[average rating]] + (Table3[[#This Row],[rating_count]] / 1000)</f>
        <v>5.5529999999999999</v>
      </c>
      <c r="Q1061" s="7">
        <f>IFERROR(ROUND(VALUE(Table3[[#This Row],[rating]]), 0), "")</f>
        <v>4</v>
      </c>
      <c r="R1061" t="s">
        <v>10428</v>
      </c>
      <c r="S1061" t="s">
        <v>10429</v>
      </c>
      <c r="T1061" t="s">
        <v>10430</v>
      </c>
      <c r="U1061" t="s">
        <v>10431</v>
      </c>
      <c r="V1061" t="s">
        <v>10432</v>
      </c>
      <c r="W1061" t="s">
        <v>10433</v>
      </c>
      <c r="X1061" t="s">
        <v>10434</v>
      </c>
      <c r="Y1061" t="s">
        <v>10435</v>
      </c>
      <c r="Z1061" s="6">
        <f t="shared" si="102"/>
        <v>6460575</v>
      </c>
      <c r="AA1061" s="6">
        <f>IFERROR(VALUE(Table3[[#This Row],[potential revenue]]), 0)</f>
        <v>6460575</v>
      </c>
      <c r="AB1061" t="str">
        <f t="shared" si="103"/>
        <v>No</v>
      </c>
      <c r="AC1061">
        <f t="shared" si="104"/>
        <v>0</v>
      </c>
      <c r="AD1061" t="str">
        <f t="shared" si="105"/>
        <v>₹200–₹500</v>
      </c>
      <c r="AE1061" t="str">
        <f t="shared" si="106"/>
        <v>51–60%</v>
      </c>
    </row>
    <row r="1062" spans="1:31" x14ac:dyDescent="0.35">
      <c r="A1062" t="s">
        <v>10920</v>
      </c>
      <c r="B1062" t="s">
        <v>12957</v>
      </c>
      <c r="C1062" t="str">
        <f>PROPER(Table3[[#This Row],[product_name2]])</f>
        <v>Usha Hc 812 T Thermo Fan Room Heater</v>
      </c>
      <c r="D1062" t="s">
        <v>12958</v>
      </c>
      <c r="E1062" t="s">
        <v>10315</v>
      </c>
      <c r="F1062" t="str">
        <f>LEFT(Table3[[#This Row],[category]], FIND("|", Table3[[#This Row],[category]]) - 1)</f>
        <v>Home&amp;Kitchen</v>
      </c>
      <c r="G1062" t="str">
        <f>MID(Table3[[#This Row],[category]], FIND("|", Table3[[#This Row],[category]]) + 1, FIND("|", Table3[[#This Row],[category]], FIND("|", Table3[[#This Row],[category]]) + 1) - FIND("|", Table3[[#This Row],[category]]) - 1)</f>
        <v>Kitchen&amp;HomeAppliances</v>
      </c>
      <c r="H1062" t="str">
        <f>RIGHT(Table3[[#This Row],[category]], LEN(Table3[[#This Row],[category]]) - FIND("|", Table3[[#This Row],[category]], FIND("|", Table3[[#This Row],[category]]) + 1))</f>
        <v>SewingMachines&amp;Accessories|Sewing&amp;EmbroideryMachines</v>
      </c>
      <c r="I1062" s="6">
        <v>721</v>
      </c>
      <c r="J1062" s="6">
        <v>1499</v>
      </c>
      <c r="K1062" s="1">
        <f t="shared" si="101"/>
        <v>51.901267511674455</v>
      </c>
      <c r="L1062" s="3">
        <v>0.52</v>
      </c>
      <c r="M1062" s="1">
        <v>3.1</v>
      </c>
      <c r="N1062" s="11">
        <v>2449</v>
      </c>
      <c r="O1062" s="7">
        <f>IF(ISNUMBER(Table3[[#This Row],[rating]]), Table3[[#This Row],[rating]], "")</f>
        <v>3.1</v>
      </c>
      <c r="P1062" s="7">
        <f>Table3[[#This Row],[average rating]] + (Table3[[#This Row],[rating_count]] / 1000)</f>
        <v>5.5489999999999995</v>
      </c>
      <c r="Q1062" s="7">
        <f>IFERROR(ROUND(VALUE(Table3[[#This Row],[rating]]), 0), "")</f>
        <v>3</v>
      </c>
      <c r="R1062" t="s">
        <v>10922</v>
      </c>
      <c r="S1062" t="s">
        <v>10923</v>
      </c>
      <c r="T1062" t="s">
        <v>10924</v>
      </c>
      <c r="U1062" t="s">
        <v>10925</v>
      </c>
      <c r="V1062" t="s">
        <v>10926</v>
      </c>
      <c r="W1062" t="s">
        <v>10927</v>
      </c>
      <c r="X1062" t="s">
        <v>10928</v>
      </c>
      <c r="Y1062" t="s">
        <v>10929</v>
      </c>
      <c r="Z1062" s="6">
        <f t="shared" si="102"/>
        <v>3671051</v>
      </c>
      <c r="AA1062" s="6">
        <f>IFERROR(VALUE(Table3[[#This Row],[potential revenue]]), 0)</f>
        <v>3671051</v>
      </c>
      <c r="AB1062" t="str">
        <f t="shared" si="103"/>
        <v>Yes</v>
      </c>
      <c r="AC1062">
        <f>COUNTIF(E1061:AB1560, "Yes")</f>
        <v>259</v>
      </c>
      <c r="AD1062" t="str">
        <f t="shared" si="105"/>
        <v>&gt;₹500</v>
      </c>
      <c r="AE1062" t="str">
        <f t="shared" si="106"/>
        <v>51–60%</v>
      </c>
    </row>
    <row r="1063" spans="1:31" x14ac:dyDescent="0.35">
      <c r="A1063" t="s">
        <v>6113</v>
      </c>
      <c r="B1063" t="s">
        <v>8668</v>
      </c>
      <c r="C1063" t="str">
        <f>PROPER(Table3[[#This Row],[product_name2]])</f>
        <v>Bajaj Rhx-2 800-Watt Room Heater (White)</v>
      </c>
      <c r="D1063" t="s">
        <v>8669</v>
      </c>
      <c r="E1063" t="s">
        <v>5729</v>
      </c>
      <c r="F1063" t="str">
        <f>LEFT(Table3[[#This Row],[category]], FIND("|", Table3[[#This Row],[category]]) - 1)</f>
        <v>Computers&amp;Accessories</v>
      </c>
      <c r="G1063" t="str">
        <f>MID(Table3[[#This Row],[category]], FIND("|", Table3[[#This Row],[category]]) + 1, FIND("|", Table3[[#This Row],[category]], FIND("|", Table3[[#This Row],[category]]) + 1) - FIND("|", Table3[[#This Row],[category]]) - 1)</f>
        <v>Accessories&amp;Peripherals</v>
      </c>
      <c r="H1063" t="str">
        <f>RIGHT(Table3[[#This Row],[category]], LEN(Table3[[#This Row],[category]]) - FIND("|", Table3[[#This Row],[category]], FIND("|", Table3[[#This Row],[category]]) + 1))</f>
        <v>Adapters|USBtoUSBAdapters</v>
      </c>
      <c r="I1063" s="6">
        <v>149</v>
      </c>
      <c r="J1063" s="6">
        <v>399</v>
      </c>
      <c r="K1063" s="1">
        <f t="shared" si="101"/>
        <v>62.656641604010019</v>
      </c>
      <c r="L1063" s="3">
        <v>0.63</v>
      </c>
      <c r="M1063" s="1">
        <v>4</v>
      </c>
      <c r="N1063" s="11">
        <v>1540</v>
      </c>
      <c r="O1063" s="7">
        <f>IF(ISNUMBER(Table3[[#This Row],[rating]]), Table3[[#This Row],[rating]], "")</f>
        <v>4</v>
      </c>
      <c r="P1063" s="7">
        <f>Table3[[#This Row],[average rating]] + (Table3[[#This Row],[rating_count]] / 1000)</f>
        <v>5.54</v>
      </c>
      <c r="Q1063" s="7">
        <f>IFERROR(ROUND(VALUE(Table3[[#This Row],[rating]]), 0), "")</f>
        <v>4</v>
      </c>
      <c r="R1063" t="s">
        <v>6115</v>
      </c>
      <c r="S1063" t="s">
        <v>6116</v>
      </c>
      <c r="T1063" t="s">
        <v>6117</v>
      </c>
      <c r="U1063" t="s">
        <v>6118</v>
      </c>
      <c r="V1063" t="s">
        <v>6119</v>
      </c>
      <c r="W1063" t="s">
        <v>6120</v>
      </c>
      <c r="X1063" t="s">
        <v>6121</v>
      </c>
      <c r="Y1063" t="s">
        <v>6122</v>
      </c>
      <c r="Z1063" s="6">
        <f t="shared" si="102"/>
        <v>614460</v>
      </c>
      <c r="AA1063" s="6">
        <f>IFERROR(VALUE(Table3[[#This Row],[potential revenue]]), 0)</f>
        <v>614460</v>
      </c>
      <c r="AB1063" t="str">
        <f t="shared" si="103"/>
        <v>Yes</v>
      </c>
      <c r="AC1063">
        <f t="shared" ref="AC1063:AC1126" si="107">COUNTIF(E1062:Y1561, "Yes")</f>
        <v>0</v>
      </c>
      <c r="AD1063" t="str">
        <f t="shared" si="105"/>
        <v>&gt;₹500</v>
      </c>
      <c r="AE1063" t="str">
        <f t="shared" si="106"/>
        <v>61–70%</v>
      </c>
    </row>
    <row r="1064" spans="1:31" x14ac:dyDescent="0.35">
      <c r="A1064" t="s">
        <v>1931</v>
      </c>
      <c r="B1064" t="s">
        <v>2392</v>
      </c>
      <c r="C1064" t="str">
        <f>PROPER(Table3[[#This Row],[product_name2]])</f>
        <v>Acer 139 Cm (55 Inches) H Series 4K Ultra Hd Android Smart Led Tv Ar55Ar2851Udpro (Black)</v>
      </c>
      <c r="D1064" t="s">
        <v>2393</v>
      </c>
      <c r="E1064" t="s">
        <v>132</v>
      </c>
      <c r="F1064" t="str">
        <f>LEFT(Table3[[#This Row],[category]], FIND("|", Table3[[#This Row],[category]]) - 1)</f>
        <v>Electronics</v>
      </c>
      <c r="G1064" t="str">
        <f>MID(Table3[[#This Row],[category]], FIND("|", Table3[[#This Row],[category]]) + 1, FIND("|", Table3[[#This Row],[category]], FIND("|", Table3[[#This Row],[category]]) + 1) - FIND("|", Table3[[#This Row],[category]]) - 1)</f>
        <v>HomeTheater,TV&amp;Video</v>
      </c>
      <c r="H1064" t="str">
        <f>RIGHT(Table3[[#This Row],[category]], LEN(Table3[[#This Row],[category]]) - FIND("|", Table3[[#This Row],[category]], FIND("|", Table3[[#This Row],[category]]) + 1))</f>
        <v>Accessories|Cables|HDMICables</v>
      </c>
      <c r="I1064" s="6">
        <v>173</v>
      </c>
      <c r="J1064" s="6">
        <v>999</v>
      </c>
      <c r="K1064" s="1">
        <f t="shared" si="101"/>
        <v>82.682682682682682</v>
      </c>
      <c r="L1064" s="3">
        <v>0.83</v>
      </c>
      <c r="M1064" s="1">
        <v>4.3</v>
      </c>
      <c r="N1064" s="11">
        <v>1237</v>
      </c>
      <c r="O1064" s="7">
        <f>IF(ISNUMBER(Table3[[#This Row],[rating]]), Table3[[#This Row],[rating]], "")</f>
        <v>4.3</v>
      </c>
      <c r="P1064" s="7">
        <f>Table3[[#This Row],[average rating]] + (Table3[[#This Row],[rating_count]] / 1000)</f>
        <v>5.5369999999999999</v>
      </c>
      <c r="Q1064" s="7">
        <f>IFERROR(ROUND(VALUE(Table3[[#This Row],[rating]]), 0), "")</f>
        <v>4</v>
      </c>
      <c r="R1064" t="s">
        <v>1933</v>
      </c>
      <c r="S1064" t="s">
        <v>1934</v>
      </c>
      <c r="T1064" t="s">
        <v>1935</v>
      </c>
      <c r="U1064" t="s">
        <v>1936</v>
      </c>
      <c r="V1064" t="s">
        <v>1937</v>
      </c>
      <c r="W1064" t="s">
        <v>1938</v>
      </c>
      <c r="X1064" t="s">
        <v>1939</v>
      </c>
      <c r="Y1064" t="s">
        <v>1940</v>
      </c>
      <c r="Z1064" s="6">
        <f t="shared" si="102"/>
        <v>1235763</v>
      </c>
      <c r="AA1064" s="6">
        <f>IFERROR(VALUE(Table3[[#This Row],[potential revenue]]), 0)</f>
        <v>1235763</v>
      </c>
      <c r="AB1064" t="str">
        <f t="shared" si="103"/>
        <v>Yes</v>
      </c>
      <c r="AC1064">
        <f t="shared" si="107"/>
        <v>0</v>
      </c>
      <c r="AD1064" t="str">
        <f t="shared" si="105"/>
        <v>&lt;₹200</v>
      </c>
      <c r="AE1064" t="str">
        <f t="shared" si="106"/>
        <v>81–90%</v>
      </c>
    </row>
    <row r="1065" spans="1:31" x14ac:dyDescent="0.35">
      <c r="A1065" t="s">
        <v>2171</v>
      </c>
      <c r="B1065" t="s">
        <v>4229</v>
      </c>
      <c r="C1065" t="str">
        <f>PROPER(Table3[[#This Row],[product_name2]])</f>
        <v>Fire-Boltt Phoenix Smart Watch With Bluetooth Calling 1.3",120+ Sports Modes, 240*240 Px High Res With Spo2, Heart Rate Monitoring &amp; Ip67 Rating</v>
      </c>
      <c r="D1065" t="s">
        <v>2974</v>
      </c>
      <c r="E1065" t="s">
        <v>469</v>
      </c>
      <c r="F1065" t="str">
        <f>LEFT(Table3[[#This Row],[category]], FIND("|", Table3[[#This Row],[category]]) - 1)</f>
        <v>Electronics</v>
      </c>
      <c r="G1065" t="str">
        <f>MID(Table3[[#This Row],[category]], FIND("|", Table3[[#This Row],[category]]) + 1, FIND("|", Table3[[#This Row],[category]], FIND("|", Table3[[#This Row],[category]]) + 1) - FIND("|", Table3[[#This Row],[category]]) - 1)</f>
        <v>HomeTheater,TV&amp;Video</v>
      </c>
      <c r="H1065" t="str">
        <f>RIGHT(Table3[[#This Row],[category]], LEN(Table3[[#This Row],[category]]) - FIND("|", Table3[[#This Row],[category]], FIND("|", Table3[[#This Row],[category]]) + 1))</f>
        <v>Accessories|RemoteControls</v>
      </c>
      <c r="I1065" s="6">
        <v>199</v>
      </c>
      <c r="J1065" s="6">
        <v>399</v>
      </c>
      <c r="K1065" s="1">
        <f t="shared" si="101"/>
        <v>50.125313283208015</v>
      </c>
      <c r="L1065" s="3">
        <v>0.5</v>
      </c>
      <c r="M1065" s="1">
        <v>4.2</v>
      </c>
      <c r="N1065" s="11">
        <v>1335</v>
      </c>
      <c r="O1065" s="7">
        <f>IF(ISNUMBER(Table3[[#This Row],[rating]]), Table3[[#This Row],[rating]], "")</f>
        <v>4.2</v>
      </c>
      <c r="P1065" s="7">
        <f>Table3[[#This Row],[average rating]] + (Table3[[#This Row],[rating_count]] / 1000)</f>
        <v>5.5350000000000001</v>
      </c>
      <c r="Q1065" s="7">
        <f>IFERROR(ROUND(VALUE(Table3[[#This Row],[rating]]), 0), "")</f>
        <v>4</v>
      </c>
      <c r="R1065" t="s">
        <v>2173</v>
      </c>
      <c r="S1065" t="s">
        <v>2174</v>
      </c>
      <c r="T1065" t="s">
        <v>2175</v>
      </c>
      <c r="U1065" t="s">
        <v>2176</v>
      </c>
      <c r="V1065" t="s">
        <v>2177</v>
      </c>
      <c r="W1065" t="s">
        <v>2178</v>
      </c>
      <c r="X1065" t="s">
        <v>2179</v>
      </c>
      <c r="Y1065" t="s">
        <v>2180</v>
      </c>
      <c r="Z1065" s="6">
        <f t="shared" si="102"/>
        <v>532665</v>
      </c>
      <c r="AA1065" s="6">
        <f>IFERROR(VALUE(Table3[[#This Row],[potential revenue]]), 0)</f>
        <v>532665</v>
      </c>
      <c r="AB1065" t="str">
        <f t="shared" si="103"/>
        <v>Yes</v>
      </c>
      <c r="AC1065">
        <f t="shared" si="107"/>
        <v>0</v>
      </c>
      <c r="AD1065" t="str">
        <f t="shared" si="105"/>
        <v>&lt;₹200</v>
      </c>
      <c r="AE1065" t="str">
        <f t="shared" si="106"/>
        <v>51–60%</v>
      </c>
    </row>
    <row r="1066" spans="1:31" x14ac:dyDescent="0.35">
      <c r="A1066" t="s">
        <v>2615</v>
      </c>
      <c r="B1066" t="s">
        <v>4304</v>
      </c>
      <c r="C1066" t="str">
        <f>PROPER(Table3[[#This Row],[product_name2]])</f>
        <v>Kyosei Advanced Tempered Glass Compatible With Google Pixel 6A With Military-Grade Anti-Explosion Edge-To-Edge Coverage Screen Protector Guard</v>
      </c>
      <c r="D1066" t="s">
        <v>4305</v>
      </c>
      <c r="E1066" t="s">
        <v>469</v>
      </c>
      <c r="F1066" t="str">
        <f>LEFT(Table3[[#This Row],[category]], FIND("|", Table3[[#This Row],[category]]) - 1)</f>
        <v>Electronics</v>
      </c>
      <c r="G1066" t="str">
        <f>MID(Table3[[#This Row],[category]], FIND("|", Table3[[#This Row],[category]]) + 1, FIND("|", Table3[[#This Row],[category]], FIND("|", Table3[[#This Row],[category]]) + 1) - FIND("|", Table3[[#This Row],[category]]) - 1)</f>
        <v>HomeTheater,TV&amp;Video</v>
      </c>
      <c r="H1066" t="str">
        <f>RIGHT(Table3[[#This Row],[category]], LEN(Table3[[#This Row],[category]]) - FIND("|", Table3[[#This Row],[category]], FIND("|", Table3[[#This Row],[category]]) + 1))</f>
        <v>Accessories|RemoteControls</v>
      </c>
      <c r="I1066" s="6">
        <v>199</v>
      </c>
      <c r="J1066" s="6">
        <v>399</v>
      </c>
      <c r="K1066" s="1">
        <f t="shared" si="101"/>
        <v>50.125313283208015</v>
      </c>
      <c r="L1066" s="3">
        <v>0.5</v>
      </c>
      <c r="M1066" s="1">
        <v>4.2</v>
      </c>
      <c r="N1066" s="11">
        <v>1335</v>
      </c>
      <c r="O1066" s="7">
        <f>IF(ISNUMBER(Table3[[#This Row],[rating]]), Table3[[#This Row],[rating]], "")</f>
        <v>4.2</v>
      </c>
      <c r="P1066" s="7">
        <f>Table3[[#This Row],[average rating]] + (Table3[[#This Row],[rating_count]] / 1000)</f>
        <v>5.5350000000000001</v>
      </c>
      <c r="Q1066" s="7">
        <f>IFERROR(ROUND(VALUE(Table3[[#This Row],[rating]]), 0), "")</f>
        <v>4</v>
      </c>
      <c r="R1066" t="s">
        <v>2173</v>
      </c>
      <c r="S1066" t="s">
        <v>2174</v>
      </c>
      <c r="T1066" t="s">
        <v>2175</v>
      </c>
      <c r="U1066" t="s">
        <v>2176</v>
      </c>
      <c r="V1066" t="s">
        <v>2177</v>
      </c>
      <c r="W1066" t="s">
        <v>2178</v>
      </c>
      <c r="X1066" t="s">
        <v>2179</v>
      </c>
      <c r="Y1066" t="s">
        <v>2616</v>
      </c>
      <c r="Z1066" s="6">
        <f t="shared" si="102"/>
        <v>532665</v>
      </c>
      <c r="AA1066" s="6">
        <f>IFERROR(VALUE(Table3[[#This Row],[potential revenue]]), 0)</f>
        <v>532665</v>
      </c>
      <c r="AB1066" t="str">
        <f t="shared" si="103"/>
        <v>Yes</v>
      </c>
      <c r="AC1066">
        <f t="shared" si="107"/>
        <v>0</v>
      </c>
      <c r="AD1066" t="str">
        <f t="shared" si="105"/>
        <v>&lt;₹200</v>
      </c>
      <c r="AE1066" t="str">
        <f t="shared" si="106"/>
        <v>51–60%</v>
      </c>
    </row>
    <row r="1067" spans="1:31" x14ac:dyDescent="0.35">
      <c r="A1067" t="s">
        <v>2565</v>
      </c>
      <c r="B1067" t="s">
        <v>392</v>
      </c>
      <c r="C1067" t="str">
        <f>PROPER(Table3[[#This Row],[product_name2]])</f>
        <v>Duracell Type C To Type C 5A (100W) Braided Sync &amp; Fast Charging Cable, 3.9 Feet (1.2M). Usb C To C Cable, Supports Pd &amp; Qc 3.0 Charging, 5 Gbps Data Transmission ‚Äì Black</v>
      </c>
      <c r="D1067" t="s">
        <v>393</v>
      </c>
      <c r="E1067" t="s">
        <v>132</v>
      </c>
      <c r="F1067" t="str">
        <f>LEFT(Table3[[#This Row],[category]], FIND("|", Table3[[#This Row],[category]]) - 1)</f>
        <v>Electronics</v>
      </c>
      <c r="G1067" t="str">
        <f>MID(Table3[[#This Row],[category]], FIND("|", Table3[[#This Row],[category]]) + 1, FIND("|", Table3[[#This Row],[category]], FIND("|", Table3[[#This Row],[category]]) + 1) - FIND("|", Table3[[#This Row],[category]]) - 1)</f>
        <v>HomeTheater,TV&amp;Video</v>
      </c>
      <c r="H1067" t="str">
        <f>RIGHT(Table3[[#This Row],[category]], LEN(Table3[[#This Row],[category]]) - FIND("|", Table3[[#This Row],[category]], FIND("|", Table3[[#This Row],[category]]) + 1))</f>
        <v>Accessories|Cables|HDMICables</v>
      </c>
      <c r="I1067" s="6">
        <v>609</v>
      </c>
      <c r="J1067" s="6">
        <v>1500</v>
      </c>
      <c r="K1067" s="1">
        <f t="shared" si="101"/>
        <v>59.4</v>
      </c>
      <c r="L1067" s="3">
        <v>0.59</v>
      </c>
      <c r="M1067" s="1">
        <v>4.5</v>
      </c>
      <c r="N1067" s="11">
        <v>1029</v>
      </c>
      <c r="O1067" s="7">
        <f>IF(ISNUMBER(Table3[[#This Row],[rating]]), Table3[[#This Row],[rating]], "")</f>
        <v>4.5</v>
      </c>
      <c r="P1067" s="7">
        <f>Table3[[#This Row],[average rating]] + (Table3[[#This Row],[rating_count]] / 1000)</f>
        <v>5.5289999999999999</v>
      </c>
      <c r="Q1067" s="7">
        <f>IFERROR(ROUND(VALUE(Table3[[#This Row],[rating]]), 0), "")</f>
        <v>5</v>
      </c>
      <c r="R1067" t="s">
        <v>2567</v>
      </c>
      <c r="S1067" t="s">
        <v>2568</v>
      </c>
      <c r="T1067" t="s">
        <v>2569</v>
      </c>
      <c r="U1067" t="s">
        <v>2570</v>
      </c>
      <c r="V1067" t="s">
        <v>2571</v>
      </c>
      <c r="W1067" t="s">
        <v>2572</v>
      </c>
      <c r="X1067" t="s">
        <v>2573</v>
      </c>
      <c r="Y1067" t="s">
        <v>2574</v>
      </c>
      <c r="Z1067" s="6">
        <f t="shared" si="102"/>
        <v>1543500</v>
      </c>
      <c r="AA1067" s="6">
        <f>IFERROR(VALUE(Table3[[#This Row],[potential revenue]]), 0)</f>
        <v>1543500</v>
      </c>
      <c r="AB1067" t="str">
        <f t="shared" si="103"/>
        <v>Yes</v>
      </c>
      <c r="AC1067">
        <f t="shared" si="107"/>
        <v>0</v>
      </c>
      <c r="AD1067" t="str">
        <f t="shared" si="105"/>
        <v>&lt;₹200</v>
      </c>
      <c r="AE1067" t="str">
        <f t="shared" si="106"/>
        <v>51–60%</v>
      </c>
    </row>
    <row r="1068" spans="1:31" x14ac:dyDescent="0.35">
      <c r="A1068" t="s">
        <v>3643</v>
      </c>
      <c r="B1068" t="s">
        <v>4522</v>
      </c>
      <c r="C1068" t="str">
        <f>PROPER(Table3[[#This Row],[product_name2]])</f>
        <v>Shreenova Id116 Plus Bluetooth Fitness Smart Watch For Men Women And Kids Activity Tracker (Black)</v>
      </c>
      <c r="D1068" t="s">
        <v>4523</v>
      </c>
      <c r="E1068" t="s">
        <v>3178</v>
      </c>
      <c r="F1068" t="str">
        <f>LEFT(Table3[[#This Row],[category]], FIND("|", Table3[[#This Row],[category]]) - 1)</f>
        <v>Electronics</v>
      </c>
      <c r="G1068" t="str">
        <f>MID(Table3[[#This Row],[category]], FIND("|", Table3[[#This Row],[category]]) + 1, FIND("|", Table3[[#This Row],[category]], FIND("|", Table3[[#This Row],[category]]) + 1) - FIND("|", Table3[[#This Row],[category]]) - 1)</f>
        <v>Mobiles&amp;Accessories</v>
      </c>
      <c r="H1068" t="str">
        <f>RIGHT(Table3[[#This Row],[category]], LEN(Table3[[#This Row],[category]]) - FIND("|", Table3[[#This Row],[category]], FIND("|", Table3[[#This Row],[category]]) + 1))</f>
        <v>MobileAccessories|Chargers|WallChargers</v>
      </c>
      <c r="I1068" s="6">
        <v>649</v>
      </c>
      <c r="J1068" s="6">
        <v>999</v>
      </c>
      <c r="K1068" s="1">
        <f t="shared" si="101"/>
        <v>35.035035035035037</v>
      </c>
      <c r="L1068" s="3">
        <v>0.35</v>
      </c>
      <c r="M1068" s="1">
        <v>4.2</v>
      </c>
      <c r="N1068" s="11">
        <v>1315</v>
      </c>
      <c r="O1068" s="7">
        <f>IF(ISNUMBER(Table3[[#This Row],[rating]]), Table3[[#This Row],[rating]], "")</f>
        <v>4.2</v>
      </c>
      <c r="P1068" s="7">
        <f>Table3[[#This Row],[average rating]] + (Table3[[#This Row],[rating_count]] / 1000)</f>
        <v>5.5150000000000006</v>
      </c>
      <c r="Q1068" s="7">
        <f>IFERROR(ROUND(VALUE(Table3[[#This Row],[rating]]), 0), "")</f>
        <v>4</v>
      </c>
      <c r="R1068" t="s">
        <v>3645</v>
      </c>
      <c r="S1068" t="s">
        <v>3646</v>
      </c>
      <c r="T1068" t="s">
        <v>3647</v>
      </c>
      <c r="U1068" t="s">
        <v>3648</v>
      </c>
      <c r="V1068" t="s">
        <v>3649</v>
      </c>
      <c r="W1068" t="s">
        <v>3650</v>
      </c>
      <c r="X1068" t="s">
        <v>3651</v>
      </c>
      <c r="Y1068" t="s">
        <v>3652</v>
      </c>
      <c r="Z1068" s="6">
        <f t="shared" si="102"/>
        <v>1313685</v>
      </c>
      <c r="AA1068" s="6">
        <f>IFERROR(VALUE(Table3[[#This Row],[potential revenue]]), 0)</f>
        <v>1313685</v>
      </c>
      <c r="AB1068" t="str">
        <f t="shared" si="103"/>
        <v>Yes</v>
      </c>
      <c r="AC1068">
        <f t="shared" si="107"/>
        <v>0</v>
      </c>
      <c r="AD1068" t="str">
        <f t="shared" si="105"/>
        <v>&gt;₹500</v>
      </c>
      <c r="AE1068" t="str">
        <f t="shared" si="106"/>
        <v>31–40%</v>
      </c>
    </row>
    <row r="1069" spans="1:31" x14ac:dyDescent="0.35">
      <c r="A1069" t="s">
        <v>10100</v>
      </c>
      <c r="B1069" t="s">
        <v>9184</v>
      </c>
      <c r="C1069" t="str">
        <f>PROPER(Table3[[#This Row],[product_name2]])</f>
        <v>Room Heater Warmer Wall-Outlet 400 Watts Electric Handy Room Heater (Room Heaters Home For Bedroom, Reading Books, Work, Bathrooms, Rooms, Offices, Home Offices,2022</v>
      </c>
      <c r="D1069" t="s">
        <v>9185</v>
      </c>
      <c r="E1069" t="s">
        <v>9236</v>
      </c>
      <c r="F1069" t="str">
        <f>LEFT(Table3[[#This Row],[category]], FIND("|", Table3[[#This Row],[category]]) - 1)</f>
        <v>Home&amp;Kitchen</v>
      </c>
      <c r="G1069" t="str">
        <f>MID(Table3[[#This Row],[category]], FIND("|", Table3[[#This Row],[category]]) + 1, FIND("|", Table3[[#This Row],[category]], FIND("|", Table3[[#This Row],[category]]) + 1) - FIND("|", Table3[[#This Row],[category]]) - 1)</f>
        <v>Kitchen&amp;HomeAppliances</v>
      </c>
      <c r="H1069" t="str">
        <f>RIGHT(Table3[[#This Row],[category]], LEN(Table3[[#This Row],[category]]) - FIND("|", Table3[[#This Row],[category]], FIND("|", Table3[[#This Row],[category]]) + 1))</f>
        <v>SmallKitchenAppliances|MiniFoodProcessors&amp;Choppers</v>
      </c>
      <c r="I1069" s="6">
        <v>1414</v>
      </c>
      <c r="J1069" s="6">
        <v>2799</v>
      </c>
      <c r="K1069" s="1">
        <f t="shared" si="101"/>
        <v>49.481957842086459</v>
      </c>
      <c r="L1069" s="3">
        <v>0.49</v>
      </c>
      <c r="M1069" s="1">
        <v>4</v>
      </c>
      <c r="N1069" s="11">
        <v>1498</v>
      </c>
      <c r="O1069" s="7">
        <f>IF(ISNUMBER(Table3[[#This Row],[rating]]), Table3[[#This Row],[rating]], "")</f>
        <v>4</v>
      </c>
      <c r="P1069" s="7">
        <f>Table3[[#This Row],[average rating]] + (Table3[[#This Row],[rating_count]] / 1000)</f>
        <v>5.4980000000000002</v>
      </c>
      <c r="Q1069" s="7">
        <f>IFERROR(ROUND(VALUE(Table3[[#This Row],[rating]]), 0), "")</f>
        <v>4</v>
      </c>
      <c r="R1069" t="s">
        <v>10102</v>
      </c>
      <c r="S1069" t="s">
        <v>10103</v>
      </c>
      <c r="T1069" t="s">
        <v>10104</v>
      </c>
      <c r="U1069" t="s">
        <v>10105</v>
      </c>
      <c r="V1069" t="s">
        <v>10106</v>
      </c>
      <c r="W1069" t="s">
        <v>10107</v>
      </c>
      <c r="X1069" t="s">
        <v>10108</v>
      </c>
      <c r="Y1069" t="s">
        <v>10109</v>
      </c>
      <c r="Z1069" s="6">
        <f t="shared" si="102"/>
        <v>4192902</v>
      </c>
      <c r="AA1069" s="6">
        <f>IFERROR(VALUE(Table3[[#This Row],[potential revenue]]), 0)</f>
        <v>4192902</v>
      </c>
      <c r="AB1069" t="str">
        <f t="shared" si="103"/>
        <v>No</v>
      </c>
      <c r="AC1069">
        <f t="shared" si="107"/>
        <v>0</v>
      </c>
      <c r="AD1069" t="str">
        <f t="shared" si="105"/>
        <v>&gt;₹500</v>
      </c>
      <c r="AE1069" t="str">
        <f t="shared" si="106"/>
        <v>41–50%</v>
      </c>
    </row>
    <row r="1070" spans="1:31" x14ac:dyDescent="0.35">
      <c r="A1070" t="s">
        <v>10030</v>
      </c>
      <c r="B1070" t="s">
        <v>5310</v>
      </c>
      <c r="C1070" t="str">
        <f>PROPER(Table3[[#This Row],[product_name2]])</f>
        <v>Sandisk Ultra 128 Gb Usb 3.0 Pen Drive (Black)</v>
      </c>
      <c r="D1070" t="s">
        <v>5311</v>
      </c>
      <c r="E1070" t="s">
        <v>8764</v>
      </c>
      <c r="F1070" t="str">
        <f>LEFT(Table3[[#This Row],[category]], FIND("|", Table3[[#This Row],[category]]) - 1)</f>
        <v>Home&amp;Kitchen</v>
      </c>
      <c r="G1070" t="str">
        <f>MID(Table3[[#This Row],[category]], FIND("|", Table3[[#This Row],[category]]) + 1, FIND("|", Table3[[#This Row],[category]], FIND("|", Table3[[#This Row],[category]]) + 1) - FIND("|", Table3[[#This Row],[category]]) - 1)</f>
        <v>Heating,Cooling&amp;AirQuality</v>
      </c>
      <c r="H1070" t="str">
        <f>RIGHT(Table3[[#This Row],[category]], LEN(Table3[[#This Row],[category]]) - FIND("|", Table3[[#This Row],[category]], FIND("|", Table3[[#This Row],[category]]) + 1))</f>
        <v>WaterHeaters&amp;Geysers|InstantWaterHeaters</v>
      </c>
      <c r="I1070" s="6">
        <v>2699</v>
      </c>
      <c r="J1070" s="6">
        <v>4700</v>
      </c>
      <c r="K1070" s="1">
        <f t="shared" si="101"/>
        <v>42.574468085106382</v>
      </c>
      <c r="L1070" s="3">
        <v>0.43</v>
      </c>
      <c r="M1070" s="1">
        <v>4.2</v>
      </c>
      <c r="N1070" s="11">
        <v>1296</v>
      </c>
      <c r="O1070" s="7">
        <f>IF(ISNUMBER(Table3[[#This Row],[rating]]), Table3[[#This Row],[rating]], "")</f>
        <v>4.2</v>
      </c>
      <c r="P1070" s="7">
        <f>Table3[[#This Row],[average rating]] + (Table3[[#This Row],[rating_count]] / 1000)</f>
        <v>5.4960000000000004</v>
      </c>
      <c r="Q1070" s="7">
        <f>IFERROR(ROUND(VALUE(Table3[[#This Row],[rating]]), 0), "")</f>
        <v>4</v>
      </c>
      <c r="R1070" t="s">
        <v>10032</v>
      </c>
      <c r="S1070" t="s">
        <v>10033</v>
      </c>
      <c r="T1070" t="s">
        <v>10034</v>
      </c>
      <c r="U1070" t="s">
        <v>10035</v>
      </c>
      <c r="V1070" t="s">
        <v>10036</v>
      </c>
      <c r="W1070" t="s">
        <v>10037</v>
      </c>
      <c r="X1070" t="s">
        <v>10038</v>
      </c>
      <c r="Y1070" t="s">
        <v>10039</v>
      </c>
      <c r="Z1070" s="6">
        <f t="shared" si="102"/>
        <v>6091200</v>
      </c>
      <c r="AA1070" s="6">
        <f>IFERROR(VALUE(Table3[[#This Row],[potential revenue]]), 0)</f>
        <v>6091200</v>
      </c>
      <c r="AB1070" t="str">
        <f t="shared" si="103"/>
        <v>No</v>
      </c>
      <c r="AC1070">
        <f t="shared" si="107"/>
        <v>0</v>
      </c>
      <c r="AD1070" t="str">
        <f t="shared" si="105"/>
        <v>&gt;₹500</v>
      </c>
      <c r="AE1070" t="str">
        <f t="shared" si="106"/>
        <v>41–50%</v>
      </c>
    </row>
    <row r="1071" spans="1:31" x14ac:dyDescent="0.35">
      <c r="A1071" t="s">
        <v>4348</v>
      </c>
      <c r="B1071" t="s">
        <v>2837</v>
      </c>
      <c r="C1071" t="str">
        <f>PROPER(Table3[[#This Row],[product_name2]])</f>
        <v>Aine Hdmi Male To Vga Female Video Converter Adapter Cable (Black)</v>
      </c>
      <c r="D1071" t="s">
        <v>2838</v>
      </c>
      <c r="E1071" t="s">
        <v>4350</v>
      </c>
      <c r="F1071" t="str">
        <f>LEFT(Table3[[#This Row],[category]], FIND("|", Table3[[#This Row],[category]]) - 1)</f>
        <v>Electronics</v>
      </c>
      <c r="G1071" t="str">
        <f>MID(Table3[[#This Row],[category]], FIND("|", Table3[[#This Row],[category]]) + 1, FIND("|", Table3[[#This Row],[category]], FIND("|", Table3[[#This Row],[category]]) + 1) - FIND("|", Table3[[#This Row],[category]]) - 1)</f>
        <v>Mobiles&amp;Accessories</v>
      </c>
      <c r="H1071" t="str">
        <f>RIGHT(Table3[[#This Row],[category]], LEN(Table3[[#This Row],[category]]) - FIND("|", Table3[[#This Row],[category]], FIND("|", Table3[[#This Row],[category]]) + 1))</f>
        <v>MobileAccessories|Mounts|HandlebarMounts</v>
      </c>
      <c r="I1071" s="6">
        <v>689</v>
      </c>
      <c r="J1071" s="6">
        <v>1999</v>
      </c>
      <c r="K1071" s="1">
        <f t="shared" si="101"/>
        <v>65.5327663831916</v>
      </c>
      <c r="L1071" s="3">
        <v>0.66</v>
      </c>
      <c r="M1071" s="1">
        <v>4.3</v>
      </c>
      <c r="N1071" s="11">
        <v>1193</v>
      </c>
      <c r="O1071" s="7">
        <f>IF(ISNUMBER(Table3[[#This Row],[rating]]), Table3[[#This Row],[rating]], "")</f>
        <v>4.3</v>
      </c>
      <c r="P1071" s="7">
        <f>Table3[[#This Row],[average rating]] + (Table3[[#This Row],[rating_count]] / 1000)</f>
        <v>5.4930000000000003</v>
      </c>
      <c r="Q1071" s="7">
        <f>IFERROR(ROUND(VALUE(Table3[[#This Row],[rating]]), 0), "")</f>
        <v>4</v>
      </c>
      <c r="R1071" t="s">
        <v>4351</v>
      </c>
      <c r="S1071" t="s">
        <v>4352</v>
      </c>
      <c r="T1071" t="s">
        <v>4353</v>
      </c>
      <c r="U1071" t="s">
        <v>4354</v>
      </c>
      <c r="V1071" t="s">
        <v>4355</v>
      </c>
      <c r="W1071" t="s">
        <v>4356</v>
      </c>
      <c r="X1071" t="s">
        <v>4357</v>
      </c>
      <c r="Y1071" t="s">
        <v>4358</v>
      </c>
      <c r="Z1071" s="6">
        <f t="shared" si="102"/>
        <v>2384807</v>
      </c>
      <c r="AA1071" s="6">
        <f>IFERROR(VALUE(Table3[[#This Row],[potential revenue]]), 0)</f>
        <v>2384807</v>
      </c>
      <c r="AB1071" t="str">
        <f t="shared" si="103"/>
        <v>No</v>
      </c>
      <c r="AC1071">
        <f t="shared" si="107"/>
        <v>0</v>
      </c>
      <c r="AD1071" t="str">
        <f t="shared" si="105"/>
        <v>&gt;₹500</v>
      </c>
      <c r="AE1071" t="str">
        <f t="shared" si="106"/>
        <v>61–70%</v>
      </c>
    </row>
    <row r="1072" spans="1:31" x14ac:dyDescent="0.35">
      <c r="A1072" t="s">
        <v>12826</v>
      </c>
      <c r="B1072" t="s">
        <v>7793</v>
      </c>
      <c r="C1072" t="str">
        <f>PROPER(Table3[[#This Row],[product_name2]])</f>
        <v>Saleon‚Ñ¢ Portable Storage Organizer Bag For Earphone Usb Cable Power Bank Mobile Charger Digital Gadget Hard Disk, Water Resistance Material - Dark Grey</v>
      </c>
      <c r="D1072" t="s">
        <v>7794</v>
      </c>
      <c r="E1072" t="s">
        <v>9678</v>
      </c>
      <c r="F1072" t="str">
        <f>LEFT(Table3[[#This Row],[category]], FIND("|", Table3[[#This Row],[category]]) - 1)</f>
        <v>Home&amp;Kitchen</v>
      </c>
      <c r="G1072" t="str">
        <f>MID(Table3[[#This Row],[category]], FIND("|", Table3[[#This Row],[category]]) + 1, FIND("|", Table3[[#This Row],[category]], FIND("|", Table3[[#This Row],[category]]) + 1) - FIND("|", Table3[[#This Row],[category]]) - 1)</f>
        <v>Kitchen&amp;HomeAppliances</v>
      </c>
      <c r="H1072" t="str">
        <f>RIGHT(Table3[[#This Row],[category]], LEN(Table3[[#This Row],[category]]) - FIND("|", Table3[[#This Row],[category]], FIND("|", Table3[[#This Row],[category]]) + 1))</f>
        <v>WaterPurifiers&amp;Accessories|WaterPurifierAccessories</v>
      </c>
      <c r="I1072" s="6">
        <v>199</v>
      </c>
      <c r="J1072" s="6">
        <v>400</v>
      </c>
      <c r="K1072" s="1">
        <f t="shared" si="101"/>
        <v>50.249999999999993</v>
      </c>
      <c r="L1072" s="3">
        <v>0.5</v>
      </c>
      <c r="M1072" s="1">
        <v>4.0999999999999996</v>
      </c>
      <c r="N1072" s="11">
        <v>1379</v>
      </c>
      <c r="O1072" s="7">
        <f>IF(ISNUMBER(Table3[[#This Row],[rating]]), Table3[[#This Row],[rating]], "")</f>
        <v>4.0999999999999996</v>
      </c>
      <c r="P1072" s="7">
        <f>Table3[[#This Row],[average rating]] + (Table3[[#This Row],[rating_count]] / 1000)</f>
        <v>5.4789999999999992</v>
      </c>
      <c r="Q1072" s="7">
        <f>IFERROR(ROUND(VALUE(Table3[[#This Row],[rating]]), 0), "")</f>
        <v>4</v>
      </c>
      <c r="R1072" t="s">
        <v>12828</v>
      </c>
      <c r="S1072" t="s">
        <v>12829</v>
      </c>
      <c r="T1072" t="s">
        <v>12830</v>
      </c>
      <c r="U1072" t="s">
        <v>12831</v>
      </c>
      <c r="V1072" t="s">
        <v>12832</v>
      </c>
      <c r="W1072" t="s">
        <v>12833</v>
      </c>
      <c r="X1072" t="s">
        <v>12834</v>
      </c>
      <c r="Y1072" t="s">
        <v>12835</v>
      </c>
      <c r="Z1072" s="6">
        <f t="shared" si="102"/>
        <v>551600</v>
      </c>
      <c r="AA1072" s="6">
        <f>IFERROR(VALUE(Table3[[#This Row],[potential revenue]]), 0)</f>
        <v>551600</v>
      </c>
      <c r="AB1072" t="str">
        <f t="shared" si="103"/>
        <v>Yes</v>
      </c>
      <c r="AC1072">
        <f t="shared" si="107"/>
        <v>0</v>
      </c>
      <c r="AD1072" t="str">
        <f t="shared" si="105"/>
        <v>&gt;₹500</v>
      </c>
      <c r="AE1072" t="str">
        <f t="shared" si="106"/>
        <v>51–60%</v>
      </c>
    </row>
    <row r="1073" spans="1:31" x14ac:dyDescent="0.35">
      <c r="A1073" t="s">
        <v>1160</v>
      </c>
      <c r="B1073" t="s">
        <v>4118</v>
      </c>
      <c r="C1073" t="str">
        <f>PROPER(Table3[[#This Row],[product_name2]])</f>
        <v>Ptron Newly Launched Force X10 Bluetooth Calling Smartwatch With 1.7" Full Touch Display, Real Heart Rate Monitor, Spo2, Watch Faces, 5 Days Runtime, Health/Fitness Trackers &amp; Ip68 Waterproof (Black)</v>
      </c>
      <c r="D1073" t="s">
        <v>4119</v>
      </c>
      <c r="E1073" t="s">
        <v>172</v>
      </c>
      <c r="F1073" t="str">
        <f>LEFT(Table3[[#This Row],[category]], FIND("|", Table3[[#This Row],[category]]) - 1)</f>
        <v>Electronics</v>
      </c>
      <c r="G1073" t="str">
        <f>MID(Table3[[#This Row],[category]], FIND("|", Table3[[#This Row],[category]]) + 1, FIND("|", Table3[[#This Row],[category]], FIND("|", Table3[[#This Row],[category]]) + 1) - FIND("|", Table3[[#This Row],[category]]) - 1)</f>
        <v>HomeTheater,TV&amp;Video</v>
      </c>
      <c r="H1073" t="str">
        <f>RIGHT(Table3[[#This Row],[category]], LEN(Table3[[#This Row],[category]]) - FIND("|", Table3[[#This Row],[category]], FIND("|", Table3[[#This Row],[category]]) + 1))</f>
        <v>Televisions|SmartTelevisions</v>
      </c>
      <c r="I1073" s="6">
        <v>9999</v>
      </c>
      <c r="J1073" s="6">
        <v>27990</v>
      </c>
      <c r="K1073" s="1">
        <f t="shared" si="101"/>
        <v>64.276527331189712</v>
      </c>
      <c r="L1073" s="3">
        <v>0.64</v>
      </c>
      <c r="M1073" s="1">
        <v>4.2</v>
      </c>
      <c r="N1073" s="11">
        <v>1269</v>
      </c>
      <c r="O1073" s="7">
        <f>IF(ISNUMBER(Table3[[#This Row],[rating]]), Table3[[#This Row],[rating]], "")</f>
        <v>4.2</v>
      </c>
      <c r="P1073" s="7">
        <f>Table3[[#This Row],[average rating]] + (Table3[[#This Row],[rating_count]] / 1000)</f>
        <v>5.4690000000000003</v>
      </c>
      <c r="Q1073" s="7">
        <f>IFERROR(ROUND(VALUE(Table3[[#This Row],[rating]]), 0), "")</f>
        <v>4</v>
      </c>
      <c r="R1073" t="s">
        <v>1162</v>
      </c>
      <c r="S1073" t="s">
        <v>1163</v>
      </c>
      <c r="T1073" t="s">
        <v>1164</v>
      </c>
      <c r="U1073" t="s">
        <v>1165</v>
      </c>
      <c r="V1073" t="s">
        <v>1166</v>
      </c>
      <c r="W1073" t="s">
        <v>1167</v>
      </c>
      <c r="X1073" t="s">
        <v>1168</v>
      </c>
      <c r="Y1073" t="s">
        <v>1169</v>
      </c>
      <c r="Z1073" s="6">
        <f t="shared" si="102"/>
        <v>35519310</v>
      </c>
      <c r="AA1073" s="6">
        <f>IFERROR(VALUE(Table3[[#This Row],[potential revenue]]), 0)</f>
        <v>35519310</v>
      </c>
      <c r="AB1073" t="str">
        <f t="shared" si="103"/>
        <v>Yes</v>
      </c>
      <c r="AC1073">
        <f t="shared" si="107"/>
        <v>0</v>
      </c>
      <c r="AD1073" t="str">
        <f t="shared" si="105"/>
        <v>&lt;₹200</v>
      </c>
      <c r="AE1073" t="str">
        <f t="shared" si="106"/>
        <v>61–70%</v>
      </c>
    </row>
    <row r="1074" spans="1:31" x14ac:dyDescent="0.35">
      <c r="A1074" t="s">
        <v>6806</v>
      </c>
      <c r="B1074" t="s">
        <v>1551</v>
      </c>
      <c r="C1074" t="str">
        <f>PROPER(Table3[[#This Row],[product_name2]])</f>
        <v>Wayona Usb Type C 65W Fast Charging 2M/6Ft Long Flash Charge Cable 3A Qc 3.0 Data Cable Compatible With Samsung Galaxy S21 S10 S9 S8, Iqoo Z3, Vivo, Note 10 9 8, A20E A40 A50 A70, Moto G7 G8 (2M, Grey)</v>
      </c>
      <c r="D1074" t="s">
        <v>1552</v>
      </c>
      <c r="E1074" t="s">
        <v>5384</v>
      </c>
      <c r="F1074" t="str">
        <f>LEFT(Table3[[#This Row],[category]], FIND("|", Table3[[#This Row],[category]]) - 1)</f>
        <v>Computers&amp;Accessories</v>
      </c>
      <c r="G1074" t="str">
        <f>MID(Table3[[#This Row],[category]], FIND("|", Table3[[#This Row],[category]]) + 1, FIND("|", Table3[[#This Row],[category]], FIND("|", Table3[[#This Row],[category]]) + 1) - FIND("|", Table3[[#This Row],[category]]) - 1)</f>
        <v>Accessories&amp;Peripherals</v>
      </c>
      <c r="H1074" t="str">
        <f>RIGHT(Table3[[#This Row],[category]], LEN(Table3[[#This Row],[category]]) - FIND("|", Table3[[#This Row],[category]], FIND("|", Table3[[#This Row],[category]]) + 1))</f>
        <v>Keyboards,Mice&amp;InputDevices|Keyboard&amp;MiceAccessories|MousePads</v>
      </c>
      <c r="I1074" s="6">
        <v>499</v>
      </c>
      <c r="J1074" s="6">
        <v>999</v>
      </c>
      <c r="K1074" s="1">
        <f t="shared" si="101"/>
        <v>50.050050050050054</v>
      </c>
      <c r="L1074" s="3">
        <v>0.5</v>
      </c>
      <c r="M1074" s="1">
        <v>4.4000000000000004</v>
      </c>
      <c r="N1074" s="11">
        <v>1030</v>
      </c>
      <c r="O1074" s="7">
        <f>IF(ISNUMBER(Table3[[#This Row],[rating]]), Table3[[#This Row],[rating]], "")</f>
        <v>4.4000000000000004</v>
      </c>
      <c r="P1074" s="7">
        <f>Table3[[#This Row],[average rating]] + (Table3[[#This Row],[rating_count]] / 1000)</f>
        <v>5.4300000000000006</v>
      </c>
      <c r="Q1074" s="7">
        <f>IFERROR(ROUND(VALUE(Table3[[#This Row],[rating]]), 0), "")</f>
        <v>4</v>
      </c>
      <c r="R1074" t="s">
        <v>6808</v>
      </c>
      <c r="S1074" t="s">
        <v>6809</v>
      </c>
      <c r="T1074" t="s">
        <v>6810</v>
      </c>
      <c r="U1074" t="s">
        <v>6811</v>
      </c>
      <c r="V1074" t="s">
        <v>6812</v>
      </c>
      <c r="W1074" t="s">
        <v>6813</v>
      </c>
      <c r="X1074" t="s">
        <v>6814</v>
      </c>
      <c r="Y1074" t="s">
        <v>6815</v>
      </c>
      <c r="Z1074" s="6">
        <f t="shared" si="102"/>
        <v>1028970</v>
      </c>
      <c r="AA1074" s="6">
        <f>IFERROR(VALUE(Table3[[#This Row],[potential revenue]]), 0)</f>
        <v>1028970</v>
      </c>
      <c r="AB1074" t="str">
        <f t="shared" si="103"/>
        <v>Yes</v>
      </c>
      <c r="AC1074">
        <f t="shared" si="107"/>
        <v>0</v>
      </c>
      <c r="AD1074" t="str">
        <f t="shared" si="105"/>
        <v>&gt;₹500</v>
      </c>
      <c r="AE1074" t="str">
        <f t="shared" si="106"/>
        <v>51–60%</v>
      </c>
    </row>
    <row r="1075" spans="1:31" x14ac:dyDescent="0.35">
      <c r="A1075" t="s">
        <v>725</v>
      </c>
      <c r="B1075" t="s">
        <v>7914</v>
      </c>
      <c r="C1075" t="str">
        <f>PROPER(Table3[[#This Row],[product_name2]])</f>
        <v>Rc Print Gi 790 Ink Refill For Canon G1000, G1010, G1100, G2000, G2002, G2010, G2012, G2100, G3000, G3010, G3012, G3100, G4000, G4010</v>
      </c>
      <c r="D1075" t="s">
        <v>7915</v>
      </c>
      <c r="E1075" t="s">
        <v>20</v>
      </c>
      <c r="F1075" t="str">
        <f>LEFT(Table3[[#This Row],[category]], FIND("|", Table3[[#This Row],[category]]) - 1)</f>
        <v>Computers&amp;Accessories</v>
      </c>
      <c r="G1075" t="str">
        <f>MID(Table3[[#This Row],[category]], FIND("|", Table3[[#This Row],[category]]) + 1, FIND("|", Table3[[#This Row],[category]], FIND("|", Table3[[#This Row],[category]]) + 1) - FIND("|", Table3[[#This Row],[category]]) - 1)</f>
        <v>Accessories&amp;Peripherals</v>
      </c>
      <c r="H1075" t="str">
        <f>RIGHT(Table3[[#This Row],[category]], LEN(Table3[[#This Row],[category]]) - FIND("|", Table3[[#This Row],[category]], FIND("|", Table3[[#This Row],[category]]) + 1))</f>
        <v>Cables&amp;Accessories|Cables|USBCables</v>
      </c>
      <c r="I1075" s="6">
        <v>179</v>
      </c>
      <c r="J1075" s="6">
        <v>399</v>
      </c>
      <c r="K1075" s="1">
        <f t="shared" si="101"/>
        <v>55.13784461152882</v>
      </c>
      <c r="L1075" s="3">
        <v>0.55000000000000004</v>
      </c>
      <c r="M1075" s="1">
        <v>4</v>
      </c>
      <c r="N1075" s="11">
        <v>1423</v>
      </c>
      <c r="O1075" s="7">
        <f>IF(ISNUMBER(Table3[[#This Row],[rating]]), Table3[[#This Row],[rating]], "")</f>
        <v>4</v>
      </c>
      <c r="P1075" s="7">
        <f>Table3[[#This Row],[average rating]] + (Table3[[#This Row],[rating_count]] / 1000)</f>
        <v>5.423</v>
      </c>
      <c r="Q1075" s="7">
        <f>IFERROR(ROUND(VALUE(Table3[[#This Row],[rating]]), 0), "")</f>
        <v>4</v>
      </c>
      <c r="R1075" t="s">
        <v>727</v>
      </c>
      <c r="S1075" t="s">
        <v>728</v>
      </c>
      <c r="T1075" t="s">
        <v>729</v>
      </c>
      <c r="U1075" t="s">
        <v>730</v>
      </c>
      <c r="V1075" t="s">
        <v>731</v>
      </c>
      <c r="W1075" t="s">
        <v>732</v>
      </c>
      <c r="X1075" t="s">
        <v>733</v>
      </c>
      <c r="Y1075" t="s">
        <v>734</v>
      </c>
      <c r="Z1075" s="6">
        <f t="shared" si="102"/>
        <v>567777</v>
      </c>
      <c r="AA1075" s="6">
        <f>IFERROR(VALUE(Table3[[#This Row],[potential revenue]]), 0)</f>
        <v>567777</v>
      </c>
      <c r="AB1075" t="str">
        <f t="shared" si="103"/>
        <v>Yes</v>
      </c>
      <c r="AC1075">
        <f t="shared" si="107"/>
        <v>0</v>
      </c>
      <c r="AD1075" t="str">
        <f t="shared" si="105"/>
        <v>₹200–₹500</v>
      </c>
      <c r="AE1075" t="str">
        <f t="shared" si="106"/>
        <v>51–60%</v>
      </c>
    </row>
    <row r="1076" spans="1:31" x14ac:dyDescent="0.35">
      <c r="A1076" t="s">
        <v>1546</v>
      </c>
      <c r="B1076" t="s">
        <v>8004</v>
      </c>
      <c r="C1076" t="str">
        <f>PROPER(Table3[[#This Row],[product_name2]])</f>
        <v>Scarters Mouse Pad, Desk Mat Extended For Work From Home/Office/Gaming | Vegan Pu Leather | Anti-Skid, Anti-Slip, Reversible Splash-Proof ‚Äì Deskspread ~ Navy Blue &amp; Yellow</v>
      </c>
      <c r="D1076" t="s">
        <v>8005</v>
      </c>
      <c r="E1076" t="s">
        <v>20</v>
      </c>
      <c r="F1076" t="str">
        <f>LEFT(Table3[[#This Row],[category]], FIND("|", Table3[[#This Row],[category]]) - 1)</f>
        <v>Computers&amp;Accessories</v>
      </c>
      <c r="G1076" t="str">
        <f>MID(Table3[[#This Row],[category]], FIND("|", Table3[[#This Row],[category]]) + 1, FIND("|", Table3[[#This Row],[category]], FIND("|", Table3[[#This Row],[category]]) + 1) - FIND("|", Table3[[#This Row],[category]]) - 1)</f>
        <v>Accessories&amp;Peripherals</v>
      </c>
      <c r="H1076" t="str">
        <f>RIGHT(Table3[[#This Row],[category]], LEN(Table3[[#This Row],[category]]) - FIND("|", Table3[[#This Row],[category]], FIND("|", Table3[[#This Row],[category]]) + 1))</f>
        <v>Cables&amp;Accessories|Cables|USBCables</v>
      </c>
      <c r="I1076" s="6">
        <v>149</v>
      </c>
      <c r="J1076" s="6">
        <v>399</v>
      </c>
      <c r="K1076" s="1">
        <f t="shared" si="101"/>
        <v>62.656641604010019</v>
      </c>
      <c r="L1076" s="3">
        <v>0.63</v>
      </c>
      <c r="M1076" s="1">
        <v>4</v>
      </c>
      <c r="N1076" s="11">
        <v>1423</v>
      </c>
      <c r="O1076" s="7">
        <f>IF(ISNUMBER(Table3[[#This Row],[rating]]), Table3[[#This Row],[rating]], "")</f>
        <v>4</v>
      </c>
      <c r="P1076" s="7">
        <f>Table3[[#This Row],[average rating]] + (Table3[[#This Row],[rating_count]] / 1000)</f>
        <v>5.423</v>
      </c>
      <c r="Q1076" s="7">
        <f>IFERROR(ROUND(VALUE(Table3[[#This Row],[rating]]), 0), "")</f>
        <v>4</v>
      </c>
      <c r="R1076" t="s">
        <v>1548</v>
      </c>
      <c r="S1076" t="s">
        <v>728</v>
      </c>
      <c r="T1076" t="s">
        <v>729</v>
      </c>
      <c r="U1076" t="s">
        <v>730</v>
      </c>
      <c r="V1076" t="s">
        <v>731</v>
      </c>
      <c r="W1076" t="s">
        <v>732</v>
      </c>
      <c r="X1076" t="s">
        <v>1549</v>
      </c>
      <c r="Y1076" t="s">
        <v>1550</v>
      </c>
      <c r="Z1076" s="6">
        <f t="shared" si="102"/>
        <v>567777</v>
      </c>
      <c r="AA1076" s="6">
        <f>IFERROR(VALUE(Table3[[#This Row],[potential revenue]]), 0)</f>
        <v>567777</v>
      </c>
      <c r="AB1076" t="str">
        <f t="shared" si="103"/>
        <v>Yes</v>
      </c>
      <c r="AC1076">
        <f t="shared" si="107"/>
        <v>0</v>
      </c>
      <c r="AD1076" t="str">
        <f t="shared" si="105"/>
        <v>&lt;₹200</v>
      </c>
      <c r="AE1076" t="str">
        <f t="shared" si="106"/>
        <v>61–70%</v>
      </c>
    </row>
    <row r="1077" spans="1:31" x14ac:dyDescent="0.35">
      <c r="A1077" t="s">
        <v>2153</v>
      </c>
      <c r="B1077" t="s">
        <v>8080</v>
      </c>
      <c r="C1077" t="str">
        <f>PROPER(Table3[[#This Row],[product_name2]])</f>
        <v>Slovic¬Æ Tripod Mount Adapter| Tripod Mobile Holder|Tripod Phone Mount(Made In India)| Smartphone Clip Clipper 360 Degree For Taking Magic Video Shots &amp; Pictures.</v>
      </c>
      <c r="D1077" t="s">
        <v>8081</v>
      </c>
      <c r="E1077" t="s">
        <v>20</v>
      </c>
      <c r="F1077" t="str">
        <f>LEFT(Table3[[#This Row],[category]], FIND("|", Table3[[#This Row],[category]]) - 1)</f>
        <v>Computers&amp;Accessories</v>
      </c>
      <c r="G1077" t="str">
        <f>MID(Table3[[#This Row],[category]], FIND("|", Table3[[#This Row],[category]]) + 1, FIND("|", Table3[[#This Row],[category]], FIND("|", Table3[[#This Row],[category]]) + 1) - FIND("|", Table3[[#This Row],[category]]) - 1)</f>
        <v>Accessories&amp;Peripherals</v>
      </c>
      <c r="H1077" t="str">
        <f>RIGHT(Table3[[#This Row],[category]], LEN(Table3[[#This Row],[category]]) - FIND("|", Table3[[#This Row],[category]], FIND("|", Table3[[#This Row],[category]]) + 1))</f>
        <v>Cables&amp;Accessories|Cables|USBCables</v>
      </c>
      <c r="I1077" s="6">
        <v>179</v>
      </c>
      <c r="J1077" s="6">
        <v>399</v>
      </c>
      <c r="K1077" s="1">
        <f t="shared" si="101"/>
        <v>55.13784461152882</v>
      </c>
      <c r="L1077" s="3">
        <v>0.55000000000000004</v>
      </c>
      <c r="M1077" s="1">
        <v>4</v>
      </c>
      <c r="N1077" s="11">
        <v>1423</v>
      </c>
      <c r="O1077" s="7">
        <f>IF(ISNUMBER(Table3[[#This Row],[rating]]), Table3[[#This Row],[rating]], "")</f>
        <v>4</v>
      </c>
      <c r="P1077" s="7">
        <f>Table3[[#This Row],[average rating]] + (Table3[[#This Row],[rating_count]] / 1000)</f>
        <v>5.423</v>
      </c>
      <c r="Q1077" s="7">
        <f>IFERROR(ROUND(VALUE(Table3[[#This Row],[rating]]), 0), "")</f>
        <v>4</v>
      </c>
      <c r="R1077" t="s">
        <v>727</v>
      </c>
      <c r="S1077" t="s">
        <v>728</v>
      </c>
      <c r="T1077" t="s">
        <v>729</v>
      </c>
      <c r="U1077" t="s">
        <v>730</v>
      </c>
      <c r="V1077" t="s">
        <v>731</v>
      </c>
      <c r="W1077" t="s">
        <v>732</v>
      </c>
      <c r="X1077" t="s">
        <v>2155</v>
      </c>
      <c r="Y1077" t="s">
        <v>2156</v>
      </c>
      <c r="Z1077" s="6">
        <f t="shared" si="102"/>
        <v>567777</v>
      </c>
      <c r="AA1077" s="6">
        <f>IFERROR(VALUE(Table3[[#This Row],[potential revenue]]), 0)</f>
        <v>567777</v>
      </c>
      <c r="AB1077" t="str">
        <f t="shared" si="103"/>
        <v>Yes</v>
      </c>
      <c r="AC1077">
        <f t="shared" si="107"/>
        <v>0</v>
      </c>
      <c r="AD1077" t="str">
        <f t="shared" si="105"/>
        <v>&lt;₹200</v>
      </c>
      <c r="AE1077" t="str">
        <f t="shared" si="106"/>
        <v>51–60%</v>
      </c>
    </row>
    <row r="1078" spans="1:31" x14ac:dyDescent="0.35">
      <c r="A1078" t="s">
        <v>725</v>
      </c>
      <c r="B1078" t="s">
        <v>8516</v>
      </c>
      <c r="C1078" t="str">
        <f>PROPER(Table3[[#This Row],[product_name2]])</f>
        <v>Bestor¬Æ Lcd Writing Tablet/Pad 12 Inches | Electronic Writing Scribble Board For Kids | Kids Learning Toy | Portable Ruff For Lcd Paperless Memo Digital Tablet Notepad E-Writer/Writing/Drawing Pad Home/School/Office (Black)</v>
      </c>
      <c r="D1078" t="s">
        <v>8517</v>
      </c>
      <c r="E1078" t="s">
        <v>20</v>
      </c>
      <c r="F1078" t="str">
        <f>LEFT(Table3[[#This Row],[category]], FIND("|", Table3[[#This Row],[category]]) - 1)</f>
        <v>Computers&amp;Accessories</v>
      </c>
      <c r="G1078" t="str">
        <f>MID(Table3[[#This Row],[category]], FIND("|", Table3[[#This Row],[category]]) + 1, FIND("|", Table3[[#This Row],[category]], FIND("|", Table3[[#This Row],[category]]) + 1) - FIND("|", Table3[[#This Row],[category]]) - 1)</f>
        <v>Accessories&amp;Peripherals</v>
      </c>
      <c r="H1078" t="str">
        <f>RIGHT(Table3[[#This Row],[category]], LEN(Table3[[#This Row],[category]]) - FIND("|", Table3[[#This Row],[category]], FIND("|", Table3[[#This Row],[category]]) + 1))</f>
        <v>Cables&amp;Accessories|Cables|USBCables</v>
      </c>
      <c r="I1078" s="6">
        <v>179</v>
      </c>
      <c r="J1078" s="6">
        <v>399</v>
      </c>
      <c r="K1078" s="1">
        <f t="shared" si="101"/>
        <v>55.13784461152882</v>
      </c>
      <c r="L1078" s="3">
        <v>0.55000000000000004</v>
      </c>
      <c r="M1078" s="1">
        <v>4</v>
      </c>
      <c r="N1078" s="11">
        <v>1423</v>
      </c>
      <c r="O1078" s="7">
        <f>IF(ISNUMBER(Table3[[#This Row],[rating]]), Table3[[#This Row],[rating]], "")</f>
        <v>4</v>
      </c>
      <c r="P1078" s="7">
        <f>Table3[[#This Row],[average rating]] + (Table3[[#This Row],[rating_count]] / 1000)</f>
        <v>5.423</v>
      </c>
      <c r="Q1078" s="7">
        <f>IFERROR(ROUND(VALUE(Table3[[#This Row],[rating]]), 0), "")</f>
        <v>4</v>
      </c>
      <c r="R1078" t="s">
        <v>727</v>
      </c>
      <c r="S1078" t="s">
        <v>728</v>
      </c>
      <c r="T1078" t="s">
        <v>729</v>
      </c>
      <c r="U1078" t="s">
        <v>730</v>
      </c>
      <c r="V1078" t="s">
        <v>731</v>
      </c>
      <c r="W1078" t="s">
        <v>732</v>
      </c>
      <c r="X1078" t="s">
        <v>4721</v>
      </c>
      <c r="Y1078" t="s">
        <v>4722</v>
      </c>
      <c r="Z1078" s="6">
        <f t="shared" si="102"/>
        <v>567777</v>
      </c>
      <c r="AA1078" s="6">
        <f>IFERROR(VALUE(Table3[[#This Row],[potential revenue]]), 0)</f>
        <v>567777</v>
      </c>
      <c r="AB1078" t="str">
        <f t="shared" si="103"/>
        <v>Yes</v>
      </c>
      <c r="AC1078">
        <f t="shared" si="107"/>
        <v>0</v>
      </c>
      <c r="AD1078" t="str">
        <f t="shared" si="105"/>
        <v>&lt;₹200</v>
      </c>
      <c r="AE1078" t="str">
        <f t="shared" si="106"/>
        <v>51–60%</v>
      </c>
    </row>
    <row r="1079" spans="1:31" x14ac:dyDescent="0.35">
      <c r="A1079" t="s">
        <v>725</v>
      </c>
      <c r="B1079" t="s">
        <v>8960</v>
      </c>
      <c r="C1079" t="str">
        <f>PROPER(Table3[[#This Row],[product_name2]])</f>
        <v>Agaro Lr2007 Lint Remover, Rechargeable, For Woolen Sweaters, Blankets, Jackets, Burr Remover, Pill Remover From Carpets, Curtains</v>
      </c>
      <c r="D1079" t="s">
        <v>8961</v>
      </c>
      <c r="E1079" t="s">
        <v>20</v>
      </c>
      <c r="F1079" t="str">
        <f>LEFT(Table3[[#This Row],[category]], FIND("|", Table3[[#This Row],[category]]) - 1)</f>
        <v>Computers&amp;Accessories</v>
      </c>
      <c r="G1079" t="str">
        <f>MID(Table3[[#This Row],[category]], FIND("|", Table3[[#This Row],[category]]) + 1, FIND("|", Table3[[#This Row],[category]], FIND("|", Table3[[#This Row],[category]]) + 1) - FIND("|", Table3[[#This Row],[category]]) - 1)</f>
        <v>Accessories&amp;Peripherals</v>
      </c>
      <c r="H1079" t="str">
        <f>RIGHT(Table3[[#This Row],[category]], LEN(Table3[[#This Row],[category]]) - FIND("|", Table3[[#This Row],[category]], FIND("|", Table3[[#This Row],[category]]) + 1))</f>
        <v>Cables&amp;Accessories|Cables|USBCables</v>
      </c>
      <c r="I1079" s="6">
        <v>179</v>
      </c>
      <c r="J1079" s="6">
        <v>399</v>
      </c>
      <c r="K1079" s="1">
        <f t="shared" si="101"/>
        <v>55.13784461152882</v>
      </c>
      <c r="L1079" s="3">
        <v>0.55000000000000004</v>
      </c>
      <c r="M1079" s="1">
        <v>4</v>
      </c>
      <c r="N1079" s="11">
        <v>1423</v>
      </c>
      <c r="O1079" s="7">
        <f>IF(ISNUMBER(Table3[[#This Row],[rating]]), Table3[[#This Row],[rating]], "")</f>
        <v>4</v>
      </c>
      <c r="P1079" s="7">
        <f>Table3[[#This Row],[average rating]] + (Table3[[#This Row],[rating_count]] / 1000)</f>
        <v>5.423</v>
      </c>
      <c r="Q1079" s="7">
        <f>IFERROR(ROUND(VALUE(Table3[[#This Row],[rating]]), 0), "")</f>
        <v>4</v>
      </c>
      <c r="R1079" t="s">
        <v>727</v>
      </c>
      <c r="S1079" t="s">
        <v>728</v>
      </c>
      <c r="T1079" t="s">
        <v>729</v>
      </c>
      <c r="U1079" t="s">
        <v>730</v>
      </c>
      <c r="V1079" t="s">
        <v>731</v>
      </c>
      <c r="W1079" t="s">
        <v>732</v>
      </c>
      <c r="X1079" t="s">
        <v>8337</v>
      </c>
      <c r="Y1079" t="s">
        <v>8338</v>
      </c>
      <c r="Z1079" s="6">
        <f t="shared" si="102"/>
        <v>567777</v>
      </c>
      <c r="AA1079" s="6">
        <f>IFERROR(VALUE(Table3[[#This Row],[potential revenue]]), 0)</f>
        <v>567777</v>
      </c>
      <c r="AB1079" t="str">
        <f t="shared" si="103"/>
        <v>Yes</v>
      </c>
      <c r="AC1079">
        <f t="shared" si="107"/>
        <v>0</v>
      </c>
      <c r="AD1079" t="str">
        <f t="shared" si="105"/>
        <v>&lt;₹200</v>
      </c>
      <c r="AE1079" t="str">
        <f t="shared" si="106"/>
        <v>51–60%</v>
      </c>
    </row>
    <row r="1080" spans="1:31" x14ac:dyDescent="0.35">
      <c r="A1080" t="s">
        <v>7477</v>
      </c>
      <c r="B1080" t="s">
        <v>12574</v>
      </c>
      <c r="C1080" t="str">
        <f>PROPER(Table3[[#This Row],[product_name2]])</f>
        <v>Prestige Pic 15.0+ 1900-Watt Induction Cooktop (Black)</v>
      </c>
      <c r="D1080" t="s">
        <v>12575</v>
      </c>
      <c r="E1080" t="s">
        <v>3082</v>
      </c>
      <c r="F1080" t="str">
        <f>LEFT(Table3[[#This Row],[category]], FIND("|", Table3[[#This Row],[category]]) - 1)</f>
        <v>Electronics</v>
      </c>
      <c r="G1080" t="str">
        <f>MID(Table3[[#This Row],[category]], FIND("|", Table3[[#This Row],[category]]) + 1, FIND("|", Table3[[#This Row],[category]], FIND("|", Table3[[#This Row],[category]]) + 1) - FIND("|", Table3[[#This Row],[category]]) - 1)</f>
        <v>Headphones,Earbuds&amp;Accessories</v>
      </c>
      <c r="H1080" t="str">
        <f>RIGHT(Table3[[#This Row],[category]], LEN(Table3[[#This Row],[category]]) - FIND("|", Table3[[#This Row],[category]], FIND("|", Table3[[#This Row],[category]]) + 1))</f>
        <v>Headphones|In-Ear</v>
      </c>
      <c r="I1080" s="6">
        <v>999</v>
      </c>
      <c r="J1080" s="6">
        <v>4199</v>
      </c>
      <c r="K1080" s="1">
        <f t="shared" si="101"/>
        <v>76.208621100261965</v>
      </c>
      <c r="L1080" s="3">
        <v>0.76</v>
      </c>
      <c r="M1080" s="1">
        <v>3.5</v>
      </c>
      <c r="N1080" s="11">
        <v>1913</v>
      </c>
      <c r="O1080" s="7">
        <f>IF(ISNUMBER(Table3[[#This Row],[rating]]), Table3[[#This Row],[rating]], "")</f>
        <v>3.5</v>
      </c>
      <c r="P1080" s="7">
        <f>Table3[[#This Row],[average rating]] + (Table3[[#This Row],[rating_count]] / 1000)</f>
        <v>5.4130000000000003</v>
      </c>
      <c r="Q1080" s="7">
        <f>IFERROR(ROUND(VALUE(Table3[[#This Row],[rating]]), 0), "")</f>
        <v>4</v>
      </c>
      <c r="R1080" t="s">
        <v>7479</v>
      </c>
      <c r="S1080" t="s">
        <v>7480</v>
      </c>
      <c r="T1080" t="s">
        <v>7481</v>
      </c>
      <c r="U1080" t="s">
        <v>7482</v>
      </c>
      <c r="V1080" t="s">
        <v>7483</v>
      </c>
      <c r="W1080" t="s">
        <v>7484</v>
      </c>
      <c r="X1080" t="s">
        <v>7485</v>
      </c>
      <c r="Y1080" t="s">
        <v>7486</v>
      </c>
      <c r="Z1080" s="6">
        <f t="shared" si="102"/>
        <v>8032687</v>
      </c>
      <c r="AA1080" s="6">
        <f>IFERROR(VALUE(Table3[[#This Row],[potential revenue]]), 0)</f>
        <v>8032687</v>
      </c>
      <c r="AB1080" t="str">
        <f t="shared" si="103"/>
        <v>Yes</v>
      </c>
      <c r="AC1080">
        <f t="shared" si="107"/>
        <v>0</v>
      </c>
      <c r="AD1080" t="str">
        <f t="shared" si="105"/>
        <v>&lt;₹200</v>
      </c>
      <c r="AE1080" t="str">
        <f t="shared" si="106"/>
        <v>71–80%</v>
      </c>
    </row>
    <row r="1081" spans="1:31" x14ac:dyDescent="0.35">
      <c r="A1081" t="s">
        <v>2261</v>
      </c>
      <c r="B1081" t="s">
        <v>12101</v>
      </c>
      <c r="C1081" t="str">
        <f>PROPER(Table3[[#This Row],[product_name2]])</f>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v>
      </c>
      <c r="D1081" t="s">
        <v>12102</v>
      </c>
      <c r="E1081" t="s">
        <v>651</v>
      </c>
      <c r="F1081" t="str">
        <f>LEFT(Table3[[#This Row],[category]], FIND("|", Table3[[#This Row],[category]]) - 1)</f>
        <v>Electronics</v>
      </c>
      <c r="G1081" t="str">
        <f>MID(Table3[[#This Row],[category]], FIND("|", Table3[[#This Row],[category]]) + 1, FIND("|", Table3[[#This Row],[category]], FIND("|", Table3[[#This Row],[category]]) + 1) - FIND("|", Table3[[#This Row],[category]]) - 1)</f>
        <v>HomeTheater,TV&amp;Video</v>
      </c>
      <c r="H1081" t="str">
        <f>RIGHT(Table3[[#This Row],[category]], LEN(Table3[[#This Row],[category]]) - FIND("|", Table3[[#This Row],[category]], FIND("|", Table3[[#This Row],[category]]) + 1))</f>
        <v>Accessories|TVMounts,Stands&amp;Turntables|TVWall&amp;CeilingMounts</v>
      </c>
      <c r="I1081" s="6">
        <v>96</v>
      </c>
      <c r="J1081" s="6">
        <v>399</v>
      </c>
      <c r="K1081" s="1">
        <f t="shared" si="101"/>
        <v>75.939849624060145</v>
      </c>
      <c r="L1081" s="3">
        <v>0.76</v>
      </c>
      <c r="M1081" s="1">
        <v>3.6</v>
      </c>
      <c r="N1081" s="11">
        <v>1796</v>
      </c>
      <c r="O1081" s="7">
        <f>IF(ISNUMBER(Table3[[#This Row],[rating]]), Table3[[#This Row],[rating]], "")</f>
        <v>3.6</v>
      </c>
      <c r="P1081" s="7">
        <f>Table3[[#This Row],[average rating]] + (Table3[[#This Row],[rating_count]] / 1000)</f>
        <v>5.3959999999999999</v>
      </c>
      <c r="Q1081" s="7">
        <f>IFERROR(ROUND(VALUE(Table3[[#This Row],[rating]]), 0), "")</f>
        <v>4</v>
      </c>
      <c r="R1081" t="s">
        <v>2263</v>
      </c>
      <c r="S1081" t="s">
        <v>2264</v>
      </c>
      <c r="T1081" t="s">
        <v>2265</v>
      </c>
      <c r="U1081" t="s">
        <v>2266</v>
      </c>
      <c r="V1081" t="s">
        <v>2267</v>
      </c>
      <c r="W1081" t="s">
        <v>2268</v>
      </c>
      <c r="X1081" t="s">
        <v>2269</v>
      </c>
      <c r="Y1081" t="s">
        <v>2270</v>
      </c>
      <c r="Z1081" s="6">
        <f t="shared" si="102"/>
        <v>716604</v>
      </c>
      <c r="AA1081" s="6">
        <f>IFERROR(VALUE(Table3[[#This Row],[potential revenue]]), 0)</f>
        <v>716604</v>
      </c>
      <c r="AB1081" t="str">
        <f t="shared" si="103"/>
        <v>Yes</v>
      </c>
      <c r="AC1081">
        <f t="shared" si="107"/>
        <v>0</v>
      </c>
      <c r="AD1081" t="str">
        <f t="shared" si="105"/>
        <v>&gt;₹500</v>
      </c>
      <c r="AE1081" t="str">
        <f t="shared" si="106"/>
        <v>71–80%</v>
      </c>
    </row>
    <row r="1082" spans="1:31" x14ac:dyDescent="0.35">
      <c r="A1082" t="s">
        <v>3535</v>
      </c>
      <c r="B1082" t="s">
        <v>705</v>
      </c>
      <c r="C1082" t="str">
        <f>PROPER(Table3[[#This Row],[product_name2]])</f>
        <v>Boat Type C A750 Stress Resistant, Tangle-Free, Sturdy Flat Cable With 6.5A Fast Charging &amp; 480Mbps Data Transmission, 10000+ Bends Lifespan And Extended 1.5M Length(Rebellious Black)</v>
      </c>
      <c r="D1082" t="s">
        <v>706</v>
      </c>
      <c r="E1082" t="s">
        <v>3537</v>
      </c>
      <c r="F1082" t="str">
        <f>LEFT(Table3[[#This Row],[category]], FIND("|", Table3[[#This Row],[category]]) - 1)</f>
        <v>Computers&amp;Accessories</v>
      </c>
      <c r="G1082" t="str">
        <f>MID(Table3[[#This Row],[category]], FIND("|", Table3[[#This Row],[category]]) + 1, FIND("|", Table3[[#This Row],[category]], FIND("|", Table3[[#This Row],[category]]) + 1) - FIND("|", Table3[[#This Row],[category]]) - 1)</f>
        <v>Accessories&amp;Peripherals</v>
      </c>
      <c r="H1082" t="str">
        <f>RIGHT(Table3[[#This Row],[category]], LEN(Table3[[#This Row],[category]]) - FIND("|", Table3[[#This Row],[category]], FIND("|", Table3[[#This Row],[category]]) + 1))</f>
        <v>Cables&amp;Accessories|CableConnectionProtectors</v>
      </c>
      <c r="I1082" s="6">
        <v>99</v>
      </c>
      <c r="J1082" s="6">
        <v>999</v>
      </c>
      <c r="K1082" s="1">
        <f t="shared" si="101"/>
        <v>90.090090090090087</v>
      </c>
      <c r="L1082" s="3">
        <v>0.9</v>
      </c>
      <c r="M1082" s="1">
        <v>4</v>
      </c>
      <c r="N1082" s="11">
        <v>1396</v>
      </c>
      <c r="O1082" s="7">
        <f>IF(ISNUMBER(Table3[[#This Row],[rating]]), Table3[[#This Row],[rating]], "")</f>
        <v>4</v>
      </c>
      <c r="P1082" s="7">
        <f>Table3[[#This Row],[average rating]] + (Table3[[#This Row],[rating_count]] / 1000)</f>
        <v>5.3959999999999999</v>
      </c>
      <c r="Q1082" s="7">
        <f>IFERROR(ROUND(VALUE(Table3[[#This Row],[rating]]), 0), "")</f>
        <v>4</v>
      </c>
      <c r="R1082" t="s">
        <v>3538</v>
      </c>
      <c r="S1082" t="s">
        <v>3539</v>
      </c>
      <c r="T1082" t="s">
        <v>3540</v>
      </c>
      <c r="U1082" t="s">
        <v>3541</v>
      </c>
      <c r="V1082" t="s">
        <v>3542</v>
      </c>
      <c r="W1082" t="s">
        <v>3543</v>
      </c>
      <c r="X1082" t="s">
        <v>3544</v>
      </c>
      <c r="Y1082" t="s">
        <v>3545</v>
      </c>
      <c r="Z1082" s="6">
        <f t="shared" si="102"/>
        <v>1394604</v>
      </c>
      <c r="AA1082" s="6">
        <f>IFERROR(VALUE(Table3[[#This Row],[potential revenue]]), 0)</f>
        <v>1394604</v>
      </c>
      <c r="AB1082" t="str">
        <f t="shared" si="103"/>
        <v>Yes</v>
      </c>
      <c r="AC1082">
        <f t="shared" si="107"/>
        <v>0</v>
      </c>
      <c r="AD1082" t="str">
        <f t="shared" si="105"/>
        <v>&lt;₹200</v>
      </c>
      <c r="AE1082" t="str">
        <f t="shared" si="106"/>
        <v>91–100%</v>
      </c>
    </row>
    <row r="1083" spans="1:31" x14ac:dyDescent="0.35">
      <c r="A1083" t="s">
        <v>3535</v>
      </c>
      <c r="B1083" t="s">
        <v>8572</v>
      </c>
      <c r="C1083" t="str">
        <f>PROPER(Table3[[#This Row],[product_name2]])</f>
        <v>Infinity (Jbl Fuze 100, Wireless Portable Bluetooth Speaker With Mic, Deep Bass, Dual Equalizer, Ipx7 Waterproof, Rugged Fabric Design (Black)</v>
      </c>
      <c r="D1083" t="s">
        <v>8573</v>
      </c>
      <c r="E1083" t="s">
        <v>3537</v>
      </c>
      <c r="F1083" t="str">
        <f>LEFT(Table3[[#This Row],[category]], FIND("|", Table3[[#This Row],[category]]) - 1)</f>
        <v>Computers&amp;Accessories</v>
      </c>
      <c r="G1083" t="str">
        <f>MID(Table3[[#This Row],[category]], FIND("|", Table3[[#This Row],[category]]) + 1, FIND("|", Table3[[#This Row],[category]], FIND("|", Table3[[#This Row],[category]]) + 1) - FIND("|", Table3[[#This Row],[category]]) - 1)</f>
        <v>Accessories&amp;Peripherals</v>
      </c>
      <c r="H1083" t="str">
        <f>RIGHT(Table3[[#This Row],[category]], LEN(Table3[[#This Row],[category]]) - FIND("|", Table3[[#This Row],[category]], FIND("|", Table3[[#This Row],[category]]) + 1))</f>
        <v>Cables&amp;Accessories|CableConnectionProtectors</v>
      </c>
      <c r="I1083" s="6">
        <v>99</v>
      </c>
      <c r="J1083" s="6">
        <v>999</v>
      </c>
      <c r="K1083" s="1">
        <f t="shared" si="101"/>
        <v>90.090090090090087</v>
      </c>
      <c r="L1083" s="3">
        <v>0.9</v>
      </c>
      <c r="M1083" s="1">
        <v>4</v>
      </c>
      <c r="N1083" s="11">
        <v>1396</v>
      </c>
      <c r="O1083" s="7">
        <f>IF(ISNUMBER(Table3[[#This Row],[rating]]), Table3[[#This Row],[rating]], "")</f>
        <v>4</v>
      </c>
      <c r="P1083" s="7">
        <f>Table3[[#This Row],[average rating]] + (Table3[[#This Row],[rating_count]] / 1000)</f>
        <v>5.3959999999999999</v>
      </c>
      <c r="Q1083" s="7">
        <f>IFERROR(ROUND(VALUE(Table3[[#This Row],[rating]]), 0), "")</f>
        <v>4</v>
      </c>
      <c r="R1083" t="s">
        <v>3538</v>
      </c>
      <c r="S1083" t="s">
        <v>3539</v>
      </c>
      <c r="T1083" t="s">
        <v>3540</v>
      </c>
      <c r="U1083" t="s">
        <v>3541</v>
      </c>
      <c r="V1083" t="s">
        <v>3542</v>
      </c>
      <c r="W1083" t="s">
        <v>3543</v>
      </c>
      <c r="X1083" t="s">
        <v>5297</v>
      </c>
      <c r="Y1083" t="s">
        <v>5298</v>
      </c>
      <c r="Z1083" s="6">
        <f t="shared" si="102"/>
        <v>1394604</v>
      </c>
      <c r="AA1083" s="6">
        <f>IFERROR(VALUE(Table3[[#This Row],[potential revenue]]), 0)</f>
        <v>1394604</v>
      </c>
      <c r="AB1083" t="str">
        <f t="shared" si="103"/>
        <v>Yes</v>
      </c>
      <c r="AC1083">
        <f t="shared" si="107"/>
        <v>0</v>
      </c>
      <c r="AD1083" t="str">
        <f t="shared" si="105"/>
        <v>&lt;₹200</v>
      </c>
      <c r="AE1083" t="str">
        <f t="shared" si="106"/>
        <v>91–100%</v>
      </c>
    </row>
    <row r="1084" spans="1:31" x14ac:dyDescent="0.35">
      <c r="A1084" t="s">
        <v>10120</v>
      </c>
      <c r="B1084" t="s">
        <v>5320</v>
      </c>
      <c r="C1084" t="str">
        <f>PROPER(Table3[[#This Row],[product_name2]])</f>
        <v>Boult Audio Zcharge Bluetooth Wireless In Ear Earphones With Mic, 40H Playtime And Super Fast Charging, Environmental Noise Cancellation For Pro+ Calling And Ipx5 Water Resistant (Black)</v>
      </c>
      <c r="D1084" t="s">
        <v>5321</v>
      </c>
      <c r="E1084" t="s">
        <v>9370</v>
      </c>
      <c r="F1084" t="str">
        <f>LEFT(Table3[[#This Row],[category]], FIND("|", Table3[[#This Row],[category]]) - 1)</f>
        <v>Home&amp;Kitchen</v>
      </c>
      <c r="G1084" t="str">
        <f>MID(Table3[[#This Row],[category]], FIND("|", Table3[[#This Row],[category]]) + 1, FIND("|", Table3[[#This Row],[category]], FIND("|", Table3[[#This Row],[category]]) + 1) - FIND("|", Table3[[#This Row],[category]]) - 1)</f>
        <v>Kitchen&amp;HomeAppliances</v>
      </c>
      <c r="H1084" t="str">
        <f>RIGHT(Table3[[#This Row],[category]], LEN(Table3[[#This Row],[category]]) - FIND("|", Table3[[#This Row],[category]], FIND("|", Table3[[#This Row],[category]]) + 1))</f>
        <v>Vacuum,Cleaning&amp;Ironing|Vacuums&amp;FloorCare|Vacuums|CanisterVacuums</v>
      </c>
      <c r="I1084" s="6">
        <v>5999</v>
      </c>
      <c r="J1084" s="6">
        <v>9999</v>
      </c>
      <c r="K1084" s="1">
        <f t="shared" si="101"/>
        <v>40.004000400039999</v>
      </c>
      <c r="L1084" s="3">
        <v>0.4</v>
      </c>
      <c r="M1084" s="1">
        <v>4.2</v>
      </c>
      <c r="N1084" s="11">
        <v>1191</v>
      </c>
      <c r="O1084" s="7">
        <f>IF(ISNUMBER(Table3[[#This Row],[rating]]), Table3[[#This Row],[rating]], "")</f>
        <v>4.2</v>
      </c>
      <c r="P1084" s="7">
        <f>Table3[[#This Row],[average rating]] + (Table3[[#This Row],[rating_count]] / 1000)</f>
        <v>5.391</v>
      </c>
      <c r="Q1084" s="7">
        <f>IFERROR(ROUND(VALUE(Table3[[#This Row],[rating]]), 0), "")</f>
        <v>4</v>
      </c>
      <c r="R1084" t="s">
        <v>10122</v>
      </c>
      <c r="S1084" t="s">
        <v>10123</v>
      </c>
      <c r="T1084" t="s">
        <v>10124</v>
      </c>
      <c r="U1084" t="s">
        <v>10125</v>
      </c>
      <c r="V1084" t="s">
        <v>10126</v>
      </c>
      <c r="W1084" t="s">
        <v>10127</v>
      </c>
      <c r="X1084" t="s">
        <v>10128</v>
      </c>
      <c r="Y1084" t="s">
        <v>10129</v>
      </c>
      <c r="Z1084" s="6">
        <f t="shared" si="102"/>
        <v>11908809</v>
      </c>
      <c r="AA1084" s="6">
        <f>IFERROR(VALUE(Table3[[#This Row],[potential revenue]]), 0)</f>
        <v>11908809</v>
      </c>
      <c r="AB1084" t="str">
        <f t="shared" si="103"/>
        <v>Yes</v>
      </c>
      <c r="AC1084">
        <f t="shared" si="107"/>
        <v>0</v>
      </c>
      <c r="AD1084" t="str">
        <f t="shared" si="105"/>
        <v>&lt;₹200</v>
      </c>
      <c r="AE1084" t="str">
        <f t="shared" si="106"/>
        <v>41–50%</v>
      </c>
    </row>
    <row r="1085" spans="1:31" x14ac:dyDescent="0.35">
      <c r="A1085" t="s">
        <v>6776</v>
      </c>
      <c r="B1085" t="s">
        <v>6806</v>
      </c>
      <c r="C1085" t="str">
        <f>PROPER(Table3[[#This Row],[product_name2]])</f>
        <v>Inovera World Map Extended Anti Slip Rubber Gaming Stitched Mouse Pad Desk Mat For Computer Laptop (Black, 900L X 400B X 2H Mm)</v>
      </c>
      <c r="D1085" t="s">
        <v>6807</v>
      </c>
      <c r="E1085" t="s">
        <v>6306</v>
      </c>
      <c r="F1085" t="str">
        <f>LEFT(Table3[[#This Row],[category]], FIND("|", Table3[[#This Row],[category]]) - 1)</f>
        <v>OfficeProducts</v>
      </c>
      <c r="G1085" t="str">
        <f>MID(Table3[[#This Row],[category]], FIND("|", Table3[[#This Row],[category]]) + 1, FIND("|", Table3[[#This Row],[category]], FIND("|", Table3[[#This Row],[category]]) + 1) - FIND("|", Table3[[#This Row],[category]]) - 1)</f>
        <v>OfficePaperProducts</v>
      </c>
      <c r="H1085" t="str">
        <f>RIGHT(Table3[[#This Row],[category]], LEN(Table3[[#This Row],[category]]) - FIND("|", Table3[[#This Row],[category]], FIND("|", Table3[[#This Row],[category]]) + 1))</f>
        <v>Paper|Stationery|Notebooks,WritingPads&amp;Diaries|CompositionNotebooks</v>
      </c>
      <c r="I1085" s="6">
        <v>67</v>
      </c>
      <c r="J1085" s="6">
        <v>75</v>
      </c>
      <c r="K1085" s="1">
        <f t="shared" si="101"/>
        <v>10.666666666666668</v>
      </c>
      <c r="L1085" s="3">
        <v>0.11</v>
      </c>
      <c r="M1085" s="1">
        <v>4.0999999999999996</v>
      </c>
      <c r="N1085" s="11">
        <v>1269</v>
      </c>
      <c r="O1085" s="7">
        <f>IF(ISNUMBER(Table3[[#This Row],[rating]]), Table3[[#This Row],[rating]], "")</f>
        <v>4.0999999999999996</v>
      </c>
      <c r="P1085" s="7">
        <f>Table3[[#This Row],[average rating]] + (Table3[[#This Row],[rating_count]] / 1000)</f>
        <v>5.3689999999999998</v>
      </c>
      <c r="Q1085" s="7">
        <f>IFERROR(ROUND(VALUE(Table3[[#This Row],[rating]]), 0), "")</f>
        <v>4</v>
      </c>
      <c r="R1085" t="s">
        <v>6778</v>
      </c>
      <c r="S1085" t="s">
        <v>6779</v>
      </c>
      <c r="T1085" t="s">
        <v>6780</v>
      </c>
      <c r="U1085" t="s">
        <v>6781</v>
      </c>
      <c r="V1085" t="s">
        <v>6782</v>
      </c>
      <c r="W1085" t="s">
        <v>6783</v>
      </c>
      <c r="X1085" t="s">
        <v>6784</v>
      </c>
      <c r="Y1085" t="s">
        <v>6785</v>
      </c>
      <c r="Z1085" s="6">
        <f t="shared" si="102"/>
        <v>95175</v>
      </c>
      <c r="AA1085" s="6">
        <f>IFERROR(VALUE(Table3[[#This Row],[potential revenue]]), 0)</f>
        <v>95175</v>
      </c>
      <c r="AB1085" t="str">
        <f t="shared" si="103"/>
        <v>No</v>
      </c>
      <c r="AC1085">
        <f t="shared" si="107"/>
        <v>0</v>
      </c>
      <c r="AD1085" t="str">
        <f t="shared" si="105"/>
        <v>&gt;₹500</v>
      </c>
      <c r="AE1085" t="str">
        <f t="shared" si="106"/>
        <v>11–20%</v>
      </c>
    </row>
    <row r="1086" spans="1:31" x14ac:dyDescent="0.35">
      <c r="A1086" t="s">
        <v>11868</v>
      </c>
      <c r="B1086" t="s">
        <v>12030</v>
      </c>
      <c r="C1086" t="str">
        <f>PROPER(Table3[[#This Row],[product_name2]])</f>
        <v>Nexoms Instant Heating Water Tap Wall Mounted With 3 Pin Indian Plug (16Amp)</v>
      </c>
      <c r="D1086" t="s">
        <v>12031</v>
      </c>
      <c r="E1086" t="s">
        <v>10458</v>
      </c>
      <c r="F1086" t="str">
        <f>LEFT(Table3[[#This Row],[category]], FIND("|", Table3[[#This Row],[category]]) - 1)</f>
        <v>Home&amp;Kitchen</v>
      </c>
      <c r="G1086" t="str">
        <f>MID(Table3[[#This Row],[category]], FIND("|", Table3[[#This Row],[category]]) + 1, FIND("|", Table3[[#This Row],[category]], FIND("|", Table3[[#This Row],[category]]) + 1) - FIND("|", Table3[[#This Row],[category]]) - 1)</f>
        <v>Kitchen&amp;HomeAppliances</v>
      </c>
      <c r="H1086" t="str">
        <f>RIGHT(Table3[[#This Row],[category]], LEN(Table3[[#This Row],[category]]) - FIND("|", Table3[[#This Row],[category]], FIND("|", Table3[[#This Row],[category]]) + 1))</f>
        <v>SmallKitchenAppliances|Mills&amp;Grinders|WetGrinders</v>
      </c>
      <c r="I1086" s="6">
        <v>3710</v>
      </c>
      <c r="J1086" s="6">
        <v>4330</v>
      </c>
      <c r="K1086" s="1">
        <f t="shared" si="101"/>
        <v>14.318706697459586</v>
      </c>
      <c r="L1086" s="3">
        <v>0.14000000000000001</v>
      </c>
      <c r="M1086" s="1">
        <v>3.7</v>
      </c>
      <c r="N1086" s="11">
        <v>1662</v>
      </c>
      <c r="O1086" s="7">
        <f>IF(ISNUMBER(Table3[[#This Row],[rating]]), Table3[[#This Row],[rating]], "")</f>
        <v>3.7</v>
      </c>
      <c r="P1086" s="7">
        <f>Table3[[#This Row],[average rating]] + (Table3[[#This Row],[rating_count]] / 1000)</f>
        <v>5.3620000000000001</v>
      </c>
      <c r="Q1086" s="7">
        <f>IFERROR(ROUND(VALUE(Table3[[#This Row],[rating]]), 0), "")</f>
        <v>4</v>
      </c>
      <c r="R1086" t="s">
        <v>11870</v>
      </c>
      <c r="S1086" t="s">
        <v>11871</v>
      </c>
      <c r="T1086" t="s">
        <v>11872</v>
      </c>
      <c r="U1086" t="s">
        <v>11873</v>
      </c>
      <c r="V1086" t="s">
        <v>11874</v>
      </c>
      <c r="W1086" t="s">
        <v>11875</v>
      </c>
      <c r="X1086" t="s">
        <v>11876</v>
      </c>
      <c r="Y1086" t="s">
        <v>11877</v>
      </c>
      <c r="Z1086" s="6">
        <f t="shared" si="102"/>
        <v>7196460</v>
      </c>
      <c r="AA1086" s="6">
        <f>IFERROR(VALUE(Table3[[#This Row],[potential revenue]]), 0)</f>
        <v>7196460</v>
      </c>
      <c r="AB1086" t="str">
        <f t="shared" si="103"/>
        <v>No</v>
      </c>
      <c r="AC1086">
        <f t="shared" si="107"/>
        <v>0</v>
      </c>
      <c r="AD1086" t="str">
        <f t="shared" si="105"/>
        <v>&lt;₹200</v>
      </c>
      <c r="AE1086" t="str">
        <f t="shared" si="106"/>
        <v>11–20%</v>
      </c>
    </row>
    <row r="1087" spans="1:31" x14ac:dyDescent="0.35">
      <c r="A1087" t="s">
        <v>8516</v>
      </c>
      <c r="B1087" t="s">
        <v>10273</v>
      </c>
      <c r="C1087" t="str">
        <f>PROPER(Table3[[#This Row],[product_name2]])</f>
        <v>Milton Smart Egg Boiler 360-Watts (Transparent And Silver Grey), Boil Up To 7 Eggs</v>
      </c>
      <c r="D1087" t="s">
        <v>10274</v>
      </c>
      <c r="E1087" t="s">
        <v>4879</v>
      </c>
      <c r="F1087" t="str">
        <f>LEFT(Table3[[#This Row],[category]], FIND("|", Table3[[#This Row],[category]]) - 1)</f>
        <v>Computers&amp;Accessories</v>
      </c>
      <c r="G1087" t="str">
        <f>MID(Table3[[#This Row],[category]], FIND("|", Table3[[#This Row],[category]]) + 1, FIND("|", Table3[[#This Row],[category]], FIND("|", Table3[[#This Row],[category]]) + 1) - FIND("|", Table3[[#This Row],[category]]) - 1)</f>
        <v>Accessories&amp;Peripherals</v>
      </c>
      <c r="H1087" t="str">
        <f>RIGHT(Table3[[#This Row],[category]], LEN(Table3[[#This Row],[category]]) - FIND("|", Table3[[#This Row],[category]], FIND("|", Table3[[#This Row],[category]]) + 1))</f>
        <v>Keyboards,Mice&amp;InputDevices|GraphicTablets</v>
      </c>
      <c r="I1087" s="6">
        <v>499</v>
      </c>
      <c r="J1087" s="6">
        <v>1399</v>
      </c>
      <c r="K1087" s="1">
        <f t="shared" si="101"/>
        <v>64.331665475339534</v>
      </c>
      <c r="L1087" s="3">
        <v>0.64</v>
      </c>
      <c r="M1087" s="1">
        <v>3.9</v>
      </c>
      <c r="N1087" s="11">
        <v>1462</v>
      </c>
      <c r="O1087" s="7">
        <f>IF(ISNUMBER(Table3[[#This Row],[rating]]), Table3[[#This Row],[rating]], "")</f>
        <v>3.9</v>
      </c>
      <c r="P1087" s="7">
        <f>Table3[[#This Row],[average rating]] + (Table3[[#This Row],[rating_count]] / 1000)</f>
        <v>5.3620000000000001</v>
      </c>
      <c r="Q1087" s="7">
        <f>IFERROR(ROUND(VALUE(Table3[[#This Row],[rating]]), 0), "")</f>
        <v>4</v>
      </c>
      <c r="R1087" t="s">
        <v>8518</v>
      </c>
      <c r="S1087" t="s">
        <v>8519</v>
      </c>
      <c r="T1087" t="s">
        <v>8520</v>
      </c>
      <c r="U1087" t="s">
        <v>8521</v>
      </c>
      <c r="V1087" t="s">
        <v>8522</v>
      </c>
      <c r="W1087" t="s">
        <v>8523</v>
      </c>
      <c r="X1087" t="s">
        <v>8524</v>
      </c>
      <c r="Y1087" t="s">
        <v>8525</v>
      </c>
      <c r="Z1087" s="6">
        <f t="shared" si="102"/>
        <v>2045338</v>
      </c>
      <c r="AA1087" s="6">
        <f>IFERROR(VALUE(Table3[[#This Row],[potential revenue]]), 0)</f>
        <v>2045338</v>
      </c>
      <c r="AB1087" t="str">
        <f t="shared" si="103"/>
        <v>No</v>
      </c>
      <c r="AC1087">
        <f t="shared" si="107"/>
        <v>0</v>
      </c>
      <c r="AD1087" t="str">
        <f t="shared" si="105"/>
        <v>&gt;₹500</v>
      </c>
      <c r="AE1087" t="str">
        <f t="shared" si="106"/>
        <v>61–70%</v>
      </c>
    </row>
    <row r="1088" spans="1:31" x14ac:dyDescent="0.35">
      <c r="A1088" t="s">
        <v>1125</v>
      </c>
      <c r="B1088" t="s">
        <v>5784</v>
      </c>
      <c r="C1088" t="str">
        <f>PROPER(Table3[[#This Row],[product_name2]])</f>
        <v>Coi Note Pad/Memo Book With Sticky Notes &amp; Clip Holder With Pen For Gifting</v>
      </c>
      <c r="D1088" t="s">
        <v>5785</v>
      </c>
      <c r="E1088" t="s">
        <v>172</v>
      </c>
      <c r="F1088" t="str">
        <f>LEFT(Table3[[#This Row],[category]], FIND("|", Table3[[#This Row],[category]]) - 1)</f>
        <v>Electronics</v>
      </c>
      <c r="G1088" t="str">
        <f>MID(Table3[[#This Row],[category]], FIND("|", Table3[[#This Row],[category]]) + 1, FIND("|", Table3[[#This Row],[category]], FIND("|", Table3[[#This Row],[category]]) + 1) - FIND("|", Table3[[#This Row],[category]]) - 1)</f>
        <v>HomeTheater,TV&amp;Video</v>
      </c>
      <c r="H1088" t="str">
        <f>RIGHT(Table3[[#This Row],[category]], LEN(Table3[[#This Row],[category]]) - FIND("|", Table3[[#This Row],[category]], FIND("|", Table3[[#This Row],[category]]) + 1))</f>
        <v>Televisions|SmartTelevisions</v>
      </c>
      <c r="I1088" s="6">
        <v>20990</v>
      </c>
      <c r="J1088" s="6">
        <v>44990</v>
      </c>
      <c r="K1088" s="1">
        <f t="shared" si="101"/>
        <v>53.345187819515452</v>
      </c>
      <c r="L1088" s="3">
        <v>0.53</v>
      </c>
      <c r="M1088" s="1">
        <v>4.0999999999999996</v>
      </c>
      <c r="N1088" s="11">
        <v>1259</v>
      </c>
      <c r="O1088" s="7">
        <f>IF(ISNUMBER(Table3[[#This Row],[rating]]), Table3[[#This Row],[rating]], "")</f>
        <v>4.0999999999999996</v>
      </c>
      <c r="P1088" s="7">
        <f>Table3[[#This Row],[average rating]] + (Table3[[#This Row],[rating_count]] / 1000)</f>
        <v>5.359</v>
      </c>
      <c r="Q1088" s="7">
        <f>IFERROR(ROUND(VALUE(Table3[[#This Row],[rating]]), 0), "")</f>
        <v>4</v>
      </c>
      <c r="R1088" t="s">
        <v>1127</v>
      </c>
      <c r="S1088" t="s">
        <v>1128</v>
      </c>
      <c r="T1088" t="s">
        <v>1129</v>
      </c>
      <c r="U1088" t="s">
        <v>1130</v>
      </c>
      <c r="V1088" t="s">
        <v>1131</v>
      </c>
      <c r="W1088" t="s">
        <v>1132</v>
      </c>
      <c r="X1088" t="s">
        <v>1133</v>
      </c>
      <c r="Y1088" t="s">
        <v>1134</v>
      </c>
      <c r="Z1088" s="6">
        <f t="shared" si="102"/>
        <v>56642410</v>
      </c>
      <c r="AA1088" s="6">
        <f>IFERROR(VALUE(Table3[[#This Row],[potential revenue]]), 0)</f>
        <v>56642410</v>
      </c>
      <c r="AB1088" t="str">
        <f t="shared" si="103"/>
        <v>Yes</v>
      </c>
      <c r="AC1088">
        <f t="shared" si="107"/>
        <v>0</v>
      </c>
      <c r="AD1088" t="str">
        <f t="shared" si="105"/>
        <v>₹200–₹500</v>
      </c>
      <c r="AE1088" t="str">
        <f t="shared" si="106"/>
        <v>51–60%</v>
      </c>
    </row>
    <row r="1089" spans="1:31" x14ac:dyDescent="0.35">
      <c r="A1089" t="s">
        <v>9522</v>
      </c>
      <c r="B1089" t="s">
        <v>11375</v>
      </c>
      <c r="C1089" t="str">
        <f>PROPER(Table3[[#This Row],[product_name2]])</f>
        <v>Shakti Technology S5 High Pressure Car Washer Machine 1900 Watts And Pressure 125 Bar With 10 Meter Hose Pipe</v>
      </c>
      <c r="D1089" t="s">
        <v>11376</v>
      </c>
      <c r="E1089" t="s">
        <v>9524</v>
      </c>
      <c r="F1089" t="str">
        <f>LEFT(Table3[[#This Row],[category]], FIND("|", Table3[[#This Row],[category]]) - 1)</f>
        <v>Home&amp;Kitchen</v>
      </c>
      <c r="G1089" t="str">
        <f>MID(Table3[[#This Row],[category]], FIND("|", Table3[[#This Row],[category]]) + 1, FIND("|", Table3[[#This Row],[category]], FIND("|", Table3[[#This Row],[category]]) + 1) - FIND("|", Table3[[#This Row],[category]]) - 1)</f>
        <v>Heating,Cooling&amp;AirQuality</v>
      </c>
      <c r="H1089" t="str">
        <f>RIGHT(Table3[[#This Row],[category]], LEN(Table3[[#This Row],[category]]) - FIND("|", Table3[[#This Row],[category]], FIND("|", Table3[[#This Row],[category]]) + 1))</f>
        <v>RoomHeaters|HeatConvectors</v>
      </c>
      <c r="I1089" s="6">
        <v>2199</v>
      </c>
      <c r="J1089" s="6">
        <v>2990</v>
      </c>
      <c r="K1089" s="1">
        <f t="shared" si="101"/>
        <v>26.454849498327761</v>
      </c>
      <c r="L1089" s="3">
        <v>0.26</v>
      </c>
      <c r="M1089" s="1">
        <v>3.8</v>
      </c>
      <c r="N1089" s="11">
        <v>1558</v>
      </c>
      <c r="O1089" s="7">
        <f>IF(ISNUMBER(Table3[[#This Row],[rating]]), Table3[[#This Row],[rating]], "")</f>
        <v>3.8</v>
      </c>
      <c r="P1089" s="7">
        <f>Table3[[#This Row],[average rating]] + (Table3[[#This Row],[rating_count]] / 1000)</f>
        <v>5.3579999999999997</v>
      </c>
      <c r="Q1089" s="7">
        <f>IFERROR(ROUND(VALUE(Table3[[#This Row],[rating]]), 0), "")</f>
        <v>4</v>
      </c>
      <c r="R1089" t="s">
        <v>9525</v>
      </c>
      <c r="S1089" t="s">
        <v>9526</v>
      </c>
      <c r="T1089" t="s">
        <v>9527</v>
      </c>
      <c r="U1089" t="s">
        <v>9528</v>
      </c>
      <c r="V1089" t="s">
        <v>9529</v>
      </c>
      <c r="W1089" t="s">
        <v>9530</v>
      </c>
      <c r="X1089" t="s">
        <v>9531</v>
      </c>
      <c r="Y1089" t="s">
        <v>9532</v>
      </c>
      <c r="Z1089" s="6">
        <f t="shared" si="102"/>
        <v>4658420</v>
      </c>
      <c r="AA1089" s="6">
        <f>IFERROR(VALUE(Table3[[#This Row],[potential revenue]]), 0)</f>
        <v>4658420</v>
      </c>
      <c r="AB1089" t="str">
        <f t="shared" si="103"/>
        <v>Yes</v>
      </c>
      <c r="AC1089">
        <f t="shared" si="107"/>
        <v>0</v>
      </c>
      <c r="AD1089" t="str">
        <f t="shared" si="105"/>
        <v>&gt;₹500</v>
      </c>
      <c r="AE1089" t="str">
        <f t="shared" si="106"/>
        <v>21–30%</v>
      </c>
    </row>
    <row r="1090" spans="1:31" x14ac:dyDescent="0.35">
      <c r="A1090" t="s">
        <v>2857</v>
      </c>
      <c r="B1090" t="s">
        <v>9759</v>
      </c>
      <c r="C1090" t="str">
        <f>PROPER(Table3[[#This Row],[product_name2]])</f>
        <v>Usha Ei 1602 1000 W Lightweight Dry Iron With Non-Stick Soleplate (Multi-Colour)</v>
      </c>
      <c r="D1090" t="s">
        <v>9760</v>
      </c>
      <c r="E1090" t="s">
        <v>20</v>
      </c>
      <c r="F1090" t="str">
        <f>LEFT(Table3[[#This Row],[category]], FIND("|", Table3[[#This Row],[category]]) - 1)</f>
        <v>Computers&amp;Accessories</v>
      </c>
      <c r="G1090" t="str">
        <f>MID(Table3[[#This Row],[category]], FIND("|", Table3[[#This Row],[category]]) + 1, FIND("|", Table3[[#This Row],[category]], FIND("|", Table3[[#This Row],[category]]) + 1) - FIND("|", Table3[[#This Row],[category]]) - 1)</f>
        <v>Accessories&amp;Peripherals</v>
      </c>
      <c r="H1090" t="str">
        <f>RIGHT(Table3[[#This Row],[category]], LEN(Table3[[#This Row],[category]]) - FIND("|", Table3[[#This Row],[category]], FIND("|", Table3[[#This Row],[category]]) + 1))</f>
        <v>Cables&amp;Accessories|Cables|USBCables</v>
      </c>
      <c r="I1090" s="6">
        <v>299</v>
      </c>
      <c r="J1090" s="6">
        <v>699</v>
      </c>
      <c r="K1090" s="1">
        <f t="shared" ref="K1090:K1153" si="108">(J1090-I1090)/J1090*100</f>
        <v>57.224606580829764</v>
      </c>
      <c r="L1090" s="3">
        <v>0.56999999999999995</v>
      </c>
      <c r="M1090" s="1">
        <v>3.9</v>
      </c>
      <c r="N1090" s="11">
        <v>1454</v>
      </c>
      <c r="O1090" s="7">
        <f>IF(ISNUMBER(Table3[[#This Row],[rating]]), Table3[[#This Row],[rating]], "")</f>
        <v>3.9</v>
      </c>
      <c r="P1090" s="7">
        <f>Table3[[#This Row],[average rating]] + (Table3[[#This Row],[rating_count]] / 1000)</f>
        <v>5.3540000000000001</v>
      </c>
      <c r="Q1090" s="7">
        <f>IFERROR(ROUND(VALUE(Table3[[#This Row],[rating]]), 0), "")</f>
        <v>4</v>
      </c>
      <c r="R1090" t="s">
        <v>2859</v>
      </c>
      <c r="S1090" t="s">
        <v>2860</v>
      </c>
      <c r="T1090" t="s">
        <v>2861</v>
      </c>
      <c r="U1090" t="s">
        <v>2862</v>
      </c>
      <c r="V1090" t="s">
        <v>2863</v>
      </c>
      <c r="W1090" t="s">
        <v>2864</v>
      </c>
      <c r="X1090" t="s">
        <v>2865</v>
      </c>
      <c r="Y1090" t="s">
        <v>2866</v>
      </c>
      <c r="Z1090" s="6">
        <f t="shared" ref="Z1090:Z1153" si="109">(J1090*N1090)</f>
        <v>1016346</v>
      </c>
      <c r="AA1090" s="6">
        <f>IFERROR(VALUE(Table3[[#This Row],[potential revenue]]), 0)</f>
        <v>1016346</v>
      </c>
      <c r="AB1090" t="str">
        <f t="shared" ref="AB1090:AB1153" si="110">IF(K1089 &gt;= 50, "Yes", "No")</f>
        <v>No</v>
      </c>
      <c r="AC1090">
        <f t="shared" si="107"/>
        <v>0</v>
      </c>
      <c r="AD1090" t="str">
        <f t="shared" ref="AD1090:AD1153" si="111">IF(I1089 &lt; 200, "&lt;₹200", IF(I1089 &lt;= 500, "₹200–₹500", "&gt;₹500"))</f>
        <v>&gt;₹500</v>
      </c>
      <c r="AE1090" t="str">
        <f t="shared" ref="AE1090:AE1153" si="112">IF(K1090&lt;=10, "0–10%",
 IF(K1090&lt;=20, "11–20%",
 IF(K1090&lt;=30, "21–30%",
 IF(K1090&lt;=40, "31–40%",
 IF(K1090&lt;=50, "41–50%",
 IF(K1090&lt;=60, "51–60%",
 IF(K1090&lt;=70, "61–70%",
 IF(K1090&lt;=80, "71–80%",
 IF(K1090&lt;=90, "81–90%", "91–100%")))))))))</f>
        <v>51–60%</v>
      </c>
    </row>
    <row r="1091" spans="1:31" x14ac:dyDescent="0.35">
      <c r="A1091" t="s">
        <v>9718</v>
      </c>
      <c r="B1091" t="s">
        <v>7311</v>
      </c>
      <c r="C1091" t="str">
        <f>PROPER(Table3[[#This Row],[product_name2]])</f>
        <v>Cp Plus 2Mp Full Hd Smart Wi-Fi Cctv Security Camera | 360¬∞ With Pan Tilt | Two Way Talk | Cloud Monitor | Motion Detect | Night Vision | Supports Sd Card (Up To 128 Gb) | Alexa &amp; Ok Google | Cp-E21A</v>
      </c>
      <c r="D1091" t="s">
        <v>7312</v>
      </c>
      <c r="E1091" t="s">
        <v>9074</v>
      </c>
      <c r="F1091" t="str">
        <f>LEFT(Table3[[#This Row],[category]], FIND("|", Table3[[#This Row],[category]]) - 1)</f>
        <v>Home&amp;Kitchen</v>
      </c>
      <c r="G1091" t="str">
        <f>MID(Table3[[#This Row],[category]], FIND("|", Table3[[#This Row],[category]]) + 1, FIND("|", Table3[[#This Row],[category]], FIND("|", Table3[[#This Row],[category]]) + 1) - FIND("|", Table3[[#This Row],[category]]) - 1)</f>
        <v>Kitchen&amp;HomeAppliances</v>
      </c>
      <c r="H1091" t="str">
        <f>RIGHT(Table3[[#This Row],[category]], LEN(Table3[[#This Row],[category]]) - FIND("|", Table3[[#This Row],[category]], FIND("|", Table3[[#This Row],[category]]) + 1))</f>
        <v>SmallKitchenAppliances|EggBoilers</v>
      </c>
      <c r="I1091" s="6">
        <v>368</v>
      </c>
      <c r="J1091" s="6">
        <v>699</v>
      </c>
      <c r="K1091" s="1">
        <f t="shared" si="108"/>
        <v>47.353361945636621</v>
      </c>
      <c r="L1091" s="3">
        <v>0.47</v>
      </c>
      <c r="M1091" s="1">
        <v>4.0999999999999996</v>
      </c>
      <c r="N1091" s="11">
        <v>1240</v>
      </c>
      <c r="O1091" s="7">
        <f>IF(ISNUMBER(Table3[[#This Row],[rating]]), Table3[[#This Row],[rating]], "")</f>
        <v>4.0999999999999996</v>
      </c>
      <c r="P1091" s="7">
        <f>Table3[[#This Row],[average rating]] + (Table3[[#This Row],[rating_count]] / 1000)</f>
        <v>5.34</v>
      </c>
      <c r="Q1091" s="7">
        <f>IFERROR(ROUND(VALUE(Table3[[#This Row],[rating]]), 0), "")</f>
        <v>4</v>
      </c>
      <c r="R1091" t="s">
        <v>9720</v>
      </c>
      <c r="S1091" t="s">
        <v>9721</v>
      </c>
      <c r="T1091" t="s">
        <v>9722</v>
      </c>
      <c r="U1091" t="s">
        <v>9723</v>
      </c>
      <c r="V1091" t="s">
        <v>9724</v>
      </c>
      <c r="W1091" t="s">
        <v>9725</v>
      </c>
      <c r="X1091" t="s">
        <v>9726</v>
      </c>
      <c r="Y1091" t="s">
        <v>9727</v>
      </c>
      <c r="Z1091" s="6">
        <f t="shared" si="109"/>
        <v>866760</v>
      </c>
      <c r="AA1091" s="6">
        <f>IFERROR(VALUE(Table3[[#This Row],[potential revenue]]), 0)</f>
        <v>866760</v>
      </c>
      <c r="AB1091" t="str">
        <f t="shared" si="110"/>
        <v>Yes</v>
      </c>
      <c r="AC1091">
        <f t="shared" si="107"/>
        <v>0</v>
      </c>
      <c r="AD1091" t="str">
        <f t="shared" si="111"/>
        <v>₹200–₹500</v>
      </c>
      <c r="AE1091" t="str">
        <f t="shared" si="112"/>
        <v>41–50%</v>
      </c>
    </row>
    <row r="1092" spans="1:31" x14ac:dyDescent="0.35">
      <c r="A1092" t="s">
        <v>1025</v>
      </c>
      <c r="B1092" t="s">
        <v>2205</v>
      </c>
      <c r="C1092" t="str">
        <f>PROPER(Table3[[#This Row],[product_name2]])</f>
        <v>Croma 3A Fast Charge 1M Type-C To All Type-C Phones Sync And Charge Cable, Made In India, 480Mbps Data Transfer Rate, Tested Durability With 8000+ Bends (12 Months Warranty) - Crcma0106Stc10, Black</v>
      </c>
      <c r="D1092" t="s">
        <v>2206</v>
      </c>
      <c r="E1092" t="s">
        <v>172</v>
      </c>
      <c r="F1092" t="str">
        <f>LEFT(Table3[[#This Row],[category]], FIND("|", Table3[[#This Row],[category]]) - 1)</f>
        <v>Electronics</v>
      </c>
      <c r="G1092" t="str">
        <f>MID(Table3[[#This Row],[category]], FIND("|", Table3[[#This Row],[category]]) + 1, FIND("|", Table3[[#This Row],[category]], FIND("|", Table3[[#This Row],[category]]) + 1) - FIND("|", Table3[[#This Row],[category]]) - 1)</f>
        <v>HomeTheater,TV&amp;Video</v>
      </c>
      <c r="H1092" t="str">
        <f>RIGHT(Table3[[#This Row],[category]], LEN(Table3[[#This Row],[category]]) - FIND("|", Table3[[#This Row],[category]], FIND("|", Table3[[#This Row],[category]]) + 1))</f>
        <v>Televisions|SmartTelevisions</v>
      </c>
      <c r="I1092" s="6">
        <v>15990</v>
      </c>
      <c r="J1092" s="6">
        <v>23990</v>
      </c>
      <c r="K1092" s="1">
        <f t="shared" si="108"/>
        <v>33.347228011671532</v>
      </c>
      <c r="L1092" s="3">
        <v>0.33</v>
      </c>
      <c r="M1092" s="1">
        <v>4.3</v>
      </c>
      <c r="N1092" s="11">
        <v>1035</v>
      </c>
      <c r="O1092" s="7">
        <f>IF(ISNUMBER(Table3[[#This Row],[rating]]), Table3[[#This Row],[rating]], "")</f>
        <v>4.3</v>
      </c>
      <c r="P1092" s="7">
        <f>Table3[[#This Row],[average rating]] + (Table3[[#This Row],[rating_count]] / 1000)</f>
        <v>5.335</v>
      </c>
      <c r="Q1092" s="7">
        <f>IFERROR(ROUND(VALUE(Table3[[#This Row],[rating]]), 0), "")</f>
        <v>4</v>
      </c>
      <c r="R1092" t="s">
        <v>1027</v>
      </c>
      <c r="S1092" t="s">
        <v>1028</v>
      </c>
      <c r="T1092" t="s">
        <v>1029</v>
      </c>
      <c r="U1092" t="s">
        <v>1030</v>
      </c>
      <c r="V1092" t="s">
        <v>1031</v>
      </c>
      <c r="W1092" t="s">
        <v>1032</v>
      </c>
      <c r="X1092" t="s">
        <v>1033</v>
      </c>
      <c r="Y1092" t="s">
        <v>1034</v>
      </c>
      <c r="Z1092" s="6">
        <f t="shared" si="109"/>
        <v>24829650</v>
      </c>
      <c r="AA1092" s="6">
        <f>IFERROR(VALUE(Table3[[#This Row],[potential revenue]]), 0)</f>
        <v>24829650</v>
      </c>
      <c r="AB1092" t="str">
        <f t="shared" si="110"/>
        <v>No</v>
      </c>
      <c r="AC1092">
        <f t="shared" si="107"/>
        <v>0</v>
      </c>
      <c r="AD1092" t="str">
        <f t="shared" si="111"/>
        <v>₹200–₹500</v>
      </c>
      <c r="AE1092" t="str">
        <f t="shared" si="112"/>
        <v>31–40%</v>
      </c>
    </row>
    <row r="1093" spans="1:31" x14ac:dyDescent="0.35">
      <c r="A1093" t="s">
        <v>9429</v>
      </c>
      <c r="B1093" t="s">
        <v>3626</v>
      </c>
      <c r="C1093" t="str">
        <f>PROPER(Table3[[#This Row],[product_name2]])</f>
        <v>Boat Xtend Smartwatch With Alexa Built-In, 1.69‚Äù Hd Display, Multiple Watch Faces, Stress Monitor, Heart &amp; Spo2 Monitoring, 14 Sports Modes, Sleep Monitor, 5 Atm &amp; 7 Days Battery(Pitch Black)</v>
      </c>
      <c r="D1093" t="s">
        <v>3627</v>
      </c>
      <c r="E1093" t="s">
        <v>9431</v>
      </c>
      <c r="F1093" t="str">
        <f>LEFT(Table3[[#This Row],[category]], FIND("|", Table3[[#This Row],[category]]) - 1)</f>
        <v>Home&amp;Kitchen</v>
      </c>
      <c r="G1093" t="str">
        <f>MID(Table3[[#This Row],[category]], FIND("|", Table3[[#This Row],[category]]) + 1, FIND("|", Table3[[#This Row],[category]], FIND("|", Table3[[#This Row],[category]]) + 1) - FIND("|", Table3[[#This Row],[category]]) - 1)</f>
        <v>Kitchen&amp;HomeAppliances</v>
      </c>
      <c r="H1093" t="str">
        <f>RIGHT(Table3[[#This Row],[category]], LEN(Table3[[#This Row],[category]]) - FIND("|", Table3[[#This Row],[category]], FIND("|", Table3[[#This Row],[category]]) + 1))</f>
        <v>Vacuum,Cleaning&amp;Ironing|PressureWashers,Steam&amp;WindowCleaners</v>
      </c>
      <c r="I1093" s="6">
        <v>4789</v>
      </c>
      <c r="J1093" s="6">
        <v>8990</v>
      </c>
      <c r="K1093" s="1">
        <f t="shared" si="108"/>
        <v>46.729699666295879</v>
      </c>
      <c r="L1093" s="3">
        <v>0.47</v>
      </c>
      <c r="M1093" s="1">
        <v>4.3</v>
      </c>
      <c r="N1093" s="11">
        <v>1017</v>
      </c>
      <c r="O1093" s="7">
        <f>IF(ISNUMBER(Table3[[#This Row],[rating]]), Table3[[#This Row],[rating]], "")</f>
        <v>4.3</v>
      </c>
      <c r="P1093" s="7">
        <f>Table3[[#This Row],[average rating]] + (Table3[[#This Row],[rating_count]] / 1000)</f>
        <v>5.3170000000000002</v>
      </c>
      <c r="Q1093" s="7">
        <f>IFERROR(ROUND(VALUE(Table3[[#This Row],[rating]]), 0), "")</f>
        <v>4</v>
      </c>
      <c r="R1093" t="s">
        <v>9432</v>
      </c>
      <c r="S1093" t="s">
        <v>9433</v>
      </c>
      <c r="T1093" t="s">
        <v>9434</v>
      </c>
      <c r="U1093" t="s">
        <v>9435</v>
      </c>
      <c r="V1093" t="s">
        <v>9436</v>
      </c>
      <c r="W1093" t="s">
        <v>9437</v>
      </c>
      <c r="X1093" t="s">
        <v>9438</v>
      </c>
      <c r="Y1093" t="s">
        <v>9439</v>
      </c>
      <c r="Z1093" s="6">
        <f t="shared" si="109"/>
        <v>9142830</v>
      </c>
      <c r="AA1093" s="6">
        <f>IFERROR(VALUE(Table3[[#This Row],[potential revenue]]), 0)</f>
        <v>9142830</v>
      </c>
      <c r="AB1093" t="str">
        <f t="shared" si="110"/>
        <v>No</v>
      </c>
      <c r="AC1093">
        <f t="shared" si="107"/>
        <v>0</v>
      </c>
      <c r="AD1093" t="str">
        <f t="shared" si="111"/>
        <v>&gt;₹500</v>
      </c>
      <c r="AE1093" t="str">
        <f t="shared" si="112"/>
        <v>41–50%</v>
      </c>
    </row>
    <row r="1094" spans="1:31" x14ac:dyDescent="0.35">
      <c r="A1094" t="s">
        <v>206</v>
      </c>
      <c r="B1094" t="s">
        <v>276</v>
      </c>
      <c r="C1094" t="str">
        <f>PROPER(Table3[[#This Row],[product_name2]])</f>
        <v>Ambrane Unbreakable 3 In 1 Fast Charging Braided Multipurpose Cable For Speaker With 2.1 A Speed - 1.25 Meter, Black</v>
      </c>
      <c r="D1094" t="s">
        <v>277</v>
      </c>
      <c r="E1094" t="s">
        <v>20</v>
      </c>
      <c r="F1094" t="str">
        <f>LEFT(Table3[[#This Row],[category]], FIND("|", Table3[[#This Row],[category]]) - 1)</f>
        <v>Computers&amp;Accessories</v>
      </c>
      <c r="G1094" t="str">
        <f>MID(Table3[[#This Row],[category]], FIND("|", Table3[[#This Row],[category]]) + 1, FIND("|", Table3[[#This Row],[category]], FIND("|", Table3[[#This Row],[category]]) + 1) - FIND("|", Table3[[#This Row],[category]]) - 1)</f>
        <v>Accessories&amp;Peripherals</v>
      </c>
      <c r="H1094" t="str">
        <f>RIGHT(Table3[[#This Row],[category]], LEN(Table3[[#This Row],[category]]) - FIND("|", Table3[[#This Row],[category]], FIND("|", Table3[[#This Row],[category]]) + 1))</f>
        <v>Cables&amp;Accessories|Cables|USBCables</v>
      </c>
      <c r="I1094" s="6">
        <v>970</v>
      </c>
      <c r="J1094" s="6">
        <v>1799</v>
      </c>
      <c r="K1094" s="1">
        <f t="shared" si="108"/>
        <v>46.081156197887715</v>
      </c>
      <c r="L1094" s="3">
        <v>0.46</v>
      </c>
      <c r="M1094" s="1">
        <v>4.5</v>
      </c>
      <c r="N1094" s="11">
        <v>815</v>
      </c>
      <c r="O1094" s="7">
        <f>IF(ISNUMBER(Table3[[#This Row],[rating]]), Table3[[#This Row],[rating]], "")</f>
        <v>4.5</v>
      </c>
      <c r="P1094" s="7">
        <f>Table3[[#This Row],[average rating]] + (Table3[[#This Row],[rating_count]] / 1000)</f>
        <v>5.3149999999999995</v>
      </c>
      <c r="Q1094" s="7">
        <f>IFERROR(ROUND(VALUE(Table3[[#This Row],[rating]]), 0), "")</f>
        <v>5</v>
      </c>
      <c r="R1094" t="s">
        <v>208</v>
      </c>
      <c r="S1094" t="s">
        <v>209</v>
      </c>
      <c r="T1094" t="s">
        <v>210</v>
      </c>
      <c r="U1094" t="s">
        <v>211</v>
      </c>
      <c r="V1094" t="s">
        <v>212</v>
      </c>
      <c r="W1094" t="s">
        <v>213</v>
      </c>
      <c r="X1094" t="s">
        <v>214</v>
      </c>
      <c r="Y1094" t="s">
        <v>215</v>
      </c>
      <c r="Z1094" s="6">
        <f t="shared" si="109"/>
        <v>1466185</v>
      </c>
      <c r="AA1094" s="6">
        <f>IFERROR(VALUE(Table3[[#This Row],[potential revenue]]), 0)</f>
        <v>1466185</v>
      </c>
      <c r="AB1094" t="str">
        <f t="shared" si="110"/>
        <v>No</v>
      </c>
      <c r="AC1094">
        <f t="shared" si="107"/>
        <v>0</v>
      </c>
      <c r="AD1094" t="str">
        <f t="shared" si="111"/>
        <v>&gt;₹500</v>
      </c>
      <c r="AE1094" t="str">
        <f t="shared" si="112"/>
        <v>41–50%</v>
      </c>
    </row>
    <row r="1095" spans="1:31" x14ac:dyDescent="0.35">
      <c r="A1095" t="s">
        <v>206</v>
      </c>
      <c r="B1095" t="s">
        <v>422</v>
      </c>
      <c r="C1095" t="str">
        <f>PROPER(Table3[[#This Row],[product_name2]])</f>
        <v>Wayona Nylon Braided 3A Lightning To Usb A Syncing And Fast Charging Data Cable For Iphone, Ipad (3 Ft Pack Of 1, Black)</v>
      </c>
      <c r="D1095" t="s">
        <v>423</v>
      </c>
      <c r="E1095" t="s">
        <v>20</v>
      </c>
      <c r="F1095" t="str">
        <f>LEFT(Table3[[#This Row],[category]], FIND("|", Table3[[#This Row],[category]]) - 1)</f>
        <v>Computers&amp;Accessories</v>
      </c>
      <c r="G1095" t="str">
        <f>MID(Table3[[#This Row],[category]], FIND("|", Table3[[#This Row],[category]]) + 1, FIND("|", Table3[[#This Row],[category]], FIND("|", Table3[[#This Row],[category]]) + 1) - FIND("|", Table3[[#This Row],[category]]) - 1)</f>
        <v>Accessories&amp;Peripherals</v>
      </c>
      <c r="H1095" t="str">
        <f>RIGHT(Table3[[#This Row],[category]], LEN(Table3[[#This Row],[category]]) - FIND("|", Table3[[#This Row],[category]], FIND("|", Table3[[#This Row],[category]]) + 1))</f>
        <v>Cables&amp;Accessories|Cables|USBCables</v>
      </c>
      <c r="I1095" s="6">
        <v>970</v>
      </c>
      <c r="J1095" s="6">
        <v>1799</v>
      </c>
      <c r="K1095" s="1">
        <f t="shared" si="108"/>
        <v>46.081156197887715</v>
      </c>
      <c r="L1095" s="3">
        <v>0.46</v>
      </c>
      <c r="M1095" s="1">
        <v>4.5</v>
      </c>
      <c r="N1095" s="11">
        <v>815</v>
      </c>
      <c r="O1095" s="7">
        <f>IF(ISNUMBER(Table3[[#This Row],[rating]]), Table3[[#This Row],[rating]], "")</f>
        <v>4.5</v>
      </c>
      <c r="P1095" s="7">
        <f>Table3[[#This Row],[average rating]] + (Table3[[#This Row],[rating_count]] / 1000)</f>
        <v>5.3149999999999995</v>
      </c>
      <c r="Q1095" s="7">
        <f>IFERROR(ROUND(VALUE(Table3[[#This Row],[rating]]), 0), "")</f>
        <v>5</v>
      </c>
      <c r="R1095" t="s">
        <v>208</v>
      </c>
      <c r="S1095" t="s">
        <v>209</v>
      </c>
      <c r="T1095" t="s">
        <v>210</v>
      </c>
      <c r="U1095" t="s">
        <v>211</v>
      </c>
      <c r="V1095" t="s">
        <v>212</v>
      </c>
      <c r="W1095" t="s">
        <v>213</v>
      </c>
      <c r="X1095" t="s">
        <v>3942</v>
      </c>
      <c r="Y1095" t="s">
        <v>3943</v>
      </c>
      <c r="Z1095" s="6">
        <f t="shared" si="109"/>
        <v>1466185</v>
      </c>
      <c r="AA1095" s="6">
        <f>IFERROR(VALUE(Table3[[#This Row],[potential revenue]]), 0)</f>
        <v>1466185</v>
      </c>
      <c r="AB1095" t="str">
        <f t="shared" si="110"/>
        <v>No</v>
      </c>
      <c r="AC1095">
        <f t="shared" si="107"/>
        <v>0</v>
      </c>
      <c r="AD1095" t="str">
        <f t="shared" si="111"/>
        <v>&gt;₹500</v>
      </c>
      <c r="AE1095" t="str">
        <f t="shared" si="112"/>
        <v>41–50%</v>
      </c>
    </row>
    <row r="1096" spans="1:31" x14ac:dyDescent="0.35">
      <c r="A1096" t="s">
        <v>206</v>
      </c>
      <c r="B1096" t="s">
        <v>524</v>
      </c>
      <c r="C1096" t="str">
        <f>PROPER(Table3[[#This Row],[product_name2]])</f>
        <v>Ambrane Unbreakable 3A Fast Charging Braided Type C Cable    1.5 Meter (Rct15, Blue) Supports Qc 2.0/3.0 Charging</v>
      </c>
      <c r="D1096" t="s">
        <v>525</v>
      </c>
      <c r="E1096" t="s">
        <v>20</v>
      </c>
      <c r="F1096" t="str">
        <f>LEFT(Table3[[#This Row],[category]], FIND("|", Table3[[#This Row],[category]]) - 1)</f>
        <v>Computers&amp;Accessories</v>
      </c>
      <c r="G1096" t="str">
        <f>MID(Table3[[#This Row],[category]], FIND("|", Table3[[#This Row],[category]]) + 1, FIND("|", Table3[[#This Row],[category]], FIND("|", Table3[[#This Row],[category]]) + 1) - FIND("|", Table3[[#This Row],[category]]) - 1)</f>
        <v>Accessories&amp;Peripherals</v>
      </c>
      <c r="H1096" t="str">
        <f>RIGHT(Table3[[#This Row],[category]], LEN(Table3[[#This Row],[category]]) - FIND("|", Table3[[#This Row],[category]], FIND("|", Table3[[#This Row],[category]]) + 1))</f>
        <v>Cables&amp;Accessories|Cables|USBCables</v>
      </c>
      <c r="I1096" s="6">
        <v>970</v>
      </c>
      <c r="J1096" s="6">
        <v>1799</v>
      </c>
      <c r="K1096" s="1">
        <f t="shared" si="108"/>
        <v>46.081156197887715</v>
      </c>
      <c r="L1096" s="3">
        <v>0.46</v>
      </c>
      <c r="M1096" s="1">
        <v>4.5</v>
      </c>
      <c r="N1096" s="11">
        <v>815</v>
      </c>
      <c r="O1096" s="7">
        <f>IF(ISNUMBER(Table3[[#This Row],[rating]]), Table3[[#This Row],[rating]], "")</f>
        <v>4.5</v>
      </c>
      <c r="P1096" s="7">
        <f>Table3[[#This Row],[average rating]] + (Table3[[#This Row],[rating_count]] / 1000)</f>
        <v>5.3149999999999995</v>
      </c>
      <c r="Q1096" s="7">
        <f>IFERROR(ROUND(VALUE(Table3[[#This Row],[rating]]), 0), "")</f>
        <v>5</v>
      </c>
      <c r="R1096" t="s">
        <v>208</v>
      </c>
      <c r="S1096" t="s">
        <v>209</v>
      </c>
      <c r="T1096" t="s">
        <v>210</v>
      </c>
      <c r="U1096" t="s">
        <v>211</v>
      </c>
      <c r="V1096" t="s">
        <v>212</v>
      </c>
      <c r="W1096" t="s">
        <v>213</v>
      </c>
      <c r="X1096" t="s">
        <v>5772</v>
      </c>
      <c r="Y1096" t="s">
        <v>5773</v>
      </c>
      <c r="Z1096" s="6">
        <f t="shared" si="109"/>
        <v>1466185</v>
      </c>
      <c r="AA1096" s="6">
        <f>IFERROR(VALUE(Table3[[#This Row],[potential revenue]]), 0)</f>
        <v>1466185</v>
      </c>
      <c r="AB1096" t="str">
        <f t="shared" si="110"/>
        <v>No</v>
      </c>
      <c r="AC1096">
        <f t="shared" si="107"/>
        <v>0</v>
      </c>
      <c r="AD1096" t="str">
        <f t="shared" si="111"/>
        <v>&gt;₹500</v>
      </c>
      <c r="AE1096" t="str">
        <f t="shared" si="112"/>
        <v>41–50%</v>
      </c>
    </row>
    <row r="1097" spans="1:31" x14ac:dyDescent="0.35">
      <c r="A1097" t="s">
        <v>594</v>
      </c>
      <c r="B1097" t="s">
        <v>7894</v>
      </c>
      <c r="C1097" t="str">
        <f>PROPER(Table3[[#This Row],[product_name2]])</f>
        <v>Wecool Moonwalk M1 Enc True Wireless In Ear Earbuds With Mic, Titanium Drivers For Rich Bass Experience, 40+ Hours Play Time, Type C Fast Charging, Low Latency, Bt 5.3, Ipx5, Deep Bass (Black)</v>
      </c>
      <c r="D1097" t="s">
        <v>7895</v>
      </c>
      <c r="E1097" t="s">
        <v>20</v>
      </c>
      <c r="F1097" t="str">
        <f>LEFT(Table3[[#This Row],[category]], FIND("|", Table3[[#This Row],[category]]) - 1)</f>
        <v>Computers&amp;Accessories</v>
      </c>
      <c r="G1097" t="str">
        <f>MID(Table3[[#This Row],[category]], FIND("|", Table3[[#This Row],[category]]) + 1, FIND("|", Table3[[#This Row],[category]], FIND("|", Table3[[#This Row],[category]]) + 1) - FIND("|", Table3[[#This Row],[category]]) - 1)</f>
        <v>Accessories&amp;Peripherals</v>
      </c>
      <c r="H1097" t="str">
        <f>RIGHT(Table3[[#This Row],[category]], LEN(Table3[[#This Row],[category]]) - FIND("|", Table3[[#This Row],[category]], FIND("|", Table3[[#This Row],[category]]) + 1))</f>
        <v>Cables&amp;Accessories|Cables|USBCables</v>
      </c>
      <c r="I1097" s="6">
        <v>139</v>
      </c>
      <c r="J1097" s="6">
        <v>999</v>
      </c>
      <c r="K1097" s="1">
        <f t="shared" si="108"/>
        <v>86.086086086086084</v>
      </c>
      <c r="L1097" s="3">
        <v>0.86</v>
      </c>
      <c r="M1097" s="1">
        <v>4</v>
      </c>
      <c r="N1097" s="11">
        <v>1313</v>
      </c>
      <c r="O1097" s="7">
        <f>IF(ISNUMBER(Table3[[#This Row],[rating]]), Table3[[#This Row],[rating]], "")</f>
        <v>4</v>
      </c>
      <c r="P1097" s="7">
        <f>Table3[[#This Row],[average rating]] + (Table3[[#This Row],[rating_count]] / 1000)</f>
        <v>5.3129999999999997</v>
      </c>
      <c r="Q1097" s="7">
        <f>IFERROR(ROUND(VALUE(Table3[[#This Row],[rating]]), 0), "")</f>
        <v>4</v>
      </c>
      <c r="R1097" t="s">
        <v>596</v>
      </c>
      <c r="S1097" t="s">
        <v>597</v>
      </c>
      <c r="T1097" t="s">
        <v>598</v>
      </c>
      <c r="U1097" t="s">
        <v>599</v>
      </c>
      <c r="V1097" t="s">
        <v>600</v>
      </c>
      <c r="W1097" t="s">
        <v>601</v>
      </c>
      <c r="X1097" t="s">
        <v>602</v>
      </c>
      <c r="Y1097" t="s">
        <v>603</v>
      </c>
      <c r="Z1097" s="6">
        <f t="shared" si="109"/>
        <v>1311687</v>
      </c>
      <c r="AA1097" s="6">
        <f>IFERROR(VALUE(Table3[[#This Row],[potential revenue]]), 0)</f>
        <v>1311687</v>
      </c>
      <c r="AB1097" t="str">
        <f t="shared" si="110"/>
        <v>No</v>
      </c>
      <c r="AC1097">
        <f t="shared" si="107"/>
        <v>0</v>
      </c>
      <c r="AD1097" t="str">
        <f t="shared" si="111"/>
        <v>&gt;₹500</v>
      </c>
      <c r="AE1097" t="str">
        <f t="shared" si="112"/>
        <v>81–90%</v>
      </c>
    </row>
    <row r="1098" spans="1:31" x14ac:dyDescent="0.35">
      <c r="A1098" t="s">
        <v>1080</v>
      </c>
      <c r="B1098" t="s">
        <v>7942</v>
      </c>
      <c r="C1098" t="str">
        <f>PROPER(Table3[[#This Row],[product_name2]])</f>
        <v>Amazfit Gts2 Mini (New Version) Smart Watch With Always-On Amoled Display, Alexa Built-In, Spo2, 14 Days' Battery Life, 68 Sports Modes, Gps, Hr, Sleep &amp; Stress Monitoring (Meteor Black)</v>
      </c>
      <c r="D1098" t="s">
        <v>7943</v>
      </c>
      <c r="E1098" t="s">
        <v>20</v>
      </c>
      <c r="F1098" t="str">
        <f>LEFT(Table3[[#This Row],[category]], FIND("|", Table3[[#This Row],[category]]) - 1)</f>
        <v>Computers&amp;Accessories</v>
      </c>
      <c r="G1098" t="str">
        <f>MID(Table3[[#This Row],[category]], FIND("|", Table3[[#This Row],[category]]) + 1, FIND("|", Table3[[#This Row],[category]], FIND("|", Table3[[#This Row],[category]]) + 1) - FIND("|", Table3[[#This Row],[category]]) - 1)</f>
        <v>Accessories&amp;Peripherals</v>
      </c>
      <c r="H1098" t="str">
        <f>RIGHT(Table3[[#This Row],[category]], LEN(Table3[[#This Row],[category]]) - FIND("|", Table3[[#This Row],[category]], FIND("|", Table3[[#This Row],[category]]) + 1))</f>
        <v>Cables&amp;Accessories|Cables|USBCables</v>
      </c>
      <c r="I1098" s="6">
        <v>149</v>
      </c>
      <c r="J1098" s="6">
        <v>999</v>
      </c>
      <c r="K1098" s="1">
        <f t="shared" si="108"/>
        <v>85.085085085085083</v>
      </c>
      <c r="L1098" s="3">
        <v>0.85</v>
      </c>
      <c r="M1098" s="1">
        <v>4</v>
      </c>
      <c r="N1098" s="11">
        <v>1313</v>
      </c>
      <c r="O1098" s="7">
        <f>IF(ISNUMBER(Table3[[#This Row],[rating]]), Table3[[#This Row],[rating]], "")</f>
        <v>4</v>
      </c>
      <c r="P1098" s="7">
        <f>Table3[[#This Row],[average rating]] + (Table3[[#This Row],[rating_count]] / 1000)</f>
        <v>5.3129999999999997</v>
      </c>
      <c r="Q1098" s="7">
        <f>IFERROR(ROUND(VALUE(Table3[[#This Row],[rating]]), 0), "")</f>
        <v>4</v>
      </c>
      <c r="R1098" t="s">
        <v>1082</v>
      </c>
      <c r="S1098" t="s">
        <v>597</v>
      </c>
      <c r="T1098" t="s">
        <v>598</v>
      </c>
      <c r="U1098" t="s">
        <v>599</v>
      </c>
      <c r="V1098" t="s">
        <v>600</v>
      </c>
      <c r="W1098" t="s">
        <v>601</v>
      </c>
      <c r="X1098" t="s">
        <v>1083</v>
      </c>
      <c r="Y1098" t="s">
        <v>1084</v>
      </c>
      <c r="Z1098" s="6">
        <f t="shared" si="109"/>
        <v>1311687</v>
      </c>
      <c r="AA1098" s="6">
        <f>IFERROR(VALUE(Table3[[#This Row],[potential revenue]]), 0)</f>
        <v>1311687</v>
      </c>
      <c r="AB1098" t="str">
        <f t="shared" si="110"/>
        <v>Yes</v>
      </c>
      <c r="AC1098">
        <f t="shared" si="107"/>
        <v>0</v>
      </c>
      <c r="AD1098" t="str">
        <f t="shared" si="111"/>
        <v>&lt;₹200</v>
      </c>
      <c r="AE1098" t="str">
        <f t="shared" si="112"/>
        <v>81–90%</v>
      </c>
    </row>
    <row r="1099" spans="1:31" x14ac:dyDescent="0.35">
      <c r="A1099" t="s">
        <v>594</v>
      </c>
      <c r="B1099" t="s">
        <v>8876</v>
      </c>
      <c r="C1099" t="str">
        <f>PROPER(Table3[[#This Row],[product_name2]])</f>
        <v>R B Nova Lint/Fabric Shaver For Cloths, Lint Remover For Woolen Sweaters, Blankets, Jackets/Burr Remover Pill Remover From Carpets, Pack Of 1</v>
      </c>
      <c r="D1099" t="s">
        <v>8877</v>
      </c>
      <c r="E1099" t="s">
        <v>20</v>
      </c>
      <c r="F1099" t="str">
        <f>LEFT(Table3[[#This Row],[category]], FIND("|", Table3[[#This Row],[category]]) - 1)</f>
        <v>Computers&amp;Accessories</v>
      </c>
      <c r="G1099" t="str">
        <f>MID(Table3[[#This Row],[category]], FIND("|", Table3[[#This Row],[category]]) + 1, FIND("|", Table3[[#This Row],[category]], FIND("|", Table3[[#This Row],[category]]) + 1) - FIND("|", Table3[[#This Row],[category]]) - 1)</f>
        <v>Accessories&amp;Peripherals</v>
      </c>
      <c r="H1099" t="str">
        <f>RIGHT(Table3[[#This Row],[category]], LEN(Table3[[#This Row],[category]]) - FIND("|", Table3[[#This Row],[category]], FIND("|", Table3[[#This Row],[category]]) + 1))</f>
        <v>Cables&amp;Accessories|Cables|USBCables</v>
      </c>
      <c r="I1099" s="6">
        <v>139</v>
      </c>
      <c r="J1099" s="6">
        <v>999</v>
      </c>
      <c r="K1099" s="1">
        <f t="shared" si="108"/>
        <v>86.086086086086084</v>
      </c>
      <c r="L1099" s="3">
        <v>0.86</v>
      </c>
      <c r="M1099" s="1">
        <v>4</v>
      </c>
      <c r="N1099" s="11">
        <v>1313</v>
      </c>
      <c r="O1099" s="7">
        <f>IF(ISNUMBER(Table3[[#This Row],[rating]]), Table3[[#This Row],[rating]], "")</f>
        <v>4</v>
      </c>
      <c r="P1099" s="7">
        <f>Table3[[#This Row],[average rating]] + (Table3[[#This Row],[rating_count]] / 1000)</f>
        <v>5.3129999999999997</v>
      </c>
      <c r="Q1099" s="7">
        <f>IFERROR(ROUND(VALUE(Table3[[#This Row],[rating]]), 0), "")</f>
        <v>4</v>
      </c>
      <c r="R1099" t="s">
        <v>596</v>
      </c>
      <c r="S1099" t="s">
        <v>597</v>
      </c>
      <c r="T1099" t="s">
        <v>598</v>
      </c>
      <c r="U1099" t="s">
        <v>599</v>
      </c>
      <c r="V1099" t="s">
        <v>600</v>
      </c>
      <c r="W1099" t="s">
        <v>601</v>
      </c>
      <c r="X1099" t="s">
        <v>602</v>
      </c>
      <c r="Y1099" t="s">
        <v>7893</v>
      </c>
      <c r="Z1099" s="6">
        <f t="shared" si="109"/>
        <v>1311687</v>
      </c>
      <c r="AA1099" s="6">
        <f>IFERROR(VALUE(Table3[[#This Row],[potential revenue]]), 0)</f>
        <v>1311687</v>
      </c>
      <c r="AB1099" t="str">
        <f t="shared" si="110"/>
        <v>Yes</v>
      </c>
      <c r="AC1099">
        <f t="shared" si="107"/>
        <v>0</v>
      </c>
      <c r="AD1099" t="str">
        <f t="shared" si="111"/>
        <v>&lt;₹200</v>
      </c>
      <c r="AE1099" t="str">
        <f t="shared" si="112"/>
        <v>81–90%</v>
      </c>
    </row>
    <row r="1100" spans="1:31" x14ac:dyDescent="0.35">
      <c r="A1100" t="s">
        <v>12363</v>
      </c>
      <c r="B1100" t="s">
        <v>9440</v>
      </c>
      <c r="C1100" t="str">
        <f>PROPER(Table3[[#This Row],[product_name2]])</f>
        <v>Bajaj Deluxe 2000 Watts Halogen Room Heater (Steel, Isi Approved), Multicolor</v>
      </c>
      <c r="D1100" t="s">
        <v>9441</v>
      </c>
      <c r="E1100" t="s">
        <v>8731</v>
      </c>
      <c r="F1100" t="str">
        <f>LEFT(Table3[[#This Row],[category]], FIND("|", Table3[[#This Row],[category]]) - 1)</f>
        <v>Home&amp;Kitchen</v>
      </c>
      <c r="G1100" t="str">
        <f>MID(Table3[[#This Row],[category]], FIND("|", Table3[[#This Row],[category]]) + 1, FIND("|", Table3[[#This Row],[category]], FIND("|", Table3[[#This Row],[category]]) + 1) - FIND("|", Table3[[#This Row],[category]]) - 1)</f>
        <v>Kitchen&amp;HomeAppliances</v>
      </c>
      <c r="H1100" t="str">
        <f>RIGHT(Table3[[#This Row],[category]], LEN(Table3[[#This Row],[category]]) - FIND("|", Table3[[#This Row],[category]], FIND("|", Table3[[#This Row],[category]]) + 1))</f>
        <v>SmallKitchenAppliances|HandBlenders</v>
      </c>
      <c r="I1100" s="6">
        <v>549</v>
      </c>
      <c r="J1100" s="6">
        <v>999</v>
      </c>
      <c r="K1100" s="1">
        <f t="shared" si="108"/>
        <v>45.045045045045043</v>
      </c>
      <c r="L1100" s="3">
        <v>0.45</v>
      </c>
      <c r="M1100" s="1">
        <v>4</v>
      </c>
      <c r="N1100" s="11">
        <v>1313</v>
      </c>
      <c r="O1100" s="7">
        <f>IF(ISNUMBER(Table3[[#This Row],[rating]]), Table3[[#This Row],[rating]], "")</f>
        <v>4</v>
      </c>
      <c r="P1100" s="7">
        <f>Table3[[#This Row],[average rating]] + (Table3[[#This Row],[rating_count]] / 1000)</f>
        <v>5.3129999999999997</v>
      </c>
      <c r="Q1100" s="7">
        <f>IFERROR(ROUND(VALUE(Table3[[#This Row],[rating]]), 0), "")</f>
        <v>4</v>
      </c>
      <c r="R1100" t="s">
        <v>12365</v>
      </c>
      <c r="S1100" t="s">
        <v>12366</v>
      </c>
      <c r="T1100" t="s">
        <v>12367</v>
      </c>
      <c r="U1100" t="s">
        <v>12368</v>
      </c>
      <c r="V1100" t="s">
        <v>12369</v>
      </c>
      <c r="W1100" t="s">
        <v>12370</v>
      </c>
      <c r="X1100" t="s">
        <v>12371</v>
      </c>
      <c r="Y1100" t="s">
        <v>12372</v>
      </c>
      <c r="Z1100" s="6">
        <f t="shared" si="109"/>
        <v>1311687</v>
      </c>
      <c r="AA1100" s="6">
        <f>IFERROR(VALUE(Table3[[#This Row],[potential revenue]]), 0)</f>
        <v>1311687</v>
      </c>
      <c r="AB1100" t="str">
        <f t="shared" si="110"/>
        <v>Yes</v>
      </c>
      <c r="AC1100">
        <f t="shared" si="107"/>
        <v>0</v>
      </c>
      <c r="AD1100" t="str">
        <f t="shared" si="111"/>
        <v>&lt;₹200</v>
      </c>
      <c r="AE1100" t="str">
        <f t="shared" si="112"/>
        <v>41–50%</v>
      </c>
    </row>
    <row r="1101" spans="1:31" x14ac:dyDescent="0.35">
      <c r="A1101" t="s">
        <v>6190</v>
      </c>
      <c r="B1101" t="s">
        <v>3232</v>
      </c>
      <c r="C1101" t="str">
        <f>PROPER(Table3[[#This Row],[product_name2]])</f>
        <v>Fire-Boltt Ninja Call Pro Plus 1.83" Smart Watch With Bluetooth Calling, Ai Voice Assistance, 100 Sports Modes Ip67 Rating, 240*280 Pixel High Resolution</v>
      </c>
      <c r="D1101" t="s">
        <v>2963</v>
      </c>
      <c r="E1101" t="s">
        <v>5071</v>
      </c>
      <c r="F1101" t="str">
        <f>LEFT(Table3[[#This Row],[category]], FIND("|", Table3[[#This Row],[category]]) - 1)</f>
        <v>Electronics</v>
      </c>
      <c r="G1101" t="str">
        <f>MID(Table3[[#This Row],[category]], FIND("|", Table3[[#This Row],[category]]) + 1, FIND("|", Table3[[#This Row],[category]], FIND("|", Table3[[#This Row],[category]]) + 1) - FIND("|", Table3[[#This Row],[category]]) - 1)</f>
        <v>GeneralPurposeBatteries&amp;BatteryChargers</v>
      </c>
      <c r="H1101" t="str">
        <f>RIGHT(Table3[[#This Row],[category]], LEN(Table3[[#This Row],[category]]) - FIND("|", Table3[[#This Row],[category]], FIND("|", Table3[[#This Row],[category]]) + 1))</f>
        <v>DisposableBatteries</v>
      </c>
      <c r="I1101" s="6">
        <v>159</v>
      </c>
      <c r="J1101" s="6">
        <v>180</v>
      </c>
      <c r="K1101" s="1">
        <f t="shared" si="108"/>
        <v>11.666666666666666</v>
      </c>
      <c r="L1101" s="3">
        <v>0.12</v>
      </c>
      <c r="M1101" s="1">
        <v>4.3</v>
      </c>
      <c r="N1101" s="11">
        <v>989</v>
      </c>
      <c r="O1101" s="7">
        <f>IF(ISNUMBER(Table3[[#This Row],[rating]]), Table3[[#This Row],[rating]], "")</f>
        <v>4.3</v>
      </c>
      <c r="P1101" s="7">
        <f>Table3[[#This Row],[average rating]] + (Table3[[#This Row],[rating_count]] / 1000)</f>
        <v>5.2889999999999997</v>
      </c>
      <c r="Q1101" s="7">
        <f>IFERROR(ROUND(VALUE(Table3[[#This Row],[rating]]), 0), "")</f>
        <v>4</v>
      </c>
      <c r="R1101" t="s">
        <v>6192</v>
      </c>
      <c r="S1101" t="s">
        <v>6193</v>
      </c>
      <c r="T1101" t="s">
        <v>6194</v>
      </c>
      <c r="U1101" t="s">
        <v>6195</v>
      </c>
      <c r="V1101" t="s">
        <v>6196</v>
      </c>
      <c r="W1101" t="s">
        <v>6197</v>
      </c>
      <c r="X1101" t="s">
        <v>6198</v>
      </c>
      <c r="Y1101" t="s">
        <v>6199</v>
      </c>
      <c r="Z1101" s="6">
        <f t="shared" si="109"/>
        <v>178020</v>
      </c>
      <c r="AA1101" s="6">
        <f>IFERROR(VALUE(Table3[[#This Row],[potential revenue]]), 0)</f>
        <v>178020</v>
      </c>
      <c r="AB1101" t="str">
        <f t="shared" si="110"/>
        <v>No</v>
      </c>
      <c r="AC1101">
        <f t="shared" si="107"/>
        <v>0</v>
      </c>
      <c r="AD1101" t="str">
        <f t="shared" si="111"/>
        <v>&gt;₹500</v>
      </c>
      <c r="AE1101" t="str">
        <f t="shared" si="112"/>
        <v>11–20%</v>
      </c>
    </row>
    <row r="1102" spans="1:31" x14ac:dyDescent="0.35">
      <c r="A1102" t="s">
        <v>9174</v>
      </c>
      <c r="B1102" t="s">
        <v>9072</v>
      </c>
      <c r="C1102" t="str">
        <f>PROPER(Table3[[#This Row],[product_name2]])</f>
        <v>Soflin Egg Boiler Electric Automatic Off 7 Egg Poacher For Steaming, Cooking, Boiling And Frying (400 Watts, Blue)</v>
      </c>
      <c r="D1102" t="s">
        <v>9073</v>
      </c>
      <c r="E1102" t="s">
        <v>8941</v>
      </c>
      <c r="F1102" t="str">
        <f>LEFT(Table3[[#This Row],[category]], FIND("|", Table3[[#This Row],[category]]) - 1)</f>
        <v>Home&amp;Kitchen</v>
      </c>
      <c r="G1102" t="str">
        <f>MID(Table3[[#This Row],[category]], FIND("|", Table3[[#This Row],[category]]) + 1, FIND("|", Table3[[#This Row],[category]], FIND("|", Table3[[#This Row],[category]]) + 1) - FIND("|", Table3[[#This Row],[category]]) - 1)</f>
        <v>Kitchen&amp;HomeAppliances</v>
      </c>
      <c r="H1102" t="str">
        <f>RIGHT(Table3[[#This Row],[category]], LEN(Table3[[#This Row],[category]]) - FIND("|", Table3[[#This Row],[category]], FIND("|", Table3[[#This Row],[category]]) + 1))</f>
        <v>Vacuum,Cleaning&amp;Ironing|Irons,Steamers&amp;Accessories|Irons|SteamIrons</v>
      </c>
      <c r="I1102" s="6">
        <v>3190</v>
      </c>
      <c r="J1102" s="6">
        <v>4195</v>
      </c>
      <c r="K1102" s="1">
        <f t="shared" si="108"/>
        <v>23.957091775923718</v>
      </c>
      <c r="L1102" s="3">
        <v>0.24</v>
      </c>
      <c r="M1102" s="1">
        <v>4</v>
      </c>
      <c r="N1102" s="11">
        <v>1282</v>
      </c>
      <c r="O1102" s="7">
        <f>IF(ISNUMBER(Table3[[#This Row],[rating]]), Table3[[#This Row],[rating]], "")</f>
        <v>4</v>
      </c>
      <c r="P1102" s="7">
        <f>Table3[[#This Row],[average rating]] + (Table3[[#This Row],[rating_count]] / 1000)</f>
        <v>5.282</v>
      </c>
      <c r="Q1102" s="7">
        <f>IFERROR(ROUND(VALUE(Table3[[#This Row],[rating]]), 0), "")</f>
        <v>4</v>
      </c>
      <c r="R1102" t="s">
        <v>9176</v>
      </c>
      <c r="S1102" t="s">
        <v>9177</v>
      </c>
      <c r="T1102" t="s">
        <v>9178</v>
      </c>
      <c r="U1102" t="s">
        <v>9179</v>
      </c>
      <c r="V1102" t="s">
        <v>9180</v>
      </c>
      <c r="W1102" t="s">
        <v>9181</v>
      </c>
      <c r="X1102" t="s">
        <v>9182</v>
      </c>
      <c r="Y1102" t="s">
        <v>9183</v>
      </c>
      <c r="Z1102" s="6">
        <f t="shared" si="109"/>
        <v>5377990</v>
      </c>
      <c r="AA1102" s="6">
        <f>IFERROR(VALUE(Table3[[#This Row],[potential revenue]]), 0)</f>
        <v>5377990</v>
      </c>
      <c r="AB1102" t="str">
        <f t="shared" si="110"/>
        <v>No</v>
      </c>
      <c r="AC1102">
        <f t="shared" si="107"/>
        <v>0</v>
      </c>
      <c r="AD1102" t="str">
        <f t="shared" si="111"/>
        <v>&lt;₹200</v>
      </c>
      <c r="AE1102" t="str">
        <f t="shared" si="112"/>
        <v>21–30%</v>
      </c>
    </row>
    <row r="1103" spans="1:31" x14ac:dyDescent="0.35">
      <c r="A1103" t="s">
        <v>326</v>
      </c>
      <c r="B1103" t="s">
        <v>2069</v>
      </c>
      <c r="C1103" t="str">
        <f>PROPER(Table3[[#This Row],[product_name2]])</f>
        <v>Mi 108 Cm (43 Inches) 5X Series 4K Ultra Hd Led Smart Android Tv L43M6-Es (Grey)</v>
      </c>
      <c r="D1103" t="s">
        <v>2070</v>
      </c>
      <c r="E1103" t="s">
        <v>20</v>
      </c>
      <c r="F1103" t="str">
        <f>LEFT(Table3[[#This Row],[category]], FIND("|", Table3[[#This Row],[category]]) - 1)</f>
        <v>Computers&amp;Accessories</v>
      </c>
      <c r="G1103" t="str">
        <f>MID(Table3[[#This Row],[category]], FIND("|", Table3[[#This Row],[category]]) + 1, FIND("|", Table3[[#This Row],[category]], FIND("|", Table3[[#This Row],[category]]) + 1) - FIND("|", Table3[[#This Row],[category]]) - 1)</f>
        <v>Accessories&amp;Peripherals</v>
      </c>
      <c r="H1103" t="str">
        <f>RIGHT(Table3[[#This Row],[category]], LEN(Table3[[#This Row],[category]]) - FIND("|", Table3[[#This Row],[category]], FIND("|", Table3[[#This Row],[category]]) + 1))</f>
        <v>Cables&amp;Accessories|Cables|USBCables</v>
      </c>
      <c r="I1103" s="6">
        <v>389</v>
      </c>
      <c r="J1103" s="6">
        <v>1099</v>
      </c>
      <c r="K1103" s="1">
        <f t="shared" si="108"/>
        <v>64.604185623293915</v>
      </c>
      <c r="L1103" s="3">
        <v>0.65</v>
      </c>
      <c r="M1103" s="1">
        <v>4.3</v>
      </c>
      <c r="N1103" s="11">
        <v>974</v>
      </c>
      <c r="O1103" s="7">
        <f>IF(ISNUMBER(Table3[[#This Row],[rating]]), Table3[[#This Row],[rating]], "")</f>
        <v>4.3</v>
      </c>
      <c r="P1103" s="7">
        <f>Table3[[#This Row],[average rating]] + (Table3[[#This Row],[rating_count]] / 1000)</f>
        <v>5.274</v>
      </c>
      <c r="Q1103" s="7">
        <f>IFERROR(ROUND(VALUE(Table3[[#This Row],[rating]]), 0), "")</f>
        <v>4</v>
      </c>
      <c r="R1103" t="s">
        <v>328</v>
      </c>
      <c r="S1103" t="s">
        <v>329</v>
      </c>
      <c r="T1103" t="s">
        <v>330</v>
      </c>
      <c r="U1103" t="s">
        <v>331</v>
      </c>
      <c r="V1103" t="s">
        <v>332</v>
      </c>
      <c r="W1103" t="s">
        <v>333</v>
      </c>
      <c r="X1103" t="s">
        <v>334</v>
      </c>
      <c r="Y1103" t="s">
        <v>335</v>
      </c>
      <c r="Z1103" s="6">
        <f t="shared" si="109"/>
        <v>1070426</v>
      </c>
      <c r="AA1103" s="6">
        <f>IFERROR(VALUE(Table3[[#This Row],[potential revenue]]), 0)</f>
        <v>1070426</v>
      </c>
      <c r="AB1103" t="str">
        <f t="shared" si="110"/>
        <v>No</v>
      </c>
      <c r="AC1103">
        <f t="shared" si="107"/>
        <v>0</v>
      </c>
      <c r="AD1103" t="str">
        <f t="shared" si="111"/>
        <v>&gt;₹500</v>
      </c>
      <c r="AE1103" t="str">
        <f t="shared" si="112"/>
        <v>61–70%</v>
      </c>
    </row>
    <row r="1104" spans="1:31" x14ac:dyDescent="0.35">
      <c r="A1104" t="s">
        <v>1371</v>
      </c>
      <c r="B1104" t="s">
        <v>2285</v>
      </c>
      <c r="C1104" t="str">
        <f>PROPER(Table3[[#This Row],[product_name2]])</f>
        <v>Wayona Usb Type C Fast Charging Cable Charger Cord 3A Qc 3.0 Data Cable Compatible With Samsung Galaxy S10E S10 S9 S8 S20 Plus, Note 10 9 8, M51 A40 A50 A70, Moto G7 G8 (1M, Grey)</v>
      </c>
      <c r="D1104" t="s">
        <v>2286</v>
      </c>
      <c r="E1104" t="s">
        <v>20</v>
      </c>
      <c r="F1104" t="str">
        <f>LEFT(Table3[[#This Row],[category]], FIND("|", Table3[[#This Row],[category]]) - 1)</f>
        <v>Computers&amp;Accessories</v>
      </c>
      <c r="G1104" t="str">
        <f>MID(Table3[[#This Row],[category]], FIND("|", Table3[[#This Row],[category]]) + 1, FIND("|", Table3[[#This Row],[category]], FIND("|", Table3[[#This Row],[category]]) + 1) - FIND("|", Table3[[#This Row],[category]]) - 1)</f>
        <v>Accessories&amp;Peripherals</v>
      </c>
      <c r="H1104" t="str">
        <f>RIGHT(Table3[[#This Row],[category]], LEN(Table3[[#This Row],[category]]) - FIND("|", Table3[[#This Row],[category]], FIND("|", Table3[[#This Row],[category]]) + 1))</f>
        <v>Cables&amp;Accessories|Cables|USBCables</v>
      </c>
      <c r="I1104" s="6">
        <v>339</v>
      </c>
      <c r="J1104" s="6">
        <v>1099</v>
      </c>
      <c r="K1104" s="1">
        <f t="shared" si="108"/>
        <v>69.153776160145583</v>
      </c>
      <c r="L1104" s="3">
        <v>0.69</v>
      </c>
      <c r="M1104" s="1">
        <v>4.3</v>
      </c>
      <c r="N1104" s="11">
        <v>974</v>
      </c>
      <c r="O1104" s="7">
        <f>IF(ISNUMBER(Table3[[#This Row],[rating]]), Table3[[#This Row],[rating]], "")</f>
        <v>4.3</v>
      </c>
      <c r="P1104" s="7">
        <f>Table3[[#This Row],[average rating]] + (Table3[[#This Row],[rating_count]] / 1000)</f>
        <v>5.274</v>
      </c>
      <c r="Q1104" s="7">
        <f>IFERROR(ROUND(VALUE(Table3[[#This Row],[rating]]), 0), "")</f>
        <v>4</v>
      </c>
      <c r="R1104" t="s">
        <v>1373</v>
      </c>
      <c r="S1104" t="s">
        <v>329</v>
      </c>
      <c r="T1104" t="s">
        <v>330</v>
      </c>
      <c r="U1104" t="s">
        <v>331</v>
      </c>
      <c r="V1104" t="s">
        <v>332</v>
      </c>
      <c r="W1104" t="s">
        <v>333</v>
      </c>
      <c r="X1104" t="s">
        <v>1374</v>
      </c>
      <c r="Y1104" t="s">
        <v>1375</v>
      </c>
      <c r="Z1104" s="6">
        <f t="shared" si="109"/>
        <v>1070426</v>
      </c>
      <c r="AA1104" s="6">
        <f>IFERROR(VALUE(Table3[[#This Row],[potential revenue]]), 0)</f>
        <v>1070426</v>
      </c>
      <c r="AB1104" t="str">
        <f t="shared" si="110"/>
        <v>Yes</v>
      </c>
      <c r="AC1104">
        <f t="shared" si="107"/>
        <v>0</v>
      </c>
      <c r="AD1104" t="str">
        <f t="shared" si="111"/>
        <v>₹200–₹500</v>
      </c>
      <c r="AE1104" t="str">
        <f t="shared" si="112"/>
        <v>61–70%</v>
      </c>
    </row>
    <row r="1105" spans="1:31" x14ac:dyDescent="0.35">
      <c r="A1105" t="s">
        <v>326</v>
      </c>
      <c r="B1105" t="s">
        <v>3335</v>
      </c>
      <c r="C1105" t="str">
        <f>PROPER(Table3[[#This Row],[product_name2]])</f>
        <v>Redmi 10A (Slate Grey, 4Gb Ram, 64Gb Storage) | 2 Ghz Octa Core Helio G25 | 5000 Mah Battery | Finger Print Sensor | Upto 5Gb Ram With Ram Booster</v>
      </c>
      <c r="D1105" t="s">
        <v>3336</v>
      </c>
      <c r="E1105" t="s">
        <v>20</v>
      </c>
      <c r="F1105" t="str">
        <f>LEFT(Table3[[#This Row],[category]], FIND("|", Table3[[#This Row],[category]]) - 1)</f>
        <v>Computers&amp;Accessories</v>
      </c>
      <c r="G1105" t="str">
        <f>MID(Table3[[#This Row],[category]], FIND("|", Table3[[#This Row],[category]]) + 1, FIND("|", Table3[[#This Row],[category]], FIND("|", Table3[[#This Row],[category]]) + 1) - FIND("|", Table3[[#This Row],[category]]) - 1)</f>
        <v>Accessories&amp;Peripherals</v>
      </c>
      <c r="H1105" t="str">
        <f>RIGHT(Table3[[#This Row],[category]], LEN(Table3[[#This Row],[category]]) - FIND("|", Table3[[#This Row],[category]], FIND("|", Table3[[#This Row],[category]]) + 1))</f>
        <v>Cables&amp;Accessories|Cables|USBCables</v>
      </c>
      <c r="I1105" s="6">
        <v>389</v>
      </c>
      <c r="J1105" s="6">
        <v>1099</v>
      </c>
      <c r="K1105" s="1">
        <f t="shared" si="108"/>
        <v>64.604185623293915</v>
      </c>
      <c r="L1105" s="3">
        <v>0.65</v>
      </c>
      <c r="M1105" s="1">
        <v>4.3</v>
      </c>
      <c r="N1105" s="11">
        <v>974</v>
      </c>
      <c r="O1105" s="7">
        <f>IF(ISNUMBER(Table3[[#This Row],[rating]]), Table3[[#This Row],[rating]], "")</f>
        <v>4.3</v>
      </c>
      <c r="P1105" s="7">
        <f>Table3[[#This Row],[average rating]] + (Table3[[#This Row],[rating_count]] / 1000)</f>
        <v>5.274</v>
      </c>
      <c r="Q1105" s="7">
        <f>IFERROR(ROUND(VALUE(Table3[[#This Row],[rating]]), 0), "")</f>
        <v>4</v>
      </c>
      <c r="R1105" t="s">
        <v>328</v>
      </c>
      <c r="S1105" t="s">
        <v>329</v>
      </c>
      <c r="T1105" t="s">
        <v>330</v>
      </c>
      <c r="U1105" t="s">
        <v>331</v>
      </c>
      <c r="V1105" t="s">
        <v>332</v>
      </c>
      <c r="W1105" t="s">
        <v>333</v>
      </c>
      <c r="X1105" t="s">
        <v>6888</v>
      </c>
      <c r="Y1105" t="s">
        <v>6889</v>
      </c>
      <c r="Z1105" s="6">
        <f t="shared" si="109"/>
        <v>1070426</v>
      </c>
      <c r="AA1105" s="6">
        <f>IFERROR(VALUE(Table3[[#This Row],[potential revenue]]), 0)</f>
        <v>1070426</v>
      </c>
      <c r="AB1105" t="str">
        <f t="shared" si="110"/>
        <v>Yes</v>
      </c>
      <c r="AC1105">
        <f t="shared" si="107"/>
        <v>0</v>
      </c>
      <c r="AD1105" t="str">
        <f t="shared" si="111"/>
        <v>₹200–₹500</v>
      </c>
      <c r="AE1105" t="str">
        <f t="shared" si="112"/>
        <v>61–70%</v>
      </c>
    </row>
    <row r="1106" spans="1:31" x14ac:dyDescent="0.35">
      <c r="A1106" t="s">
        <v>1977</v>
      </c>
      <c r="B1106" t="s">
        <v>196</v>
      </c>
      <c r="C1106" t="str">
        <f>PROPER(Table3[[#This Row],[product_name2]])</f>
        <v>Lg 80 Cm (32 Inches) Hd Ready Smart Led Tv 32Lm563Bptc (Dark Iron Gray)</v>
      </c>
      <c r="D1106" t="s">
        <v>197</v>
      </c>
      <c r="E1106" t="s">
        <v>651</v>
      </c>
      <c r="F1106" t="str">
        <f>LEFT(Table3[[#This Row],[category]], FIND("|", Table3[[#This Row],[category]]) - 1)</f>
        <v>Electronics</v>
      </c>
      <c r="G1106" t="str">
        <f>MID(Table3[[#This Row],[category]], FIND("|", Table3[[#This Row],[category]]) + 1, FIND("|", Table3[[#This Row],[category]], FIND("|", Table3[[#This Row],[category]]) + 1) - FIND("|", Table3[[#This Row],[category]]) - 1)</f>
        <v>HomeTheater,TV&amp;Video</v>
      </c>
      <c r="H1106" t="str">
        <f>RIGHT(Table3[[#This Row],[category]], LEN(Table3[[#This Row],[category]]) - FIND("|", Table3[[#This Row],[category]], FIND("|", Table3[[#This Row],[category]]) + 1))</f>
        <v>Accessories|TVMounts,Stands&amp;Turntables|TVWall&amp;CeilingMounts</v>
      </c>
      <c r="I1106" s="6">
        <v>399</v>
      </c>
      <c r="J1106" s="6">
        <v>799</v>
      </c>
      <c r="K1106" s="1">
        <f t="shared" si="108"/>
        <v>50.062578222778477</v>
      </c>
      <c r="L1106" s="3">
        <v>0.5</v>
      </c>
      <c r="M1106" s="1">
        <v>4.0999999999999996</v>
      </c>
      <c r="N1106" s="11">
        <v>1161</v>
      </c>
      <c r="O1106" s="7">
        <f>IF(ISNUMBER(Table3[[#This Row],[rating]]), Table3[[#This Row],[rating]], "")</f>
        <v>4.0999999999999996</v>
      </c>
      <c r="P1106" s="7">
        <f>Table3[[#This Row],[average rating]] + (Table3[[#This Row],[rating_count]] / 1000)</f>
        <v>5.2609999999999992</v>
      </c>
      <c r="Q1106" s="7">
        <f>IFERROR(ROUND(VALUE(Table3[[#This Row],[rating]]), 0), "")</f>
        <v>4</v>
      </c>
      <c r="R1106" t="s">
        <v>1979</v>
      </c>
      <c r="S1106" t="s">
        <v>1980</v>
      </c>
      <c r="T1106" t="s">
        <v>1981</v>
      </c>
      <c r="U1106" t="s">
        <v>1982</v>
      </c>
      <c r="V1106" t="s">
        <v>1983</v>
      </c>
      <c r="W1106" t="s">
        <v>1984</v>
      </c>
      <c r="X1106" t="s">
        <v>1985</v>
      </c>
      <c r="Y1106" t="s">
        <v>1986</v>
      </c>
      <c r="Z1106" s="6">
        <f t="shared" si="109"/>
        <v>927639</v>
      </c>
      <c r="AA1106" s="6">
        <f>IFERROR(VALUE(Table3[[#This Row],[potential revenue]]), 0)</f>
        <v>927639</v>
      </c>
      <c r="AB1106" t="str">
        <f t="shared" si="110"/>
        <v>Yes</v>
      </c>
      <c r="AC1106">
        <f t="shared" si="107"/>
        <v>0</v>
      </c>
      <c r="AD1106" t="str">
        <f t="shared" si="111"/>
        <v>₹200–₹500</v>
      </c>
      <c r="AE1106" t="str">
        <f t="shared" si="112"/>
        <v>51–60%</v>
      </c>
    </row>
    <row r="1107" spans="1:31" x14ac:dyDescent="0.35">
      <c r="A1107" t="s">
        <v>2161</v>
      </c>
      <c r="B1107" t="s">
        <v>4592</v>
      </c>
      <c r="C1107" t="str">
        <f>PROPER(Table3[[#This Row],[product_name2]])</f>
        <v>Sounce Gold Plated 3.5 Mm Headphone Splitter For Computer 2 Male To 1 Female 3.5Mm Headphone Mic Audio Y Splitter Cable Smartphone Headset To Pc Adapter ‚Äì (Black,20Cm)</v>
      </c>
      <c r="D1107" t="s">
        <v>4593</v>
      </c>
      <c r="E1107" t="s">
        <v>651</v>
      </c>
      <c r="F1107" t="str">
        <f>LEFT(Table3[[#This Row],[category]], FIND("|", Table3[[#This Row],[category]]) - 1)</f>
        <v>Electronics</v>
      </c>
      <c r="G1107" t="str">
        <f>MID(Table3[[#This Row],[category]], FIND("|", Table3[[#This Row],[category]]) + 1, FIND("|", Table3[[#This Row],[category]], FIND("|", Table3[[#This Row],[category]]) + 1) - FIND("|", Table3[[#This Row],[category]]) - 1)</f>
        <v>HomeTheater,TV&amp;Video</v>
      </c>
      <c r="H1107" t="str">
        <f>RIGHT(Table3[[#This Row],[category]], LEN(Table3[[#This Row],[category]]) - FIND("|", Table3[[#This Row],[category]], FIND("|", Table3[[#This Row],[category]]) + 1))</f>
        <v>Accessories|TVMounts,Stands&amp;Turntables|TVWall&amp;CeilingMounts</v>
      </c>
      <c r="I1107" s="6">
        <v>399</v>
      </c>
      <c r="J1107" s="6">
        <v>999</v>
      </c>
      <c r="K1107" s="1">
        <f t="shared" si="108"/>
        <v>60.06006006006006</v>
      </c>
      <c r="L1107" s="3">
        <v>0.6</v>
      </c>
      <c r="M1107" s="1">
        <v>4</v>
      </c>
      <c r="N1107" s="11">
        <v>1236</v>
      </c>
      <c r="O1107" s="7">
        <f>IF(ISNUMBER(Table3[[#This Row],[rating]]), Table3[[#This Row],[rating]], "")</f>
        <v>4</v>
      </c>
      <c r="P1107" s="7">
        <f>Table3[[#This Row],[average rating]] + (Table3[[#This Row],[rating_count]] / 1000)</f>
        <v>5.2359999999999998</v>
      </c>
      <c r="Q1107" s="7">
        <f>IFERROR(ROUND(VALUE(Table3[[#This Row],[rating]]), 0), "")</f>
        <v>4</v>
      </c>
      <c r="R1107" t="s">
        <v>2163</v>
      </c>
      <c r="S1107" t="s">
        <v>2164</v>
      </c>
      <c r="T1107" t="s">
        <v>2165</v>
      </c>
      <c r="U1107" t="s">
        <v>2166</v>
      </c>
      <c r="V1107" t="s">
        <v>2167</v>
      </c>
      <c r="W1107" t="s">
        <v>2168</v>
      </c>
      <c r="X1107" t="s">
        <v>2169</v>
      </c>
      <c r="Y1107" t="s">
        <v>2170</v>
      </c>
      <c r="Z1107" s="6">
        <f t="shared" si="109"/>
        <v>1234764</v>
      </c>
      <c r="AA1107" s="6">
        <f>IFERROR(VALUE(Table3[[#This Row],[potential revenue]]), 0)</f>
        <v>1234764</v>
      </c>
      <c r="AB1107" t="str">
        <f t="shared" si="110"/>
        <v>Yes</v>
      </c>
      <c r="AC1107">
        <f t="shared" si="107"/>
        <v>0</v>
      </c>
      <c r="AD1107" t="str">
        <f t="shared" si="111"/>
        <v>₹200–₹500</v>
      </c>
      <c r="AE1107" t="str">
        <f t="shared" si="112"/>
        <v>61–70%</v>
      </c>
    </row>
    <row r="1108" spans="1:31" x14ac:dyDescent="0.35">
      <c r="A1108" t="s">
        <v>12977</v>
      </c>
      <c r="B1108" t="s">
        <v>7805</v>
      </c>
      <c r="C1108" t="str">
        <f>PROPER(Table3[[#This Row],[product_name2]])</f>
        <v>Rpm Euro Games Laptop/Pc Controller Wired For Windows - 7, 8, 8.1, 10 And Xp, Ps3(Upgraded With Xyab Buttons)</v>
      </c>
      <c r="D1108" t="s">
        <v>7806</v>
      </c>
      <c r="E1108" t="s">
        <v>8595</v>
      </c>
      <c r="F1108" t="str">
        <f>LEFT(Table3[[#This Row],[category]], FIND("|", Table3[[#This Row],[category]]) - 1)</f>
        <v>Home&amp;Kitchen</v>
      </c>
      <c r="G1108" t="str">
        <f>MID(Table3[[#This Row],[category]], FIND("|", Table3[[#This Row],[category]]) + 1, FIND("|", Table3[[#This Row],[category]], FIND("|", Table3[[#This Row],[category]]) + 1) - FIND("|", Table3[[#This Row],[category]]) - 1)</f>
        <v>Heating,Cooling&amp;AirQuality</v>
      </c>
      <c r="H1108" t="str">
        <f>RIGHT(Table3[[#This Row],[category]], LEN(Table3[[#This Row],[category]]) - FIND("|", Table3[[#This Row],[category]], FIND("|", Table3[[#This Row],[category]]) + 1))</f>
        <v>RoomHeaters|ElectricHeaters</v>
      </c>
      <c r="I1108" s="6">
        <v>3487.77</v>
      </c>
      <c r="J1108" s="6">
        <v>4990</v>
      </c>
      <c r="K1108" s="1">
        <f t="shared" si="108"/>
        <v>30.104809619238477</v>
      </c>
      <c r="L1108" s="3">
        <v>0.3</v>
      </c>
      <c r="M1108" s="1">
        <v>4.0999999999999996</v>
      </c>
      <c r="N1108" s="11">
        <v>1127</v>
      </c>
      <c r="O1108" s="7">
        <f>IF(ISNUMBER(Table3[[#This Row],[rating]]), Table3[[#This Row],[rating]], "")</f>
        <v>4.0999999999999996</v>
      </c>
      <c r="P1108" s="7">
        <f>Table3[[#This Row],[average rating]] + (Table3[[#This Row],[rating_count]] / 1000)</f>
        <v>5.2269999999999994</v>
      </c>
      <c r="Q1108" s="7">
        <f>IFERROR(ROUND(VALUE(Table3[[#This Row],[rating]]), 0), "")</f>
        <v>4</v>
      </c>
      <c r="R1108" t="s">
        <v>12979</v>
      </c>
      <c r="S1108" t="s">
        <v>12980</v>
      </c>
      <c r="T1108" t="s">
        <v>12981</v>
      </c>
      <c r="U1108" t="s">
        <v>12982</v>
      </c>
      <c r="V1108" t="s">
        <v>12983</v>
      </c>
      <c r="W1108" t="s">
        <v>12984</v>
      </c>
      <c r="X1108" t="s">
        <v>12985</v>
      </c>
      <c r="Y1108" t="s">
        <v>12986</v>
      </c>
      <c r="Z1108" s="6">
        <f t="shared" si="109"/>
        <v>5623730</v>
      </c>
      <c r="AA1108" s="6">
        <f>IFERROR(VALUE(Table3[[#This Row],[potential revenue]]), 0)</f>
        <v>5623730</v>
      </c>
      <c r="AB1108" t="str">
        <f t="shared" si="110"/>
        <v>Yes</v>
      </c>
      <c r="AC1108">
        <f t="shared" si="107"/>
        <v>0</v>
      </c>
      <c r="AD1108" t="str">
        <f t="shared" si="111"/>
        <v>₹200–₹500</v>
      </c>
      <c r="AE1108" t="str">
        <f t="shared" si="112"/>
        <v>31–40%</v>
      </c>
    </row>
    <row r="1109" spans="1:31" x14ac:dyDescent="0.35">
      <c r="A1109" t="s">
        <v>6837</v>
      </c>
      <c r="B1109" t="s">
        <v>8729</v>
      </c>
      <c r="C1109" t="str">
        <f>PROPER(Table3[[#This Row],[product_name2]])</f>
        <v>Pro365 Indo Mocktails/Coffee Foamer/Cappuccino/Lemonade/Milk Frother (6 Months Warranty)</v>
      </c>
      <c r="D1109" t="s">
        <v>8730</v>
      </c>
      <c r="E1109" t="s">
        <v>4879</v>
      </c>
      <c r="F1109" t="str">
        <f>LEFT(Table3[[#This Row],[category]], FIND("|", Table3[[#This Row],[category]]) - 1)</f>
        <v>Computers&amp;Accessories</v>
      </c>
      <c r="G1109" t="str">
        <f>MID(Table3[[#This Row],[category]], FIND("|", Table3[[#This Row],[category]]) + 1, FIND("|", Table3[[#This Row],[category]], FIND("|", Table3[[#This Row],[category]]) + 1) - FIND("|", Table3[[#This Row],[category]]) - 1)</f>
        <v>Accessories&amp;Peripherals</v>
      </c>
      <c r="H1109" t="str">
        <f>RIGHT(Table3[[#This Row],[category]], LEN(Table3[[#This Row],[category]]) - FIND("|", Table3[[#This Row],[category]], FIND("|", Table3[[#This Row],[category]]) + 1))</f>
        <v>Keyboards,Mice&amp;InputDevices|GraphicTablets</v>
      </c>
      <c r="I1109" s="6">
        <v>249</v>
      </c>
      <c r="J1109" s="6">
        <v>600</v>
      </c>
      <c r="K1109" s="1">
        <f t="shared" si="108"/>
        <v>58.5</v>
      </c>
      <c r="L1109" s="3">
        <v>0.59</v>
      </c>
      <c r="M1109" s="1">
        <v>4</v>
      </c>
      <c r="N1109" s="11">
        <v>1208</v>
      </c>
      <c r="O1109" s="7">
        <f>IF(ISNUMBER(Table3[[#This Row],[rating]]), Table3[[#This Row],[rating]], "")</f>
        <v>4</v>
      </c>
      <c r="P1109" s="7">
        <f>Table3[[#This Row],[average rating]] + (Table3[[#This Row],[rating_count]] / 1000)</f>
        <v>5.2080000000000002</v>
      </c>
      <c r="Q1109" s="7">
        <f>IFERROR(ROUND(VALUE(Table3[[#This Row],[rating]]), 0), "")</f>
        <v>4</v>
      </c>
      <c r="R1109" t="s">
        <v>6839</v>
      </c>
      <c r="S1109" t="s">
        <v>6840</v>
      </c>
      <c r="T1109" t="s">
        <v>6841</v>
      </c>
      <c r="U1109" t="s">
        <v>6842</v>
      </c>
      <c r="V1109" t="s">
        <v>6843</v>
      </c>
      <c r="W1109" t="s">
        <v>6844</v>
      </c>
      <c r="X1109" t="s">
        <v>6845</v>
      </c>
      <c r="Y1109" t="s">
        <v>6846</v>
      </c>
      <c r="Z1109" s="6">
        <f t="shared" si="109"/>
        <v>724800</v>
      </c>
      <c r="AA1109" s="6">
        <f>IFERROR(VALUE(Table3[[#This Row],[potential revenue]]), 0)</f>
        <v>724800</v>
      </c>
      <c r="AB1109" t="str">
        <f t="shared" si="110"/>
        <v>No</v>
      </c>
      <c r="AC1109">
        <f t="shared" si="107"/>
        <v>0</v>
      </c>
      <c r="AD1109" t="str">
        <f t="shared" si="111"/>
        <v>&gt;₹500</v>
      </c>
      <c r="AE1109" t="str">
        <f t="shared" si="112"/>
        <v>51–60%</v>
      </c>
    </row>
    <row r="1110" spans="1:31" x14ac:dyDescent="0.35">
      <c r="A1110" t="s">
        <v>12152</v>
      </c>
      <c r="B1110" t="s">
        <v>10639</v>
      </c>
      <c r="C1110" t="str">
        <f>PROPER(Table3[[#This Row],[product_name2]])</f>
        <v>Figment Handheld Milk Frother Rechargeable, 3-Speed Electric Frother For Coffee With 2 Whisks And Coffee Decoration Tool, Coffee Frother Mixer, Crescent Enterprises Vrw0.50Bk (A1)</v>
      </c>
      <c r="D1110" t="s">
        <v>10640</v>
      </c>
      <c r="E1110" t="s">
        <v>9678</v>
      </c>
      <c r="F1110" t="str">
        <f>LEFT(Table3[[#This Row],[category]], FIND("|", Table3[[#This Row],[category]]) - 1)</f>
        <v>Home&amp;Kitchen</v>
      </c>
      <c r="G1110" t="str">
        <f>MID(Table3[[#This Row],[category]], FIND("|", Table3[[#This Row],[category]]) + 1, FIND("|", Table3[[#This Row],[category]], FIND("|", Table3[[#This Row],[category]]) + 1) - FIND("|", Table3[[#This Row],[category]]) - 1)</f>
        <v>Kitchen&amp;HomeAppliances</v>
      </c>
      <c r="H1110" t="str">
        <f>RIGHT(Table3[[#This Row],[category]], LEN(Table3[[#This Row],[category]]) - FIND("|", Table3[[#This Row],[category]], FIND("|", Table3[[#This Row],[category]]) + 1))</f>
        <v>WaterPurifiers&amp;Accessories|WaterPurifierAccessories</v>
      </c>
      <c r="I1110" s="6">
        <v>185</v>
      </c>
      <c r="J1110" s="6">
        <v>599</v>
      </c>
      <c r="K1110" s="1">
        <f t="shared" si="108"/>
        <v>69.115191986644405</v>
      </c>
      <c r="L1110" s="3">
        <v>0.69</v>
      </c>
      <c r="M1110" s="1">
        <v>3.9</v>
      </c>
      <c r="N1110" s="11">
        <v>1306</v>
      </c>
      <c r="O1110" s="7">
        <f>IF(ISNUMBER(Table3[[#This Row],[rating]]), Table3[[#This Row],[rating]], "")</f>
        <v>3.9</v>
      </c>
      <c r="P1110" s="7">
        <f>Table3[[#This Row],[average rating]] + (Table3[[#This Row],[rating_count]] / 1000)</f>
        <v>5.2059999999999995</v>
      </c>
      <c r="Q1110" s="7">
        <f>IFERROR(ROUND(VALUE(Table3[[#This Row],[rating]]), 0), "")</f>
        <v>4</v>
      </c>
      <c r="R1110" t="s">
        <v>12154</v>
      </c>
      <c r="S1110" t="s">
        <v>12155</v>
      </c>
      <c r="T1110" t="s">
        <v>12156</v>
      </c>
      <c r="U1110" t="s">
        <v>12157</v>
      </c>
      <c r="V1110" t="s">
        <v>12158</v>
      </c>
      <c r="W1110" t="s">
        <v>12159</v>
      </c>
      <c r="X1110" t="s">
        <v>12160</v>
      </c>
      <c r="Y1110" t="s">
        <v>12161</v>
      </c>
      <c r="Z1110" s="6">
        <f t="shared" si="109"/>
        <v>782294</v>
      </c>
      <c r="AA1110" s="6">
        <f>IFERROR(VALUE(Table3[[#This Row],[potential revenue]]), 0)</f>
        <v>782294</v>
      </c>
      <c r="AB1110" t="str">
        <f t="shared" si="110"/>
        <v>Yes</v>
      </c>
      <c r="AC1110">
        <f t="shared" si="107"/>
        <v>0</v>
      </c>
      <c r="AD1110" t="str">
        <f t="shared" si="111"/>
        <v>₹200–₹500</v>
      </c>
      <c r="AE1110" t="str">
        <f t="shared" si="112"/>
        <v>61–70%</v>
      </c>
    </row>
    <row r="1111" spans="1:31" x14ac:dyDescent="0.35">
      <c r="A1111" t="s">
        <v>11788</v>
      </c>
      <c r="B1111" t="s">
        <v>7657</v>
      </c>
      <c r="C1111" t="str">
        <f>PROPER(Table3[[#This Row],[product_name2]])</f>
        <v>Boat Bassheads 102 Wired In Ear Earphones With Mic (Mint Green)</v>
      </c>
      <c r="D1111" t="s">
        <v>7658</v>
      </c>
      <c r="E1111" t="s">
        <v>8742</v>
      </c>
      <c r="F1111" t="str">
        <f>LEFT(Table3[[#This Row],[category]], FIND("|", Table3[[#This Row],[category]]) - 1)</f>
        <v>Home&amp;Kitchen</v>
      </c>
      <c r="G1111" t="str">
        <f>MID(Table3[[#This Row],[category]], FIND("|", Table3[[#This Row],[category]]) + 1, FIND("|", Table3[[#This Row],[category]], FIND("|", Table3[[#This Row],[category]]) + 1) - FIND("|", Table3[[#This Row],[category]]) - 1)</f>
        <v>Kitchen&amp;HomeAppliances</v>
      </c>
      <c r="H1111" t="str">
        <f>RIGHT(Table3[[#This Row],[category]], LEN(Table3[[#This Row],[category]]) - FIND("|", Table3[[#This Row],[category]], FIND("|", Table3[[#This Row],[category]]) + 1))</f>
        <v>Vacuum,Cleaning&amp;Ironing|Irons,Steamers&amp;Accessories|Irons|DryIrons</v>
      </c>
      <c r="I1111" s="6">
        <v>699</v>
      </c>
      <c r="J1111" s="6">
        <v>850</v>
      </c>
      <c r="K1111" s="1">
        <f t="shared" si="108"/>
        <v>17.764705882352942</v>
      </c>
      <c r="L1111" s="3">
        <v>0.18</v>
      </c>
      <c r="M1111" s="1">
        <v>4.0999999999999996</v>
      </c>
      <c r="N1111" s="11">
        <v>1106</v>
      </c>
      <c r="O1111" s="7">
        <f>IF(ISNUMBER(Table3[[#This Row],[rating]]), Table3[[#This Row],[rating]], "")</f>
        <v>4.0999999999999996</v>
      </c>
      <c r="P1111" s="7">
        <f>Table3[[#This Row],[average rating]] + (Table3[[#This Row],[rating_count]] / 1000)</f>
        <v>5.2059999999999995</v>
      </c>
      <c r="Q1111" s="7">
        <f>IFERROR(ROUND(VALUE(Table3[[#This Row],[rating]]), 0), "")</f>
        <v>4</v>
      </c>
      <c r="R1111" t="s">
        <v>11790</v>
      </c>
      <c r="S1111" t="s">
        <v>11791</v>
      </c>
      <c r="T1111" t="s">
        <v>11792</v>
      </c>
      <c r="U1111" t="s">
        <v>11793</v>
      </c>
      <c r="V1111" t="s">
        <v>11794</v>
      </c>
      <c r="W1111" t="s">
        <v>11795</v>
      </c>
      <c r="X1111" t="s">
        <v>11796</v>
      </c>
      <c r="Y1111" t="s">
        <v>11797</v>
      </c>
      <c r="Z1111" s="6">
        <f t="shared" si="109"/>
        <v>940100</v>
      </c>
      <c r="AA1111" s="6">
        <f>IFERROR(VALUE(Table3[[#This Row],[potential revenue]]), 0)</f>
        <v>940100</v>
      </c>
      <c r="AB1111" t="str">
        <f t="shared" si="110"/>
        <v>Yes</v>
      </c>
      <c r="AC1111">
        <f t="shared" si="107"/>
        <v>0</v>
      </c>
      <c r="AD1111" t="str">
        <f t="shared" si="111"/>
        <v>&lt;₹200</v>
      </c>
      <c r="AE1111" t="str">
        <f t="shared" si="112"/>
        <v>11–20%</v>
      </c>
    </row>
    <row r="1112" spans="1:31" x14ac:dyDescent="0.35">
      <c r="A1112" t="s">
        <v>10829</v>
      </c>
      <c r="B1112" t="s">
        <v>11497</v>
      </c>
      <c r="C1112" t="str">
        <f>PROPER(Table3[[#This Row],[product_name2]])</f>
        <v>Avnish Tap Water Purifier Filter Faucet 6 Layer Carbon Activated Dust Chlorine Remover Water Softener For Drinking Cartridge Alkaline Taps For Kitchen Sink Bathroom Wash Basin (6-Layer Filtration)</v>
      </c>
      <c r="D1112" t="s">
        <v>11498</v>
      </c>
      <c r="E1112" t="s">
        <v>8941</v>
      </c>
      <c r="F1112" t="str">
        <f>LEFT(Table3[[#This Row],[category]], FIND("|", Table3[[#This Row],[category]]) - 1)</f>
        <v>Home&amp;Kitchen</v>
      </c>
      <c r="G1112" t="str">
        <f>MID(Table3[[#This Row],[category]], FIND("|", Table3[[#This Row],[category]]) + 1, FIND("|", Table3[[#This Row],[category]], FIND("|", Table3[[#This Row],[category]]) + 1) - FIND("|", Table3[[#This Row],[category]]) - 1)</f>
        <v>Kitchen&amp;HomeAppliances</v>
      </c>
      <c r="H1112" t="str">
        <f>RIGHT(Table3[[#This Row],[category]], LEN(Table3[[#This Row],[category]]) - FIND("|", Table3[[#This Row],[category]], FIND("|", Table3[[#This Row],[category]]) + 1))</f>
        <v>Vacuum,Cleaning&amp;Ironing|Irons,Steamers&amp;Accessories|Irons|SteamIrons</v>
      </c>
      <c r="I1112" s="6">
        <v>3299</v>
      </c>
      <c r="J1112" s="6">
        <v>4995</v>
      </c>
      <c r="K1112" s="1">
        <f t="shared" si="108"/>
        <v>33.953953953953956</v>
      </c>
      <c r="L1112" s="3">
        <v>0.34</v>
      </c>
      <c r="M1112" s="1">
        <v>3.8</v>
      </c>
      <c r="N1112" s="11">
        <v>1393</v>
      </c>
      <c r="O1112" s="7">
        <f>IF(ISNUMBER(Table3[[#This Row],[rating]]), Table3[[#This Row],[rating]], "")</f>
        <v>3.8</v>
      </c>
      <c r="P1112" s="7">
        <f>Table3[[#This Row],[average rating]] + (Table3[[#This Row],[rating_count]] / 1000)</f>
        <v>5.1929999999999996</v>
      </c>
      <c r="Q1112" s="7">
        <f>IFERROR(ROUND(VALUE(Table3[[#This Row],[rating]]), 0), "")</f>
        <v>4</v>
      </c>
      <c r="R1112" t="s">
        <v>10831</v>
      </c>
      <c r="S1112" t="s">
        <v>10832</v>
      </c>
      <c r="T1112" t="s">
        <v>10833</v>
      </c>
      <c r="U1112" t="s">
        <v>10834</v>
      </c>
      <c r="V1112" t="s">
        <v>10835</v>
      </c>
      <c r="W1112" t="s">
        <v>10836</v>
      </c>
      <c r="X1112" t="s">
        <v>10837</v>
      </c>
      <c r="Y1112" t="s">
        <v>10838</v>
      </c>
      <c r="Z1112" s="6">
        <f t="shared" si="109"/>
        <v>6958035</v>
      </c>
      <c r="AA1112" s="6">
        <f>IFERROR(VALUE(Table3[[#This Row],[potential revenue]]), 0)</f>
        <v>6958035</v>
      </c>
      <c r="AB1112" t="str">
        <f t="shared" si="110"/>
        <v>No</v>
      </c>
      <c r="AC1112">
        <f t="shared" si="107"/>
        <v>0</v>
      </c>
      <c r="AD1112" t="str">
        <f t="shared" si="111"/>
        <v>&gt;₹500</v>
      </c>
      <c r="AE1112" t="str">
        <f t="shared" si="112"/>
        <v>31–40%</v>
      </c>
    </row>
    <row r="1113" spans="1:31" x14ac:dyDescent="0.35">
      <c r="A1113" t="s">
        <v>8027</v>
      </c>
      <c r="B1113" t="s">
        <v>6995</v>
      </c>
      <c r="C1113" t="str">
        <f>PROPER(Table3[[#This Row],[product_name2]])</f>
        <v>Duracell Rechargeable Aa 2500Mah Batteries, 4 Pcs</v>
      </c>
      <c r="D1113" t="s">
        <v>6996</v>
      </c>
      <c r="E1113" t="s">
        <v>6233</v>
      </c>
      <c r="F1113" t="str">
        <f>LEFT(Table3[[#This Row],[category]], FIND("|", Table3[[#This Row],[category]]) - 1)</f>
        <v>Computers&amp;Accessories</v>
      </c>
      <c r="G1113" t="str">
        <f>MID(Table3[[#This Row],[category]], FIND("|", Table3[[#This Row],[category]]) + 1, FIND("|", Table3[[#This Row],[category]], FIND("|", Table3[[#This Row],[category]]) + 1) - FIND("|", Table3[[#This Row],[category]]) - 1)</f>
        <v>Accessories&amp;Peripherals</v>
      </c>
      <c r="H1113" t="str">
        <f>RIGHT(Table3[[#This Row],[category]], LEN(Table3[[#This Row],[category]]) - FIND("|", Table3[[#This Row],[category]], FIND("|", Table3[[#This Row],[category]]) + 1))</f>
        <v>LaptopAccessories|Bags&amp;Sleeves|LaptopSleeves&amp;Slipcases</v>
      </c>
      <c r="I1113" s="6">
        <v>269</v>
      </c>
      <c r="J1113" s="6">
        <v>1099</v>
      </c>
      <c r="K1113" s="1">
        <f t="shared" si="108"/>
        <v>75.52320291173794</v>
      </c>
      <c r="L1113" s="3">
        <v>0.76</v>
      </c>
      <c r="M1113" s="1">
        <v>4.0999999999999996</v>
      </c>
      <c r="N1113" s="11">
        <v>1092</v>
      </c>
      <c r="O1113" s="7">
        <f>IF(ISNUMBER(Table3[[#This Row],[rating]]), Table3[[#This Row],[rating]], "")</f>
        <v>4.0999999999999996</v>
      </c>
      <c r="P1113" s="7">
        <f>Table3[[#This Row],[average rating]] + (Table3[[#This Row],[rating_count]] / 1000)</f>
        <v>5.1920000000000002</v>
      </c>
      <c r="Q1113" s="7">
        <f>IFERROR(ROUND(VALUE(Table3[[#This Row],[rating]]), 0), "")</f>
        <v>4</v>
      </c>
      <c r="R1113" t="s">
        <v>8029</v>
      </c>
      <c r="S1113" t="s">
        <v>8030</v>
      </c>
      <c r="T1113" t="s">
        <v>8031</v>
      </c>
      <c r="U1113" t="s">
        <v>8032</v>
      </c>
      <c r="V1113" t="s">
        <v>8033</v>
      </c>
      <c r="W1113" t="s">
        <v>8034</v>
      </c>
      <c r="X1113" t="s">
        <v>8035</v>
      </c>
      <c r="Y1113" t="s">
        <v>8036</v>
      </c>
      <c r="Z1113" s="6">
        <f t="shared" si="109"/>
        <v>1200108</v>
      </c>
      <c r="AA1113" s="6">
        <f>IFERROR(VALUE(Table3[[#This Row],[potential revenue]]), 0)</f>
        <v>1200108</v>
      </c>
      <c r="AB1113" t="str">
        <f t="shared" si="110"/>
        <v>No</v>
      </c>
      <c r="AC1113">
        <f t="shared" si="107"/>
        <v>0</v>
      </c>
      <c r="AD1113" t="str">
        <f t="shared" si="111"/>
        <v>&gt;₹500</v>
      </c>
      <c r="AE1113" t="str">
        <f t="shared" si="112"/>
        <v>71–80%</v>
      </c>
    </row>
    <row r="1114" spans="1:31" x14ac:dyDescent="0.35">
      <c r="A1114" t="s">
        <v>10869</v>
      </c>
      <c r="B1114" t="s">
        <v>11999</v>
      </c>
      <c r="C1114" t="str">
        <f>PROPER(Table3[[#This Row],[product_name2]])</f>
        <v>Sujata Chutney Steel Jar, 400 Ml, (White), Stainless Steel</v>
      </c>
      <c r="D1114" t="s">
        <v>12000</v>
      </c>
      <c r="E1114" t="s">
        <v>8930</v>
      </c>
      <c r="F1114" t="str">
        <f>LEFT(Table3[[#This Row],[category]], FIND("|", Table3[[#This Row],[category]]) - 1)</f>
        <v>Home&amp;Kitchen</v>
      </c>
      <c r="G1114" t="str">
        <f>MID(Table3[[#This Row],[category]], FIND("|", Table3[[#This Row],[category]]) + 1, FIND("|", Table3[[#This Row],[category]], FIND("|", Table3[[#This Row],[category]]) + 1) - FIND("|", Table3[[#This Row],[category]]) - 1)</f>
        <v>HomeStorage&amp;Organization</v>
      </c>
      <c r="H1114" t="str">
        <f>RIGHT(Table3[[#This Row],[category]], LEN(Table3[[#This Row],[category]]) - FIND("|", Table3[[#This Row],[category]], FIND("|", Table3[[#This Row],[category]]) + 1))</f>
        <v>LaundryOrganization|LaundryBaskets</v>
      </c>
      <c r="I1114" s="6">
        <v>351</v>
      </c>
      <c r="J1114" s="6">
        <v>1099</v>
      </c>
      <c r="K1114" s="1">
        <f t="shared" si="108"/>
        <v>68.061874431301177</v>
      </c>
      <c r="L1114" s="3">
        <v>0.68</v>
      </c>
      <c r="M1114" s="1">
        <v>3.7</v>
      </c>
      <c r="N1114" s="11">
        <v>1470</v>
      </c>
      <c r="O1114" s="7">
        <f>IF(ISNUMBER(Table3[[#This Row],[rating]]), Table3[[#This Row],[rating]], "")</f>
        <v>3.7</v>
      </c>
      <c r="P1114" s="7">
        <f>Table3[[#This Row],[average rating]] + (Table3[[#This Row],[rating_count]] / 1000)</f>
        <v>5.17</v>
      </c>
      <c r="Q1114" s="7">
        <f>IFERROR(ROUND(VALUE(Table3[[#This Row],[rating]]), 0), "")</f>
        <v>4</v>
      </c>
      <c r="R1114" t="s">
        <v>10871</v>
      </c>
      <c r="S1114" t="s">
        <v>10872</v>
      </c>
      <c r="T1114" t="s">
        <v>10873</v>
      </c>
      <c r="U1114" t="s">
        <v>10874</v>
      </c>
      <c r="V1114" t="s">
        <v>10875</v>
      </c>
      <c r="W1114" t="s">
        <v>10876</v>
      </c>
      <c r="X1114" t="s">
        <v>10877</v>
      </c>
      <c r="Y1114" t="s">
        <v>10878</v>
      </c>
      <c r="Z1114" s="6">
        <f t="shared" si="109"/>
        <v>1615530</v>
      </c>
      <c r="AA1114" s="6">
        <f>IFERROR(VALUE(Table3[[#This Row],[potential revenue]]), 0)</f>
        <v>1615530</v>
      </c>
      <c r="AB1114" t="str">
        <f t="shared" si="110"/>
        <v>Yes</v>
      </c>
      <c r="AC1114">
        <f t="shared" si="107"/>
        <v>0</v>
      </c>
      <c r="AD1114" t="str">
        <f t="shared" si="111"/>
        <v>₹200–₹500</v>
      </c>
      <c r="AE1114" t="str">
        <f t="shared" si="112"/>
        <v>61–70%</v>
      </c>
    </row>
    <row r="1115" spans="1:31" x14ac:dyDescent="0.35">
      <c r="A1115" t="s">
        <v>4798</v>
      </c>
      <c r="B1115" t="s">
        <v>1321</v>
      </c>
      <c r="C1115" t="str">
        <f>PROPER(Table3[[#This Row],[product_name2]])</f>
        <v>Amazonbasics New Release Nylon Usb-A To Lightning Cable Cord, Mfi Certified Charger For Apple Iphone, Ipad, Silver, 6-Ft</v>
      </c>
      <c r="D1115" t="s">
        <v>1322</v>
      </c>
      <c r="E1115" t="s">
        <v>2964</v>
      </c>
      <c r="F1115" t="str">
        <f>LEFT(Table3[[#This Row],[category]], FIND("|", Table3[[#This Row],[category]]) - 1)</f>
        <v>Electronics</v>
      </c>
      <c r="G1115" t="str">
        <f>MID(Table3[[#This Row],[category]], FIND("|", Table3[[#This Row],[category]]) + 1, FIND("|", Table3[[#This Row],[category]], FIND("|", Table3[[#This Row],[category]]) + 1) - FIND("|", Table3[[#This Row],[category]]) - 1)</f>
        <v>WearableTechnology</v>
      </c>
      <c r="H1115" t="str">
        <f>RIGHT(Table3[[#This Row],[category]], LEN(Table3[[#This Row],[category]]) - FIND("|", Table3[[#This Row],[category]], FIND("|", Table3[[#This Row],[category]]) + 1))</f>
        <v>SmartWatches</v>
      </c>
      <c r="I1115" s="6">
        <v>2999</v>
      </c>
      <c r="J1115" s="6">
        <v>11999</v>
      </c>
      <c r="K1115" s="1">
        <f t="shared" si="108"/>
        <v>75.006250520876733</v>
      </c>
      <c r="L1115" s="3">
        <v>0.75</v>
      </c>
      <c r="M1115" s="1">
        <v>4.4000000000000004</v>
      </c>
      <c r="N1115" s="11">
        <v>768</v>
      </c>
      <c r="O1115" s="7">
        <f>IF(ISNUMBER(Table3[[#This Row],[rating]]), Table3[[#This Row],[rating]], "")</f>
        <v>4.4000000000000004</v>
      </c>
      <c r="P1115" s="7">
        <f>Table3[[#This Row],[average rating]] + (Table3[[#This Row],[rating_count]] / 1000)</f>
        <v>5.1680000000000001</v>
      </c>
      <c r="Q1115" s="7">
        <f>IFERROR(ROUND(VALUE(Table3[[#This Row],[rating]]), 0), "")</f>
        <v>4</v>
      </c>
      <c r="R1115" t="s">
        <v>4800</v>
      </c>
      <c r="S1115" t="s">
        <v>4801</v>
      </c>
      <c r="T1115" t="s">
        <v>4802</v>
      </c>
      <c r="U1115" t="s">
        <v>4803</v>
      </c>
      <c r="V1115" t="s">
        <v>4804</v>
      </c>
      <c r="W1115" t="s">
        <v>4805</v>
      </c>
      <c r="X1115" t="s">
        <v>4806</v>
      </c>
      <c r="Y1115" t="s">
        <v>4807</v>
      </c>
      <c r="Z1115" s="6">
        <f t="shared" si="109"/>
        <v>9215232</v>
      </c>
      <c r="AA1115" s="6">
        <f>IFERROR(VALUE(Table3[[#This Row],[potential revenue]]), 0)</f>
        <v>9215232</v>
      </c>
      <c r="AB1115" t="str">
        <f t="shared" si="110"/>
        <v>Yes</v>
      </c>
      <c r="AC1115">
        <f t="shared" si="107"/>
        <v>0</v>
      </c>
      <c r="AD1115" t="str">
        <f t="shared" si="111"/>
        <v>₹200–₹500</v>
      </c>
      <c r="AE1115" t="str">
        <f t="shared" si="112"/>
        <v>71–80%</v>
      </c>
    </row>
    <row r="1116" spans="1:31" x14ac:dyDescent="0.35">
      <c r="A1116" t="s">
        <v>9348</v>
      </c>
      <c r="B1116" t="s">
        <v>7219</v>
      </c>
      <c r="C1116" t="str">
        <f>PROPER(Table3[[#This Row],[product_name2]])</f>
        <v>Noise Colorfit Ultra Buzz Bluetooth Calling Smart Watch With 1.75" Hd Display, 320X385 Px Resolution, 100 Sports Modes, Stock Market Info Smartwatch For Men &amp; Women (Olive Green)</v>
      </c>
      <c r="D1116" t="s">
        <v>7220</v>
      </c>
      <c r="E1116" t="s">
        <v>8930</v>
      </c>
      <c r="F1116" t="str">
        <f>LEFT(Table3[[#This Row],[category]], FIND("|", Table3[[#This Row],[category]]) - 1)</f>
        <v>Home&amp;Kitchen</v>
      </c>
      <c r="G1116" t="str">
        <f>MID(Table3[[#This Row],[category]], FIND("|", Table3[[#This Row],[category]]) + 1, FIND("|", Table3[[#This Row],[category]], FIND("|", Table3[[#This Row],[category]]) + 1) - FIND("|", Table3[[#This Row],[category]]) - 1)</f>
        <v>HomeStorage&amp;Organization</v>
      </c>
      <c r="H1116" t="str">
        <f>RIGHT(Table3[[#This Row],[category]], LEN(Table3[[#This Row],[category]]) - FIND("|", Table3[[#This Row],[category]], FIND("|", Table3[[#This Row],[category]]) + 1))</f>
        <v>LaundryOrganization|LaundryBaskets</v>
      </c>
      <c r="I1116" s="6">
        <v>355</v>
      </c>
      <c r="J1116" s="6">
        <v>899</v>
      </c>
      <c r="K1116" s="1">
        <f t="shared" si="108"/>
        <v>60.511679644048947</v>
      </c>
      <c r="L1116" s="3">
        <v>0.61</v>
      </c>
      <c r="M1116" s="1">
        <v>4.0999999999999996</v>
      </c>
      <c r="N1116" s="11">
        <v>1051</v>
      </c>
      <c r="O1116" s="7">
        <f>IF(ISNUMBER(Table3[[#This Row],[rating]]), Table3[[#This Row],[rating]], "")</f>
        <v>4.0999999999999996</v>
      </c>
      <c r="P1116" s="7">
        <f>Table3[[#This Row],[average rating]] + (Table3[[#This Row],[rating_count]] / 1000)</f>
        <v>5.1509999999999998</v>
      </c>
      <c r="Q1116" s="7">
        <f>IFERROR(ROUND(VALUE(Table3[[#This Row],[rating]]), 0), "")</f>
        <v>4</v>
      </c>
      <c r="R1116" t="s">
        <v>9350</v>
      </c>
      <c r="S1116" t="s">
        <v>9351</v>
      </c>
      <c r="T1116" t="s">
        <v>9352</v>
      </c>
      <c r="U1116" t="s">
        <v>9353</v>
      </c>
      <c r="V1116" t="s">
        <v>9354</v>
      </c>
      <c r="W1116" t="s">
        <v>9355</v>
      </c>
      <c r="X1116" t="s">
        <v>9356</v>
      </c>
      <c r="Y1116" t="s">
        <v>9357</v>
      </c>
      <c r="Z1116" s="6">
        <f t="shared" si="109"/>
        <v>944849</v>
      </c>
      <c r="AA1116" s="6">
        <f>IFERROR(VALUE(Table3[[#This Row],[potential revenue]]), 0)</f>
        <v>944849</v>
      </c>
      <c r="AB1116" t="str">
        <f t="shared" si="110"/>
        <v>Yes</v>
      </c>
      <c r="AC1116">
        <f t="shared" si="107"/>
        <v>0</v>
      </c>
      <c r="AD1116" t="str">
        <f t="shared" si="111"/>
        <v>&gt;₹500</v>
      </c>
      <c r="AE1116" t="str">
        <f t="shared" si="112"/>
        <v>61–70%</v>
      </c>
    </row>
    <row r="1117" spans="1:31" x14ac:dyDescent="0.35">
      <c r="A1117" t="s">
        <v>916</v>
      </c>
      <c r="B1117" t="s">
        <v>5758</v>
      </c>
      <c r="C1117" t="str">
        <f>PROPER(Table3[[#This Row],[product_name2]])</f>
        <v>Digitek Dtr 550 Lw (67 Inch) Tripod For Dslr, Camera |Operating Height: 5.57 Feet | Maximum Load Capacity Up To 4.5Kg | Portable Lightweight Aluminum Tripod With 360 Degree Ball Head | Carry Bag Included (Black) (Dtr 550Lw)</v>
      </c>
      <c r="D1117" t="s">
        <v>5759</v>
      </c>
      <c r="E1117" t="s">
        <v>20</v>
      </c>
      <c r="F1117" t="str">
        <f>LEFT(Table3[[#This Row],[category]], FIND("|", Table3[[#This Row],[category]]) - 1)</f>
        <v>Computers&amp;Accessories</v>
      </c>
      <c r="G1117" t="str">
        <f>MID(Table3[[#This Row],[category]], FIND("|", Table3[[#This Row],[category]]) + 1, FIND("|", Table3[[#This Row],[category]], FIND("|", Table3[[#This Row],[category]]) + 1) - FIND("|", Table3[[#This Row],[category]]) - 1)</f>
        <v>Accessories&amp;Peripherals</v>
      </c>
      <c r="H1117" t="str">
        <f>RIGHT(Table3[[#This Row],[category]], LEN(Table3[[#This Row],[category]]) - FIND("|", Table3[[#This Row],[category]], FIND("|", Table3[[#This Row],[category]]) + 1))</f>
        <v>Cables&amp;Accessories|Cables|USBCables</v>
      </c>
      <c r="I1117" s="6">
        <v>719</v>
      </c>
      <c r="J1117" s="6">
        <v>1499</v>
      </c>
      <c r="K1117" s="1">
        <f t="shared" si="108"/>
        <v>52.034689793195469</v>
      </c>
      <c r="L1117" s="3">
        <v>0.52</v>
      </c>
      <c r="M1117" s="1">
        <v>4.0999999999999996</v>
      </c>
      <c r="N1117" s="11">
        <v>1045</v>
      </c>
      <c r="O1117" s="7">
        <f>IF(ISNUMBER(Table3[[#This Row],[rating]]), Table3[[#This Row],[rating]], "")</f>
        <v>4.0999999999999996</v>
      </c>
      <c r="P1117" s="7">
        <f>Table3[[#This Row],[average rating]] + (Table3[[#This Row],[rating_count]] / 1000)</f>
        <v>5.1449999999999996</v>
      </c>
      <c r="Q1117" s="7">
        <f>IFERROR(ROUND(VALUE(Table3[[#This Row],[rating]]), 0), "")</f>
        <v>4</v>
      </c>
      <c r="R1117" t="s">
        <v>918</v>
      </c>
      <c r="S1117" t="s">
        <v>919</v>
      </c>
      <c r="T1117" t="s">
        <v>920</v>
      </c>
      <c r="U1117" t="s">
        <v>921</v>
      </c>
      <c r="V1117" t="s">
        <v>922</v>
      </c>
      <c r="W1117" t="s">
        <v>923</v>
      </c>
      <c r="X1117" t="s">
        <v>924</v>
      </c>
      <c r="Y1117" t="s">
        <v>925</v>
      </c>
      <c r="Z1117" s="6">
        <f t="shared" si="109"/>
        <v>1566455</v>
      </c>
      <c r="AA1117" s="6">
        <f>IFERROR(VALUE(Table3[[#This Row],[potential revenue]]), 0)</f>
        <v>1566455</v>
      </c>
      <c r="AB1117" t="str">
        <f t="shared" si="110"/>
        <v>Yes</v>
      </c>
      <c r="AC1117">
        <f t="shared" si="107"/>
        <v>0</v>
      </c>
      <c r="AD1117" t="str">
        <f t="shared" si="111"/>
        <v>₹200–₹500</v>
      </c>
      <c r="AE1117" t="str">
        <f t="shared" si="112"/>
        <v>51–60%</v>
      </c>
    </row>
    <row r="1118" spans="1:31" x14ac:dyDescent="0.35">
      <c r="A1118" t="s">
        <v>2407</v>
      </c>
      <c r="B1118" t="s">
        <v>5913</v>
      </c>
      <c r="C1118" t="str">
        <f>PROPER(Table3[[#This Row],[product_name2]])</f>
        <v>Gizga Essentials Professional 3-In-1 Cleaning Kit For Camera, Lens, Binocular, Laptop, Tv, Monitor, Smartphone, Tablet (Includes: Cleaning Liquid 100Ml, Plush Microfiber Cloth, Dust Removal Brush)</v>
      </c>
      <c r="D1118" t="s">
        <v>5914</v>
      </c>
      <c r="E1118" t="s">
        <v>20</v>
      </c>
      <c r="F1118" t="str">
        <f>LEFT(Table3[[#This Row],[category]], FIND("|", Table3[[#This Row],[category]]) - 1)</f>
        <v>Computers&amp;Accessories</v>
      </c>
      <c r="G1118" t="str">
        <f>MID(Table3[[#This Row],[category]], FIND("|", Table3[[#This Row],[category]]) + 1, FIND("|", Table3[[#This Row],[category]], FIND("|", Table3[[#This Row],[category]]) + 1) - FIND("|", Table3[[#This Row],[category]]) - 1)</f>
        <v>Accessories&amp;Peripherals</v>
      </c>
      <c r="H1118" t="str">
        <f>RIGHT(Table3[[#This Row],[category]], LEN(Table3[[#This Row],[category]]) - FIND("|", Table3[[#This Row],[category]], FIND("|", Table3[[#This Row],[category]]) + 1))</f>
        <v>Cables&amp;Accessories|Cables|USBCables</v>
      </c>
      <c r="I1118" s="6">
        <v>719</v>
      </c>
      <c r="J1118" s="6">
        <v>1499</v>
      </c>
      <c r="K1118" s="1">
        <f t="shared" si="108"/>
        <v>52.034689793195469</v>
      </c>
      <c r="L1118" s="3">
        <v>0.52</v>
      </c>
      <c r="M1118" s="1">
        <v>4.0999999999999996</v>
      </c>
      <c r="N1118" s="11">
        <v>1045</v>
      </c>
      <c r="O1118" s="7">
        <f>IF(ISNUMBER(Table3[[#This Row],[rating]]), Table3[[#This Row],[rating]], "")</f>
        <v>4.0999999999999996</v>
      </c>
      <c r="P1118" s="7">
        <f>Table3[[#This Row],[average rating]] + (Table3[[#This Row],[rating_count]] / 1000)</f>
        <v>5.1449999999999996</v>
      </c>
      <c r="Q1118" s="7">
        <f>IFERROR(ROUND(VALUE(Table3[[#This Row],[rating]]), 0), "")</f>
        <v>4</v>
      </c>
      <c r="R1118" t="s">
        <v>2409</v>
      </c>
      <c r="S1118" t="s">
        <v>919</v>
      </c>
      <c r="T1118" t="s">
        <v>920</v>
      </c>
      <c r="U1118" t="s">
        <v>921</v>
      </c>
      <c r="V1118" t="s">
        <v>922</v>
      </c>
      <c r="W1118" t="s">
        <v>923</v>
      </c>
      <c r="X1118" t="s">
        <v>2410</v>
      </c>
      <c r="Y1118" t="s">
        <v>2411</v>
      </c>
      <c r="Z1118" s="6">
        <f t="shared" si="109"/>
        <v>1566455</v>
      </c>
      <c r="AA1118" s="6">
        <f>IFERROR(VALUE(Table3[[#This Row],[potential revenue]]), 0)</f>
        <v>1566455</v>
      </c>
      <c r="AB1118" t="str">
        <f t="shared" si="110"/>
        <v>Yes</v>
      </c>
      <c r="AC1118">
        <f t="shared" si="107"/>
        <v>0</v>
      </c>
      <c r="AD1118" t="str">
        <f t="shared" si="111"/>
        <v>&gt;₹500</v>
      </c>
      <c r="AE1118" t="str">
        <f t="shared" si="112"/>
        <v>51–60%</v>
      </c>
    </row>
    <row r="1119" spans="1:31" x14ac:dyDescent="0.35">
      <c r="A1119" t="s">
        <v>11656</v>
      </c>
      <c r="B1119" t="s">
        <v>7631</v>
      </c>
      <c r="C1119" t="str">
        <f>PROPER(Table3[[#This Row],[product_name2]])</f>
        <v>Hp Gt 53 Xl Cartridge Ink</v>
      </c>
      <c r="D1119" t="s">
        <v>7632</v>
      </c>
      <c r="E1119" t="s">
        <v>9105</v>
      </c>
      <c r="F1119" t="str">
        <f>LEFT(Table3[[#This Row],[category]], FIND("|", Table3[[#This Row],[category]]) - 1)</f>
        <v>Home&amp;Kitchen</v>
      </c>
      <c r="G1119" t="str">
        <f>MID(Table3[[#This Row],[category]], FIND("|", Table3[[#This Row],[category]]) + 1, FIND("|", Table3[[#This Row],[category]], FIND("|", Table3[[#This Row],[category]]) + 1) - FIND("|", Table3[[#This Row],[category]]) - 1)</f>
        <v>Kitchen&amp;HomeAppliances</v>
      </c>
      <c r="H1119" t="str">
        <f>RIGHT(Table3[[#This Row],[category]], LEN(Table3[[#This Row],[category]]) - FIND("|", Table3[[#This Row],[category]], FIND("|", Table3[[#This Row],[category]]) + 1))</f>
        <v>SmallKitchenAppliances|SandwichMakers</v>
      </c>
      <c r="I1119" s="6">
        <v>1474</v>
      </c>
      <c r="J1119" s="6">
        <v>4650</v>
      </c>
      <c r="K1119" s="1">
        <f t="shared" si="108"/>
        <v>68.3010752688172</v>
      </c>
      <c r="L1119" s="3">
        <v>0.68</v>
      </c>
      <c r="M1119" s="1">
        <v>4.0999999999999996</v>
      </c>
      <c r="N1119" s="11">
        <v>1045</v>
      </c>
      <c r="O1119" s="7">
        <f>IF(ISNUMBER(Table3[[#This Row],[rating]]), Table3[[#This Row],[rating]], "")</f>
        <v>4.0999999999999996</v>
      </c>
      <c r="P1119" s="7">
        <f>Table3[[#This Row],[average rating]] + (Table3[[#This Row],[rating_count]] / 1000)</f>
        <v>5.1449999999999996</v>
      </c>
      <c r="Q1119" s="7">
        <f>IFERROR(ROUND(VALUE(Table3[[#This Row],[rating]]), 0), "")</f>
        <v>4</v>
      </c>
      <c r="R1119" t="s">
        <v>11658</v>
      </c>
      <c r="S1119" t="s">
        <v>11659</v>
      </c>
      <c r="T1119" t="s">
        <v>11660</v>
      </c>
      <c r="U1119" t="s">
        <v>11661</v>
      </c>
      <c r="V1119" t="s">
        <v>11662</v>
      </c>
      <c r="W1119" t="s">
        <v>11663</v>
      </c>
      <c r="X1119" t="s">
        <v>11664</v>
      </c>
      <c r="Y1119" t="s">
        <v>11665</v>
      </c>
      <c r="Z1119" s="6">
        <f t="shared" si="109"/>
        <v>4859250</v>
      </c>
      <c r="AA1119" s="6">
        <f>IFERROR(VALUE(Table3[[#This Row],[potential revenue]]), 0)</f>
        <v>4859250</v>
      </c>
      <c r="AB1119" t="str">
        <f t="shared" si="110"/>
        <v>Yes</v>
      </c>
      <c r="AC1119">
        <f t="shared" si="107"/>
        <v>0</v>
      </c>
      <c r="AD1119" t="str">
        <f t="shared" si="111"/>
        <v>&gt;₹500</v>
      </c>
      <c r="AE1119" t="str">
        <f t="shared" si="112"/>
        <v>61–70%</v>
      </c>
    </row>
    <row r="1120" spans="1:31" x14ac:dyDescent="0.35">
      <c r="A1120" t="s">
        <v>4482</v>
      </c>
      <c r="B1120" t="s">
        <v>12474</v>
      </c>
      <c r="C1120" t="str">
        <f>PROPER(Table3[[#This Row],[product_name2]])</f>
        <v>Shakti Technology S3 High Pressure Car Washer Machine 1800 Watts And Pressure 120 Bar For Cleaning Car, Bike &amp; Home</v>
      </c>
      <c r="D1120" t="s">
        <v>12475</v>
      </c>
      <c r="E1120" t="s">
        <v>3061</v>
      </c>
      <c r="F1120" t="str">
        <f>LEFT(Table3[[#This Row],[category]], FIND("|", Table3[[#This Row],[category]]) - 1)</f>
        <v>Electronics</v>
      </c>
      <c r="G1120" t="str">
        <f>MID(Table3[[#This Row],[category]], FIND("|", Table3[[#This Row],[category]]) + 1, FIND("|", Table3[[#This Row],[category]], FIND("|", Table3[[#This Row],[category]]) + 1) - FIND("|", Table3[[#This Row],[category]]) - 1)</f>
        <v>Mobiles&amp;Accessories</v>
      </c>
      <c r="H1120" t="str">
        <f>RIGHT(Table3[[#This Row],[category]], LEN(Table3[[#This Row],[category]]) - FIND("|", Table3[[#This Row],[category]], FIND("|", Table3[[#This Row],[category]]) + 1))</f>
        <v>Smartphones&amp;BasicMobiles|BasicMobiles</v>
      </c>
      <c r="I1120" s="6">
        <v>3799</v>
      </c>
      <c r="J1120" s="6">
        <v>5299</v>
      </c>
      <c r="K1120" s="1">
        <f t="shared" si="108"/>
        <v>28.307227778826196</v>
      </c>
      <c r="L1120" s="3">
        <v>0.28000000000000003</v>
      </c>
      <c r="M1120" s="1">
        <v>3.5</v>
      </c>
      <c r="N1120" s="11">
        <v>1641</v>
      </c>
      <c r="O1120" s="7">
        <f>IF(ISNUMBER(Table3[[#This Row],[rating]]), Table3[[#This Row],[rating]], "")</f>
        <v>3.5</v>
      </c>
      <c r="P1120" s="7">
        <f>Table3[[#This Row],[average rating]] + (Table3[[#This Row],[rating_count]] / 1000)</f>
        <v>5.141</v>
      </c>
      <c r="Q1120" s="7">
        <f>IFERROR(ROUND(VALUE(Table3[[#This Row],[rating]]), 0), "")</f>
        <v>4</v>
      </c>
      <c r="R1120" t="s">
        <v>4484</v>
      </c>
      <c r="S1120" t="s">
        <v>4485</v>
      </c>
      <c r="T1120" t="s">
        <v>4486</v>
      </c>
      <c r="U1120" t="s">
        <v>4487</v>
      </c>
      <c r="V1120" t="s">
        <v>4488</v>
      </c>
      <c r="W1120" t="s">
        <v>4489</v>
      </c>
      <c r="X1120" t="s">
        <v>4490</v>
      </c>
      <c r="Y1120" t="s">
        <v>4491</v>
      </c>
      <c r="Z1120" s="6">
        <f t="shared" si="109"/>
        <v>8695659</v>
      </c>
      <c r="AA1120" s="6">
        <f>IFERROR(VALUE(Table3[[#This Row],[potential revenue]]), 0)</f>
        <v>8695659</v>
      </c>
      <c r="AB1120" t="str">
        <f t="shared" si="110"/>
        <v>Yes</v>
      </c>
      <c r="AC1120">
        <f t="shared" si="107"/>
        <v>0</v>
      </c>
      <c r="AD1120" t="str">
        <f t="shared" si="111"/>
        <v>&gt;₹500</v>
      </c>
      <c r="AE1120" t="str">
        <f t="shared" si="112"/>
        <v>21–30%</v>
      </c>
    </row>
    <row r="1121" spans="1:31" x14ac:dyDescent="0.35">
      <c r="A1121" t="s">
        <v>2777</v>
      </c>
      <c r="B1121" t="s">
        <v>2551</v>
      </c>
      <c r="C1121" t="str">
        <f>PROPER(Table3[[#This Row],[product_name2]])</f>
        <v>Amazonbasics Double Braided Nylon Usb Type-C To Type-C 2.0 Cable, Charging Adapter, Smartphone 6 Feet, Dark Grey</v>
      </c>
      <c r="D1121" t="s">
        <v>2552</v>
      </c>
      <c r="E1121" t="s">
        <v>20</v>
      </c>
      <c r="F1121" t="str">
        <f>LEFT(Table3[[#This Row],[category]], FIND("|", Table3[[#This Row],[category]]) - 1)</f>
        <v>Computers&amp;Accessories</v>
      </c>
      <c r="G1121" t="str">
        <f>MID(Table3[[#This Row],[category]], FIND("|", Table3[[#This Row],[category]]) + 1, FIND("|", Table3[[#This Row],[category]], FIND("|", Table3[[#This Row],[category]]) + 1) - FIND("|", Table3[[#This Row],[category]]) - 1)</f>
        <v>Accessories&amp;Peripherals</v>
      </c>
      <c r="H1121" t="str">
        <f>RIGHT(Table3[[#This Row],[category]], LEN(Table3[[#This Row],[category]]) - FIND("|", Table3[[#This Row],[category]], FIND("|", Table3[[#This Row],[category]]) + 1))</f>
        <v>Cables&amp;Accessories|Cables|USBCables</v>
      </c>
      <c r="I1121" s="6">
        <v>389</v>
      </c>
      <c r="J1121" s="6">
        <v>999</v>
      </c>
      <c r="K1121" s="1">
        <f t="shared" si="108"/>
        <v>61.061061061061061</v>
      </c>
      <c r="L1121" s="3">
        <v>0.61</v>
      </c>
      <c r="M1121" s="1">
        <v>4.3</v>
      </c>
      <c r="N1121" s="11">
        <v>838</v>
      </c>
      <c r="O1121" s="7">
        <f>IF(ISNUMBER(Table3[[#This Row],[rating]]), Table3[[#This Row],[rating]], "")</f>
        <v>4.3</v>
      </c>
      <c r="P1121" s="7">
        <f>Table3[[#This Row],[average rating]] + (Table3[[#This Row],[rating_count]] / 1000)</f>
        <v>5.1379999999999999</v>
      </c>
      <c r="Q1121" s="7">
        <f>IFERROR(ROUND(VALUE(Table3[[#This Row],[rating]]), 0), "")</f>
        <v>4</v>
      </c>
      <c r="R1121" t="s">
        <v>2779</v>
      </c>
      <c r="S1121" t="s">
        <v>2780</v>
      </c>
      <c r="T1121" t="s">
        <v>2781</v>
      </c>
      <c r="U1121" t="s">
        <v>2782</v>
      </c>
      <c r="V1121" t="s">
        <v>2783</v>
      </c>
      <c r="W1121" t="s">
        <v>2784</v>
      </c>
      <c r="X1121" t="s">
        <v>2785</v>
      </c>
      <c r="Y1121" t="s">
        <v>2786</v>
      </c>
      <c r="Z1121" s="6">
        <f t="shared" si="109"/>
        <v>837162</v>
      </c>
      <c r="AA1121" s="6">
        <f>IFERROR(VALUE(Table3[[#This Row],[potential revenue]]), 0)</f>
        <v>837162</v>
      </c>
      <c r="AB1121" t="str">
        <f t="shared" si="110"/>
        <v>No</v>
      </c>
      <c r="AC1121">
        <f t="shared" si="107"/>
        <v>0</v>
      </c>
      <c r="AD1121" t="str">
        <f t="shared" si="111"/>
        <v>&gt;₹500</v>
      </c>
      <c r="AE1121" t="str">
        <f t="shared" si="112"/>
        <v>61–70%</v>
      </c>
    </row>
    <row r="1122" spans="1:31" x14ac:dyDescent="0.35">
      <c r="A1122" t="s">
        <v>2907</v>
      </c>
      <c r="B1122" t="s">
        <v>2565</v>
      </c>
      <c r="C1122" t="str">
        <f>PROPER(Table3[[#This Row],[product_name2]])</f>
        <v>Amazonbasics 10.2 Gbps High-Speed 4K Hdmi Cable With Braided Cord (10-Foot, Dark Grey)</v>
      </c>
      <c r="D1122" t="s">
        <v>2566</v>
      </c>
      <c r="E1122" t="s">
        <v>20</v>
      </c>
      <c r="F1122" t="str">
        <f>LEFT(Table3[[#This Row],[category]], FIND("|", Table3[[#This Row],[category]]) - 1)</f>
        <v>Computers&amp;Accessories</v>
      </c>
      <c r="G1122" t="str">
        <f>MID(Table3[[#This Row],[category]], FIND("|", Table3[[#This Row],[category]]) + 1, FIND("|", Table3[[#This Row],[category]], FIND("|", Table3[[#This Row],[category]]) + 1) - FIND("|", Table3[[#This Row],[category]]) - 1)</f>
        <v>Accessories&amp;Peripherals</v>
      </c>
      <c r="H1122" t="str">
        <f>RIGHT(Table3[[#This Row],[category]], LEN(Table3[[#This Row],[category]]) - FIND("|", Table3[[#This Row],[category]], FIND("|", Table3[[#This Row],[category]]) + 1))</f>
        <v>Cables&amp;Accessories|Cables|USBCables</v>
      </c>
      <c r="I1122" s="6">
        <v>349</v>
      </c>
      <c r="J1122" s="6">
        <v>999</v>
      </c>
      <c r="K1122" s="1">
        <f t="shared" si="108"/>
        <v>65.06506506506507</v>
      </c>
      <c r="L1122" s="3">
        <v>0.65</v>
      </c>
      <c r="M1122" s="1">
        <v>4.3</v>
      </c>
      <c r="N1122" s="11">
        <v>838</v>
      </c>
      <c r="O1122" s="7">
        <f>IF(ISNUMBER(Table3[[#This Row],[rating]]), Table3[[#This Row],[rating]], "")</f>
        <v>4.3</v>
      </c>
      <c r="P1122" s="7">
        <f>Table3[[#This Row],[average rating]] + (Table3[[#This Row],[rating_count]] / 1000)</f>
        <v>5.1379999999999999</v>
      </c>
      <c r="Q1122" s="7">
        <f>IFERROR(ROUND(VALUE(Table3[[#This Row],[rating]]), 0), "")</f>
        <v>4</v>
      </c>
      <c r="R1122" t="s">
        <v>2909</v>
      </c>
      <c r="S1122" t="s">
        <v>2780</v>
      </c>
      <c r="T1122" t="s">
        <v>2781</v>
      </c>
      <c r="U1122" t="s">
        <v>2782</v>
      </c>
      <c r="V1122" t="s">
        <v>2783</v>
      </c>
      <c r="W1122" t="s">
        <v>2784</v>
      </c>
      <c r="X1122" t="s">
        <v>2910</v>
      </c>
      <c r="Y1122" t="s">
        <v>2911</v>
      </c>
      <c r="Z1122" s="6">
        <f t="shared" si="109"/>
        <v>837162</v>
      </c>
      <c r="AA1122" s="6">
        <f>IFERROR(VALUE(Table3[[#This Row],[potential revenue]]), 0)</f>
        <v>837162</v>
      </c>
      <c r="AB1122" t="str">
        <f t="shared" si="110"/>
        <v>Yes</v>
      </c>
      <c r="AC1122">
        <f t="shared" si="107"/>
        <v>0</v>
      </c>
      <c r="AD1122" t="str">
        <f t="shared" si="111"/>
        <v>₹200–₹500</v>
      </c>
      <c r="AE1122" t="str">
        <f t="shared" si="112"/>
        <v>61–70%</v>
      </c>
    </row>
    <row r="1123" spans="1:31" x14ac:dyDescent="0.35">
      <c r="A1123" t="s">
        <v>9749</v>
      </c>
      <c r="B1123" t="s">
        <v>7321</v>
      </c>
      <c r="C1123" t="str">
        <f>PROPER(Table3[[#This Row],[product_name2]])</f>
        <v>Hp Deskjet 2331 Colour Printer, Scanner And Copier For Home/Small Office, Compact Size, Reliable, Easy Set-Up Through Smart App On Your Pc Connected Through Usb, Ideal For Home.</v>
      </c>
      <c r="D1123" t="s">
        <v>7322</v>
      </c>
      <c r="E1123" t="s">
        <v>8731</v>
      </c>
      <c r="F1123" t="str">
        <f>LEFT(Table3[[#This Row],[category]], FIND("|", Table3[[#This Row],[category]]) - 1)</f>
        <v>Home&amp;Kitchen</v>
      </c>
      <c r="G1123" t="str">
        <f>MID(Table3[[#This Row],[category]], FIND("|", Table3[[#This Row],[category]]) + 1, FIND("|", Table3[[#This Row],[category]], FIND("|", Table3[[#This Row],[category]]) + 1) - FIND("|", Table3[[#This Row],[category]]) - 1)</f>
        <v>Kitchen&amp;HomeAppliances</v>
      </c>
      <c r="H1123" t="str">
        <f>RIGHT(Table3[[#This Row],[category]], LEN(Table3[[#This Row],[category]]) - FIND("|", Table3[[#This Row],[category]], FIND("|", Table3[[#This Row],[category]]) + 1))</f>
        <v>SmallKitchenAppliances|HandBlenders</v>
      </c>
      <c r="I1123" s="6">
        <v>1999</v>
      </c>
      <c r="J1123" s="6">
        <v>2499</v>
      </c>
      <c r="K1123" s="1">
        <f t="shared" si="108"/>
        <v>20.008003201280509</v>
      </c>
      <c r="L1123" s="3">
        <v>0.2</v>
      </c>
      <c r="M1123" s="1">
        <v>4.0999999999999996</v>
      </c>
      <c r="N1123" s="11">
        <v>1034</v>
      </c>
      <c r="O1123" s="7">
        <f>IF(ISNUMBER(Table3[[#This Row],[rating]]), Table3[[#This Row],[rating]], "")</f>
        <v>4.0999999999999996</v>
      </c>
      <c r="P1123" s="7">
        <f>Table3[[#This Row],[average rating]] + (Table3[[#This Row],[rating_count]] / 1000)</f>
        <v>5.1339999999999995</v>
      </c>
      <c r="Q1123" s="7">
        <f>IFERROR(ROUND(VALUE(Table3[[#This Row],[rating]]), 0), "")</f>
        <v>4</v>
      </c>
      <c r="R1123" t="s">
        <v>9751</v>
      </c>
      <c r="S1123" t="s">
        <v>9752</v>
      </c>
      <c r="T1123" t="s">
        <v>9753</v>
      </c>
      <c r="U1123" t="s">
        <v>9754</v>
      </c>
      <c r="V1123" t="s">
        <v>9755</v>
      </c>
      <c r="W1123" t="s">
        <v>9756</v>
      </c>
      <c r="X1123" t="s">
        <v>9757</v>
      </c>
      <c r="Y1123" t="s">
        <v>9758</v>
      </c>
      <c r="Z1123" s="6">
        <f t="shared" si="109"/>
        <v>2583966</v>
      </c>
      <c r="AA1123" s="6">
        <f>IFERROR(VALUE(Table3[[#This Row],[potential revenue]]), 0)</f>
        <v>2583966</v>
      </c>
      <c r="AB1123" t="str">
        <f t="shared" si="110"/>
        <v>Yes</v>
      </c>
      <c r="AC1123">
        <f t="shared" si="107"/>
        <v>0</v>
      </c>
      <c r="AD1123" t="str">
        <f t="shared" si="111"/>
        <v>₹200–₹500</v>
      </c>
      <c r="AE1123" t="str">
        <f t="shared" si="112"/>
        <v>21–30%</v>
      </c>
    </row>
    <row r="1124" spans="1:31" x14ac:dyDescent="0.35">
      <c r="A1124" t="s">
        <v>11395</v>
      </c>
      <c r="B1124" t="s">
        <v>7607</v>
      </c>
      <c r="C1124" t="str">
        <f>PROPER(Table3[[#This Row],[product_name2]])</f>
        <v>Hp Wired On Ear Headphones With Mic With 3.5 Mm Drivers, In-Built Noise Cancelling, Foldable And Adjustable For Laptop/Pc/Office/Home/ 1 Year Warranty (B4B09Pa)</v>
      </c>
      <c r="D1124" t="s">
        <v>7608</v>
      </c>
      <c r="E1124" t="s">
        <v>8617</v>
      </c>
      <c r="F1124" t="str">
        <f>LEFT(Table3[[#This Row],[category]], FIND("|", Table3[[#This Row],[category]]) - 1)</f>
        <v>Home&amp;Kitchen</v>
      </c>
      <c r="G1124" t="str">
        <f>MID(Table3[[#This Row],[category]], FIND("|", Table3[[#This Row],[category]]) + 1, FIND("|", Table3[[#This Row],[category]], FIND("|", Table3[[#This Row],[category]]) + 1) - FIND("|", Table3[[#This Row],[category]]) - 1)</f>
        <v>Kitchen&amp;HomeAppliances</v>
      </c>
      <c r="H1124" t="str">
        <f>RIGHT(Table3[[#This Row],[category]], LEN(Table3[[#This Row],[category]]) - FIND("|", Table3[[#This Row],[category]], FIND("|", Table3[[#This Row],[category]]) + 1))</f>
        <v>Vacuum,Cleaning&amp;Ironing|Irons,Steamers&amp;Accessories|LintShavers</v>
      </c>
      <c r="I1124" s="6">
        <v>475</v>
      </c>
      <c r="J1124" s="6">
        <v>999</v>
      </c>
      <c r="K1124" s="1">
        <f t="shared" si="108"/>
        <v>52.452452452452448</v>
      </c>
      <c r="L1124" s="3">
        <v>0.52</v>
      </c>
      <c r="M1124" s="1">
        <v>4.0999999999999996</v>
      </c>
      <c r="N1124" s="11">
        <v>1021</v>
      </c>
      <c r="O1124" s="7">
        <f>IF(ISNUMBER(Table3[[#This Row],[rating]]), Table3[[#This Row],[rating]], "")</f>
        <v>4.0999999999999996</v>
      </c>
      <c r="P1124" s="7">
        <f>Table3[[#This Row],[average rating]] + (Table3[[#This Row],[rating_count]] / 1000)</f>
        <v>5.1209999999999996</v>
      </c>
      <c r="Q1124" s="7">
        <f>IFERROR(ROUND(VALUE(Table3[[#This Row],[rating]]), 0), "")</f>
        <v>4</v>
      </c>
      <c r="R1124" t="s">
        <v>11397</v>
      </c>
      <c r="S1124" t="s">
        <v>11398</v>
      </c>
      <c r="T1124" t="s">
        <v>11399</v>
      </c>
      <c r="U1124" t="s">
        <v>11400</v>
      </c>
      <c r="V1124" t="s">
        <v>11401</v>
      </c>
      <c r="W1124" t="s">
        <v>11402</v>
      </c>
      <c r="X1124" t="s">
        <v>11403</v>
      </c>
      <c r="Y1124" t="s">
        <v>11404</v>
      </c>
      <c r="Z1124" s="6">
        <f t="shared" si="109"/>
        <v>1019979</v>
      </c>
      <c r="AA1124" s="6">
        <f>IFERROR(VALUE(Table3[[#This Row],[potential revenue]]), 0)</f>
        <v>1019979</v>
      </c>
      <c r="AB1124" t="str">
        <f t="shared" si="110"/>
        <v>No</v>
      </c>
      <c r="AC1124">
        <f t="shared" si="107"/>
        <v>0</v>
      </c>
      <c r="AD1124" t="str">
        <f t="shared" si="111"/>
        <v>&gt;₹500</v>
      </c>
      <c r="AE1124" t="str">
        <f t="shared" si="112"/>
        <v>51–60%</v>
      </c>
    </row>
    <row r="1125" spans="1:31" x14ac:dyDescent="0.35">
      <c r="A1125" t="s">
        <v>1330</v>
      </c>
      <c r="B1125" t="s">
        <v>4157</v>
      </c>
      <c r="C1125" t="str">
        <f>PROPER(Table3[[#This Row],[product_name2]])</f>
        <v>Iqoo Z6 Pro 5G By Vivo (Phantom Dusk, 8Gb Ram, 128Gb Storage) | Snapdragon 778G 5G | 66W Flashcharge | 1300 Nits Peak Brightness | Hdr10+</v>
      </c>
      <c r="D1125" t="s">
        <v>4158</v>
      </c>
      <c r="E1125" t="s">
        <v>20</v>
      </c>
      <c r="F1125" t="str">
        <f>LEFT(Table3[[#This Row],[category]], FIND("|", Table3[[#This Row],[category]]) - 1)</f>
        <v>Computers&amp;Accessories</v>
      </c>
      <c r="G1125" t="str">
        <f>MID(Table3[[#This Row],[category]], FIND("|", Table3[[#This Row],[category]]) + 1, FIND("|", Table3[[#This Row],[category]], FIND("|", Table3[[#This Row],[category]]) + 1) - FIND("|", Table3[[#This Row],[category]]) - 1)</f>
        <v>Accessories&amp;Peripherals</v>
      </c>
      <c r="H1125" t="str">
        <f>RIGHT(Table3[[#This Row],[category]], LEN(Table3[[#This Row],[category]]) - FIND("|", Table3[[#This Row],[category]], FIND("|", Table3[[#This Row],[category]]) + 1))</f>
        <v>Cables&amp;Accessories|Cables|USBCables</v>
      </c>
      <c r="I1125" s="6">
        <v>499</v>
      </c>
      <c r="J1125" s="6">
        <v>899</v>
      </c>
      <c r="K1125" s="1">
        <f t="shared" si="108"/>
        <v>44.493882091212456</v>
      </c>
      <c r="L1125" s="3">
        <v>0.44</v>
      </c>
      <c r="M1125" s="1">
        <v>4.2</v>
      </c>
      <c r="N1125" s="11">
        <v>919</v>
      </c>
      <c r="O1125" s="7">
        <f>IF(ISNUMBER(Table3[[#This Row],[rating]]), Table3[[#This Row],[rating]], "")</f>
        <v>4.2</v>
      </c>
      <c r="P1125" s="7">
        <f>Table3[[#This Row],[average rating]] + (Table3[[#This Row],[rating_count]] / 1000)</f>
        <v>5.1189999999999998</v>
      </c>
      <c r="Q1125" s="7">
        <f>IFERROR(ROUND(VALUE(Table3[[#This Row],[rating]]), 0), "")</f>
        <v>4</v>
      </c>
      <c r="R1125" t="s">
        <v>1332</v>
      </c>
      <c r="S1125" t="s">
        <v>1333</v>
      </c>
      <c r="T1125" t="s">
        <v>1334</v>
      </c>
      <c r="U1125" t="s">
        <v>1335</v>
      </c>
      <c r="V1125" t="s">
        <v>1336</v>
      </c>
      <c r="W1125" t="s">
        <v>1337</v>
      </c>
      <c r="X1125" t="s">
        <v>1338</v>
      </c>
      <c r="Y1125" t="s">
        <v>1339</v>
      </c>
      <c r="Z1125" s="6">
        <f t="shared" si="109"/>
        <v>826181</v>
      </c>
      <c r="AA1125" s="6">
        <f>IFERROR(VALUE(Table3[[#This Row],[potential revenue]]), 0)</f>
        <v>826181</v>
      </c>
      <c r="AB1125" t="str">
        <f t="shared" si="110"/>
        <v>Yes</v>
      </c>
      <c r="AC1125">
        <f t="shared" si="107"/>
        <v>0</v>
      </c>
      <c r="AD1125" t="str">
        <f t="shared" si="111"/>
        <v>₹200–₹500</v>
      </c>
      <c r="AE1125" t="str">
        <f t="shared" si="112"/>
        <v>41–50%</v>
      </c>
    </row>
    <row r="1126" spans="1:31" x14ac:dyDescent="0.35">
      <c r="A1126" t="s">
        <v>9624</v>
      </c>
      <c r="B1126" t="s">
        <v>7270</v>
      </c>
      <c r="C1126" t="str">
        <f>PROPER(Table3[[#This Row],[product_name2]])</f>
        <v>Boult Audio Airbass Propods X Tws Bluetooth Truly Wireless In Ear Earbuds With Mic, 32H Playtime, Fast Charging Type-C, Ipx5 Water Resistant, Touch Controls And Voice Assistant (Red)</v>
      </c>
      <c r="D1126" t="s">
        <v>7271</v>
      </c>
      <c r="E1126" t="s">
        <v>8606</v>
      </c>
      <c r="F1126" t="str">
        <f>LEFT(Table3[[#This Row],[category]], FIND("|", Table3[[#This Row],[category]]) - 1)</f>
        <v>Home&amp;Kitchen</v>
      </c>
      <c r="G1126" t="str">
        <f>MID(Table3[[#This Row],[category]], FIND("|", Table3[[#This Row],[category]]) + 1, FIND("|", Table3[[#This Row],[category]], FIND("|", Table3[[#This Row],[category]]) + 1) - FIND("|", Table3[[#This Row],[category]]) - 1)</f>
        <v>Heating,Cooling&amp;AirQuality</v>
      </c>
      <c r="H1126" t="str">
        <f>RIGHT(Table3[[#This Row],[category]], LEN(Table3[[#This Row],[category]]) - FIND("|", Table3[[#This Row],[category]], FIND("|", Table3[[#This Row],[category]]) + 1))</f>
        <v>RoomHeaters|FanHeaters</v>
      </c>
      <c r="I1126" s="6">
        <v>9590</v>
      </c>
      <c r="J1126" s="6">
        <v>15999</v>
      </c>
      <c r="K1126" s="1">
        <f t="shared" si="108"/>
        <v>40.058753672104508</v>
      </c>
      <c r="L1126" s="3">
        <v>0.4</v>
      </c>
      <c r="M1126" s="1">
        <v>4.0999999999999996</v>
      </c>
      <c r="N1126" s="11">
        <v>1017</v>
      </c>
      <c r="O1126" s="7">
        <f>IF(ISNUMBER(Table3[[#This Row],[rating]]), Table3[[#This Row],[rating]], "")</f>
        <v>4.0999999999999996</v>
      </c>
      <c r="P1126" s="7">
        <f>Table3[[#This Row],[average rating]] + (Table3[[#This Row],[rating_count]] / 1000)</f>
        <v>5.1169999999999991</v>
      </c>
      <c r="Q1126" s="7">
        <f>IFERROR(ROUND(VALUE(Table3[[#This Row],[rating]]), 0), "")</f>
        <v>4</v>
      </c>
      <c r="R1126" t="s">
        <v>9626</v>
      </c>
      <c r="S1126" t="s">
        <v>9627</v>
      </c>
      <c r="T1126" t="s">
        <v>9628</v>
      </c>
      <c r="U1126" t="s">
        <v>9629</v>
      </c>
      <c r="V1126" t="s">
        <v>9630</v>
      </c>
      <c r="W1126" t="s">
        <v>9631</v>
      </c>
      <c r="X1126" t="s">
        <v>9632</v>
      </c>
      <c r="Y1126" t="s">
        <v>9633</v>
      </c>
      <c r="Z1126" s="6">
        <f t="shared" si="109"/>
        <v>16270983</v>
      </c>
      <c r="AA1126" s="6">
        <f>IFERROR(VALUE(Table3[[#This Row],[potential revenue]]), 0)</f>
        <v>16270983</v>
      </c>
      <c r="AB1126" t="str">
        <f t="shared" si="110"/>
        <v>No</v>
      </c>
      <c r="AC1126">
        <f t="shared" si="107"/>
        <v>0</v>
      </c>
      <c r="AD1126" t="str">
        <f t="shared" si="111"/>
        <v>₹200–₹500</v>
      </c>
      <c r="AE1126" t="str">
        <f t="shared" si="112"/>
        <v>41–50%</v>
      </c>
    </row>
    <row r="1127" spans="1:31" x14ac:dyDescent="0.35">
      <c r="A1127" t="s">
        <v>2028</v>
      </c>
      <c r="B1127" t="s">
        <v>4224</v>
      </c>
      <c r="C1127" t="str">
        <f>PROPER(Table3[[#This Row],[product_name2]])</f>
        <v>Sandisk Ultra¬Æ Microsdxc‚Ñ¢ Uhs-I Card, 256Gb, 150Mb/S R, 10 Y Warranty, For Smartphones</v>
      </c>
      <c r="D1127" t="s">
        <v>4225</v>
      </c>
      <c r="E1127" t="s">
        <v>132</v>
      </c>
      <c r="F1127" t="str">
        <f>LEFT(Table3[[#This Row],[category]], FIND("|", Table3[[#This Row],[category]]) - 1)</f>
        <v>Electronics</v>
      </c>
      <c r="G1127" t="str">
        <f>MID(Table3[[#This Row],[category]], FIND("|", Table3[[#This Row],[category]]) + 1, FIND("|", Table3[[#This Row],[category]], FIND("|", Table3[[#This Row],[category]]) + 1) - FIND("|", Table3[[#This Row],[category]]) - 1)</f>
        <v>HomeTheater,TV&amp;Video</v>
      </c>
      <c r="H1127" t="str">
        <f>RIGHT(Table3[[#This Row],[category]], LEN(Table3[[#This Row],[category]]) - FIND("|", Table3[[#This Row],[category]], FIND("|", Table3[[#This Row],[category]]) + 1))</f>
        <v>Accessories|Cables|HDMICables</v>
      </c>
      <c r="I1127" s="6">
        <v>598</v>
      </c>
      <c r="J1127" s="6">
        <v>4999</v>
      </c>
      <c r="K1127" s="1">
        <f t="shared" si="108"/>
        <v>88.037607521504299</v>
      </c>
      <c r="L1127" s="3">
        <v>0.88</v>
      </c>
      <c r="M1127" s="1">
        <v>4.2</v>
      </c>
      <c r="N1127" s="11">
        <v>910</v>
      </c>
      <c r="O1127" s="7">
        <f>IF(ISNUMBER(Table3[[#This Row],[rating]]), Table3[[#This Row],[rating]], "")</f>
        <v>4.2</v>
      </c>
      <c r="P1127" s="7">
        <f>Table3[[#This Row],[average rating]] + (Table3[[#This Row],[rating_count]] / 1000)</f>
        <v>5.1100000000000003</v>
      </c>
      <c r="Q1127" s="7">
        <f>IFERROR(ROUND(VALUE(Table3[[#This Row],[rating]]), 0), "")</f>
        <v>4</v>
      </c>
      <c r="R1127" t="s">
        <v>2030</v>
      </c>
      <c r="S1127" t="s">
        <v>2031</v>
      </c>
      <c r="T1127" t="s">
        <v>2032</v>
      </c>
      <c r="U1127" t="s">
        <v>2033</v>
      </c>
      <c r="V1127" t="s">
        <v>2034</v>
      </c>
      <c r="W1127" t="s">
        <v>2035</v>
      </c>
      <c r="X1127" t="s">
        <v>2036</v>
      </c>
      <c r="Y1127" t="s">
        <v>2037</v>
      </c>
      <c r="Z1127" s="6">
        <f t="shared" si="109"/>
        <v>4549090</v>
      </c>
      <c r="AA1127" s="6">
        <f>IFERROR(VALUE(Table3[[#This Row],[potential revenue]]), 0)</f>
        <v>4549090</v>
      </c>
      <c r="AB1127" t="str">
        <f t="shared" si="110"/>
        <v>No</v>
      </c>
      <c r="AC1127">
        <f t="shared" ref="AC1127:AC1190" si="113">COUNTIF(E1126:Y1625, "Yes")</f>
        <v>0</v>
      </c>
      <c r="AD1127" t="str">
        <f t="shared" si="111"/>
        <v>&gt;₹500</v>
      </c>
      <c r="AE1127" t="str">
        <f t="shared" si="112"/>
        <v>81–90%</v>
      </c>
    </row>
    <row r="1128" spans="1:31" x14ac:dyDescent="0.35">
      <c r="A1128" t="s">
        <v>12777</v>
      </c>
      <c r="B1128" t="s">
        <v>9471</v>
      </c>
      <c r="C1128" t="str">
        <f>PROPER(Table3[[#This Row],[product_name2]])</f>
        <v>Healthsense Chef-Mate Ks 33 Digital Kitchen Weighing Scale &amp; Food Weight Machine For Health, Fitness, Home Baking &amp; Cooking With Free Bowl, 1 Year Warranty &amp; Batteries Included</v>
      </c>
      <c r="D1128" t="s">
        <v>9472</v>
      </c>
      <c r="E1128" t="s">
        <v>8930</v>
      </c>
      <c r="F1128" t="str">
        <f>LEFT(Table3[[#This Row],[category]], FIND("|", Table3[[#This Row],[category]]) - 1)</f>
        <v>Home&amp;Kitchen</v>
      </c>
      <c r="G1128" t="str">
        <f>MID(Table3[[#This Row],[category]], FIND("|", Table3[[#This Row],[category]]) + 1, FIND("|", Table3[[#This Row],[category]], FIND("|", Table3[[#This Row],[category]]) + 1) - FIND("|", Table3[[#This Row],[category]]) - 1)</f>
        <v>HomeStorage&amp;Organization</v>
      </c>
      <c r="H1128" t="str">
        <f>RIGHT(Table3[[#This Row],[category]], LEN(Table3[[#This Row],[category]]) - FIND("|", Table3[[#This Row],[category]], FIND("|", Table3[[#This Row],[category]]) + 1))</f>
        <v>LaundryOrganization|LaundryBaskets</v>
      </c>
      <c r="I1128" s="6">
        <v>219</v>
      </c>
      <c r="J1128" s="6">
        <v>249</v>
      </c>
      <c r="K1128" s="1">
        <f t="shared" si="108"/>
        <v>12.048192771084338</v>
      </c>
      <c r="L1128" s="3">
        <v>0.12</v>
      </c>
      <c r="M1128" s="1">
        <v>4</v>
      </c>
      <c r="N1128" s="11">
        <v>1108</v>
      </c>
      <c r="O1128" s="7">
        <f>IF(ISNUMBER(Table3[[#This Row],[rating]]), Table3[[#This Row],[rating]], "")</f>
        <v>4</v>
      </c>
      <c r="P1128" s="7">
        <f>Table3[[#This Row],[average rating]] + (Table3[[#This Row],[rating_count]] / 1000)</f>
        <v>5.1080000000000005</v>
      </c>
      <c r="Q1128" s="7">
        <f>IFERROR(ROUND(VALUE(Table3[[#This Row],[rating]]), 0), "")</f>
        <v>4</v>
      </c>
      <c r="R1128" t="s">
        <v>12779</v>
      </c>
      <c r="S1128" t="s">
        <v>12780</v>
      </c>
      <c r="T1128" t="s">
        <v>12781</v>
      </c>
      <c r="U1128" t="s">
        <v>12782</v>
      </c>
      <c r="V1128" t="s">
        <v>12783</v>
      </c>
      <c r="W1128" t="s">
        <v>12784</v>
      </c>
      <c r="X1128" t="s">
        <v>12785</v>
      </c>
      <c r="Y1128" t="s">
        <v>12786</v>
      </c>
      <c r="Z1128" s="6">
        <f t="shared" si="109"/>
        <v>275892</v>
      </c>
      <c r="AA1128" s="6">
        <f>IFERROR(VALUE(Table3[[#This Row],[potential revenue]]), 0)</f>
        <v>275892</v>
      </c>
      <c r="AB1128" t="str">
        <f t="shared" si="110"/>
        <v>Yes</v>
      </c>
      <c r="AC1128">
        <f t="shared" si="113"/>
        <v>0</v>
      </c>
      <c r="AD1128" t="str">
        <f t="shared" si="111"/>
        <v>&gt;₹500</v>
      </c>
      <c r="AE1128" t="str">
        <f t="shared" si="112"/>
        <v>11–20%</v>
      </c>
    </row>
    <row r="1129" spans="1:31" x14ac:dyDescent="0.35">
      <c r="A1129" t="s">
        <v>6274</v>
      </c>
      <c r="B1129" t="s">
        <v>4866</v>
      </c>
      <c r="C1129" t="str">
        <f>PROPER(Table3[[#This Row],[product_name2]])</f>
        <v>Logitech B170 Wireless Mouse, 2.4 Ghz With Usb Nano Receiver, Optical Tracking, 12-Months Battery Life, Ambidextrous, Pc/Mac/Laptop - Black</v>
      </c>
      <c r="D1129" t="s">
        <v>4867</v>
      </c>
      <c r="E1129" t="s">
        <v>4925</v>
      </c>
      <c r="F1129" t="str">
        <f>LEFT(Table3[[#This Row],[category]], FIND("|", Table3[[#This Row],[category]]) - 1)</f>
        <v>Computers&amp;Accessories</v>
      </c>
      <c r="G1129" t="str">
        <f>MID(Table3[[#This Row],[category]], FIND("|", Table3[[#This Row],[category]]) + 1, FIND("|", Table3[[#This Row],[category]], FIND("|", Table3[[#This Row],[category]]) + 1) - FIND("|", Table3[[#This Row],[category]]) - 1)</f>
        <v>Accessories&amp;Peripherals</v>
      </c>
      <c r="H1129" t="str">
        <f>RIGHT(Table3[[#This Row],[category]], LEN(Table3[[#This Row],[category]]) - FIND("|", Table3[[#This Row],[category]], FIND("|", Table3[[#This Row],[category]]) + 1))</f>
        <v>LaptopAccessories|NotebookComputerStands</v>
      </c>
      <c r="I1129" s="6">
        <v>299</v>
      </c>
      <c r="J1129" s="6">
        <v>1499</v>
      </c>
      <c r="K1129" s="1">
        <f t="shared" si="108"/>
        <v>80.053368912608406</v>
      </c>
      <c r="L1129" s="3">
        <v>0.8</v>
      </c>
      <c r="M1129" s="1">
        <v>4.2</v>
      </c>
      <c r="N1129" s="11">
        <v>903</v>
      </c>
      <c r="O1129" s="7">
        <f>IF(ISNUMBER(Table3[[#This Row],[rating]]), Table3[[#This Row],[rating]], "")</f>
        <v>4.2</v>
      </c>
      <c r="P1129" s="7">
        <f>Table3[[#This Row],[average rating]] + (Table3[[#This Row],[rating_count]] / 1000)</f>
        <v>5.1029999999999998</v>
      </c>
      <c r="Q1129" s="7">
        <f>IFERROR(ROUND(VALUE(Table3[[#This Row],[rating]]), 0), "")</f>
        <v>4</v>
      </c>
      <c r="R1129" t="s">
        <v>6276</v>
      </c>
      <c r="S1129" t="s">
        <v>6277</v>
      </c>
      <c r="T1129" t="s">
        <v>6278</v>
      </c>
      <c r="U1129" t="s">
        <v>6279</v>
      </c>
      <c r="V1129" t="s">
        <v>6280</v>
      </c>
      <c r="W1129" t="s">
        <v>6281</v>
      </c>
      <c r="X1129" t="s">
        <v>6282</v>
      </c>
      <c r="Y1129" t="s">
        <v>6283</v>
      </c>
      <c r="Z1129" s="6">
        <f t="shared" si="109"/>
        <v>1353597</v>
      </c>
      <c r="AA1129" s="6">
        <f>IFERROR(VALUE(Table3[[#This Row],[potential revenue]]), 0)</f>
        <v>1353597</v>
      </c>
      <c r="AB1129" t="str">
        <f t="shared" si="110"/>
        <v>No</v>
      </c>
      <c r="AC1129">
        <f t="shared" si="113"/>
        <v>0</v>
      </c>
      <c r="AD1129" t="str">
        <f t="shared" si="111"/>
        <v>₹200–₹500</v>
      </c>
      <c r="AE1129" t="str">
        <f t="shared" si="112"/>
        <v>81–90%</v>
      </c>
    </row>
    <row r="1130" spans="1:31" x14ac:dyDescent="0.35">
      <c r="A1130" t="s">
        <v>12767</v>
      </c>
      <c r="B1130" t="s">
        <v>10749</v>
      </c>
      <c r="C1130" t="str">
        <f>PROPER(Table3[[#This Row],[product_name2]])</f>
        <v>Philips Air Purifier Ac2887/20,Vitashield Intelligent Purification,Long Hepa Filter Life Upto 17000 Hours,Removes 99.9% Airborne Viruses &amp; Bacteria,99.97% Airborne Pollutants,Ideal For Master Bedroom</v>
      </c>
      <c r="D1130" t="s">
        <v>10750</v>
      </c>
      <c r="E1130" t="s">
        <v>12042</v>
      </c>
      <c r="F1130" t="str">
        <f>LEFT(Table3[[#This Row],[category]], FIND("|", Table3[[#This Row],[category]]) - 1)</f>
        <v>Home&amp;Kitchen</v>
      </c>
      <c r="G1130" t="str">
        <f>MID(Table3[[#This Row],[category]], FIND("|", Table3[[#This Row],[category]]) + 1, FIND("|", Table3[[#This Row],[category]], FIND("|", Table3[[#This Row],[category]]) + 1) - FIND("|", Table3[[#This Row],[category]]) - 1)</f>
        <v>Kitchen&amp;HomeAppliances</v>
      </c>
      <c r="H1130" t="str">
        <f>RIGHT(Table3[[#This Row],[category]], LEN(Table3[[#This Row],[category]]) - FIND("|", Table3[[#This Row],[category]], FIND("|", Table3[[#This Row],[category]]) + 1))</f>
        <v>SmallKitchenAppliances|WaffleMakers&amp;Irons</v>
      </c>
      <c r="I1130" s="6">
        <v>1199</v>
      </c>
      <c r="J1130" s="6">
        <v>2400</v>
      </c>
      <c r="K1130" s="1">
        <f t="shared" si="108"/>
        <v>50.041666666666664</v>
      </c>
      <c r="L1130" s="3">
        <v>0.5</v>
      </c>
      <c r="M1130" s="1">
        <v>3.9</v>
      </c>
      <c r="N1130" s="11">
        <v>1202</v>
      </c>
      <c r="O1130" s="7">
        <f>IF(ISNUMBER(Table3[[#This Row],[rating]]), Table3[[#This Row],[rating]], "")</f>
        <v>3.9</v>
      </c>
      <c r="P1130" s="7">
        <f>Table3[[#This Row],[average rating]] + (Table3[[#This Row],[rating_count]] / 1000)</f>
        <v>5.1020000000000003</v>
      </c>
      <c r="Q1130" s="7">
        <f>IFERROR(ROUND(VALUE(Table3[[#This Row],[rating]]), 0), "")</f>
        <v>4</v>
      </c>
      <c r="R1130" t="s">
        <v>12769</v>
      </c>
      <c r="S1130" t="s">
        <v>12770</v>
      </c>
      <c r="T1130" t="s">
        <v>12771</v>
      </c>
      <c r="U1130" t="s">
        <v>12772</v>
      </c>
      <c r="V1130" t="s">
        <v>12773</v>
      </c>
      <c r="W1130" t="s">
        <v>12774</v>
      </c>
      <c r="X1130" t="s">
        <v>12775</v>
      </c>
      <c r="Y1130" t="s">
        <v>12776</v>
      </c>
      <c r="Z1130" s="6">
        <f t="shared" si="109"/>
        <v>2884800</v>
      </c>
      <c r="AA1130" s="6">
        <f>IFERROR(VALUE(Table3[[#This Row],[potential revenue]]), 0)</f>
        <v>2884800</v>
      </c>
      <c r="AB1130" t="str">
        <f t="shared" si="110"/>
        <v>Yes</v>
      </c>
      <c r="AC1130">
        <f t="shared" si="113"/>
        <v>0</v>
      </c>
      <c r="AD1130" t="str">
        <f t="shared" si="111"/>
        <v>₹200–₹500</v>
      </c>
      <c r="AE1130" t="str">
        <f t="shared" si="112"/>
        <v>51–60%</v>
      </c>
    </row>
    <row r="1131" spans="1:31" x14ac:dyDescent="0.35">
      <c r="A1131" t="s">
        <v>8960</v>
      </c>
      <c r="B1131" t="s">
        <v>5188</v>
      </c>
      <c r="C1131" t="str">
        <f>PROPER(Table3[[#This Row],[product_name2]])</f>
        <v>Syvo Wt 3130 Aluminum Tripod (133Cm), Universal Lightweight Tripod With Mobile Phone Holder Mount &amp; Carry Bag For All Smart Phones, Gopro, Cameras - Brown</v>
      </c>
      <c r="D1131" t="s">
        <v>5189</v>
      </c>
      <c r="E1131" t="s">
        <v>8617</v>
      </c>
      <c r="F1131" t="str">
        <f>LEFT(Table3[[#This Row],[category]], FIND("|", Table3[[#This Row],[category]]) - 1)</f>
        <v>Home&amp;Kitchen</v>
      </c>
      <c r="G1131" t="str">
        <f>MID(Table3[[#This Row],[category]], FIND("|", Table3[[#This Row],[category]]) + 1, FIND("|", Table3[[#This Row],[category]], FIND("|", Table3[[#This Row],[category]]) + 1) - FIND("|", Table3[[#This Row],[category]]) - 1)</f>
        <v>Kitchen&amp;HomeAppliances</v>
      </c>
      <c r="H1131" t="str">
        <f>RIGHT(Table3[[#This Row],[category]], LEN(Table3[[#This Row],[category]]) - FIND("|", Table3[[#This Row],[category]], FIND("|", Table3[[#This Row],[category]]) + 1))</f>
        <v>Vacuum,Cleaning&amp;Ironing|Irons,Steamers&amp;Accessories|LintShavers</v>
      </c>
      <c r="I1131" s="6">
        <v>678</v>
      </c>
      <c r="J1131" s="6">
        <v>1499</v>
      </c>
      <c r="K1131" s="1">
        <f t="shared" si="108"/>
        <v>54.769846564376245</v>
      </c>
      <c r="L1131" s="3">
        <v>0.55000000000000004</v>
      </c>
      <c r="M1131" s="1">
        <v>4.2</v>
      </c>
      <c r="N1131" s="11">
        <v>900</v>
      </c>
      <c r="O1131" s="7">
        <f>IF(ISNUMBER(Table3[[#This Row],[rating]]), Table3[[#This Row],[rating]], "")</f>
        <v>4.2</v>
      </c>
      <c r="P1131" s="7">
        <f>Table3[[#This Row],[average rating]] + (Table3[[#This Row],[rating_count]] / 1000)</f>
        <v>5.1000000000000005</v>
      </c>
      <c r="Q1131" s="7">
        <f>IFERROR(ROUND(VALUE(Table3[[#This Row],[rating]]), 0), "")</f>
        <v>4</v>
      </c>
      <c r="R1131" t="s">
        <v>8962</v>
      </c>
      <c r="S1131" t="s">
        <v>8963</v>
      </c>
      <c r="T1131" t="s">
        <v>8964</v>
      </c>
      <c r="U1131" t="s">
        <v>8965</v>
      </c>
      <c r="V1131" t="s">
        <v>8966</v>
      </c>
      <c r="W1131" t="s">
        <v>8967</v>
      </c>
      <c r="X1131" t="s">
        <v>8968</v>
      </c>
      <c r="Y1131" t="s">
        <v>8969</v>
      </c>
      <c r="Z1131" s="6">
        <f t="shared" si="109"/>
        <v>1349100</v>
      </c>
      <c r="AA1131" s="6">
        <f>IFERROR(VALUE(Table3[[#This Row],[potential revenue]]), 0)</f>
        <v>1349100</v>
      </c>
      <c r="AB1131" t="str">
        <f t="shared" si="110"/>
        <v>Yes</v>
      </c>
      <c r="AC1131">
        <f t="shared" si="113"/>
        <v>0</v>
      </c>
      <c r="AD1131" t="str">
        <f t="shared" si="111"/>
        <v>&gt;₹500</v>
      </c>
      <c r="AE1131" t="str">
        <f t="shared" si="112"/>
        <v>51–60%</v>
      </c>
    </row>
    <row r="1132" spans="1:31" x14ac:dyDescent="0.35">
      <c r="A1132" t="s">
        <v>4304</v>
      </c>
      <c r="B1132" t="s">
        <v>437</v>
      </c>
      <c r="C1132" t="str">
        <f>PROPER(Table3[[#This Row],[product_name2]])</f>
        <v>Flix (Beetel Usb To Micro Usb Pvc Data Sync &amp; 2A Fast Charging Cable, Made In India, 480Mbps Data Sync, Solid Cable, 1 Meter Long Usb Cable For Micro Usb Devices (White)(Xcd-M11)</v>
      </c>
      <c r="D1132" t="s">
        <v>438</v>
      </c>
      <c r="E1132" t="s">
        <v>3796</v>
      </c>
      <c r="F1132" t="str">
        <f>LEFT(Table3[[#This Row],[category]], FIND("|", Table3[[#This Row],[category]]) - 1)</f>
        <v>Electronics</v>
      </c>
      <c r="G1132" t="str">
        <f>MID(Table3[[#This Row],[category]], FIND("|", Table3[[#This Row],[category]]) + 1, FIND("|", Table3[[#This Row],[category]], FIND("|", Table3[[#This Row],[category]]) + 1) - FIND("|", Table3[[#This Row],[category]]) - 1)</f>
        <v>Mobiles&amp;Accessories</v>
      </c>
      <c r="H1132" t="str">
        <f>RIGHT(Table3[[#This Row],[category]], LEN(Table3[[#This Row],[category]]) - FIND("|", Table3[[#This Row],[category]], FIND("|", Table3[[#This Row],[category]]) + 1))</f>
        <v>MobileAccessories|Maintenance,Upkeep&amp;Repairs|ScreenProtectors</v>
      </c>
      <c r="I1132" s="6">
        <v>299</v>
      </c>
      <c r="J1132" s="6">
        <v>1199</v>
      </c>
      <c r="K1132" s="1">
        <f t="shared" si="108"/>
        <v>75.062552126772303</v>
      </c>
      <c r="L1132" s="3">
        <v>0.75</v>
      </c>
      <c r="M1132" s="1">
        <v>4.5</v>
      </c>
      <c r="N1132" s="11">
        <v>596</v>
      </c>
      <c r="O1132" s="7">
        <f>IF(ISNUMBER(Table3[[#This Row],[rating]]), Table3[[#This Row],[rating]], "")</f>
        <v>4.5</v>
      </c>
      <c r="P1132" s="7">
        <f>Table3[[#This Row],[average rating]] + (Table3[[#This Row],[rating_count]] / 1000)</f>
        <v>5.0960000000000001</v>
      </c>
      <c r="Q1132" s="7">
        <f>IFERROR(ROUND(VALUE(Table3[[#This Row],[rating]]), 0), "")</f>
        <v>5</v>
      </c>
      <c r="R1132" t="s">
        <v>4306</v>
      </c>
      <c r="S1132" t="s">
        <v>4307</v>
      </c>
      <c r="T1132" t="s">
        <v>4308</v>
      </c>
      <c r="U1132" t="s">
        <v>4309</v>
      </c>
      <c r="V1132" t="s">
        <v>4310</v>
      </c>
      <c r="W1132" t="s">
        <v>4311</v>
      </c>
      <c r="X1132" t="s">
        <v>4312</v>
      </c>
      <c r="Y1132" t="s">
        <v>4313</v>
      </c>
      <c r="Z1132" s="6">
        <f t="shared" si="109"/>
        <v>714604</v>
      </c>
      <c r="AA1132" s="6">
        <f>IFERROR(VALUE(Table3[[#This Row],[potential revenue]]), 0)</f>
        <v>714604</v>
      </c>
      <c r="AB1132" t="str">
        <f t="shared" si="110"/>
        <v>Yes</v>
      </c>
      <c r="AC1132">
        <f t="shared" si="113"/>
        <v>0</v>
      </c>
      <c r="AD1132" t="str">
        <f t="shared" si="111"/>
        <v>&gt;₹500</v>
      </c>
      <c r="AE1132" t="str">
        <f t="shared" si="112"/>
        <v>71–80%</v>
      </c>
    </row>
    <row r="1133" spans="1:31" x14ac:dyDescent="0.35">
      <c r="A1133" t="s">
        <v>1487</v>
      </c>
      <c r="B1133" t="s">
        <v>9634</v>
      </c>
      <c r="C1133" t="str">
        <f>PROPER(Table3[[#This Row],[product_name2]])</f>
        <v>Luminous Vento Deluxe 150 Mm Exhaust Fan For Kitchen, Bathroom With Strong Air Suction, Rust Proof Body And Dust Protection Shutters (2-Year Warranty, White)</v>
      </c>
      <c r="D1133" t="s">
        <v>9635</v>
      </c>
      <c r="E1133" t="s">
        <v>469</v>
      </c>
      <c r="F1133" t="str">
        <f>LEFT(Table3[[#This Row],[category]], FIND("|", Table3[[#This Row],[category]]) - 1)</f>
        <v>Electronics</v>
      </c>
      <c r="G1133" t="str">
        <f>MID(Table3[[#This Row],[category]], FIND("|", Table3[[#This Row],[category]]) + 1, FIND("|", Table3[[#This Row],[category]], FIND("|", Table3[[#This Row],[category]]) + 1) - FIND("|", Table3[[#This Row],[category]]) - 1)</f>
        <v>HomeTheater,TV&amp;Video</v>
      </c>
      <c r="H1133" t="str">
        <f>RIGHT(Table3[[#This Row],[category]], LEN(Table3[[#This Row],[category]]) - FIND("|", Table3[[#This Row],[category]], FIND("|", Table3[[#This Row],[category]]) + 1))</f>
        <v>Accessories|RemoteControls</v>
      </c>
      <c r="I1133" s="6">
        <v>299</v>
      </c>
      <c r="J1133" s="6">
        <v>1199</v>
      </c>
      <c r="K1133" s="1">
        <f t="shared" si="108"/>
        <v>75.062552126772303</v>
      </c>
      <c r="L1133" s="3">
        <v>0.75</v>
      </c>
      <c r="M1133" s="1">
        <v>3.9</v>
      </c>
      <c r="N1133" s="11">
        <v>1193</v>
      </c>
      <c r="O1133" s="7">
        <f>IF(ISNUMBER(Table3[[#This Row],[rating]]), Table3[[#This Row],[rating]], "")</f>
        <v>3.9</v>
      </c>
      <c r="P1133" s="7">
        <f>Table3[[#This Row],[average rating]] + (Table3[[#This Row],[rating_count]] / 1000)</f>
        <v>5.093</v>
      </c>
      <c r="Q1133" s="7">
        <f>IFERROR(ROUND(VALUE(Table3[[#This Row],[rating]]), 0), "")</f>
        <v>4</v>
      </c>
      <c r="R1133" t="s">
        <v>1489</v>
      </c>
      <c r="S1133" t="s">
        <v>1490</v>
      </c>
      <c r="T1133" t="s">
        <v>1491</v>
      </c>
      <c r="U1133" t="s">
        <v>1492</v>
      </c>
      <c r="V1133" t="s">
        <v>1493</v>
      </c>
      <c r="W1133" t="s">
        <v>1494</v>
      </c>
      <c r="X1133" t="s">
        <v>1495</v>
      </c>
      <c r="Y1133" t="s">
        <v>1496</v>
      </c>
      <c r="Z1133" s="6">
        <f t="shared" si="109"/>
        <v>1430407</v>
      </c>
      <c r="AA1133" s="6">
        <f>IFERROR(VALUE(Table3[[#This Row],[potential revenue]]), 0)</f>
        <v>1430407</v>
      </c>
      <c r="AB1133" t="str">
        <f t="shared" si="110"/>
        <v>Yes</v>
      </c>
      <c r="AC1133">
        <f t="shared" si="113"/>
        <v>0</v>
      </c>
      <c r="AD1133" t="str">
        <f t="shared" si="111"/>
        <v>₹200–₹500</v>
      </c>
      <c r="AE1133" t="str">
        <f t="shared" si="112"/>
        <v>71–80%</v>
      </c>
    </row>
    <row r="1134" spans="1:31" x14ac:dyDescent="0.35">
      <c r="A1134" t="s">
        <v>13027</v>
      </c>
      <c r="B1134" t="s">
        <v>9491</v>
      </c>
      <c r="C1134" t="str">
        <f>PROPER(Table3[[#This Row],[product_name2]])</f>
        <v>Milton Go Electro 2.0 Stainless Steel Electric Kettle, 1 Piece, 2 Litres, Silver | Power Indicator | 1500 Watts | Auto Cut-Off | Detachable 360 Degree Connector | Boiler For Water</v>
      </c>
      <c r="D1134" t="s">
        <v>9492</v>
      </c>
      <c r="E1134" t="s">
        <v>9678</v>
      </c>
      <c r="F1134" t="str">
        <f>LEFT(Table3[[#This Row],[category]], FIND("|", Table3[[#This Row],[category]]) - 1)</f>
        <v>Home&amp;Kitchen</v>
      </c>
      <c r="G1134" t="str">
        <f>MID(Table3[[#This Row],[category]], FIND("|", Table3[[#This Row],[category]]) + 1, FIND("|", Table3[[#This Row],[category]], FIND("|", Table3[[#This Row],[category]]) + 1) - FIND("|", Table3[[#This Row],[category]]) - 1)</f>
        <v>Kitchen&amp;HomeAppliances</v>
      </c>
      <c r="H1134" t="str">
        <f>RIGHT(Table3[[#This Row],[category]], LEN(Table3[[#This Row],[category]]) - FIND("|", Table3[[#This Row],[category]], FIND("|", Table3[[#This Row],[category]]) + 1))</f>
        <v>WaterPurifiers&amp;Accessories|WaterPurifierAccessories</v>
      </c>
      <c r="I1134" s="6">
        <v>379</v>
      </c>
      <c r="J1134" s="6">
        <v>919</v>
      </c>
      <c r="K1134" s="1">
        <f t="shared" si="108"/>
        <v>58.759521218715996</v>
      </c>
      <c r="L1134" s="3">
        <v>0.59</v>
      </c>
      <c r="M1134" s="1">
        <v>4</v>
      </c>
      <c r="N1134" s="11">
        <v>1090</v>
      </c>
      <c r="O1134" s="7">
        <f>IF(ISNUMBER(Table3[[#This Row],[rating]]), Table3[[#This Row],[rating]], "")</f>
        <v>4</v>
      </c>
      <c r="P1134" s="7">
        <f>Table3[[#This Row],[average rating]] + (Table3[[#This Row],[rating_count]] / 1000)</f>
        <v>5.09</v>
      </c>
      <c r="Q1134" s="7">
        <f>IFERROR(ROUND(VALUE(Table3[[#This Row],[rating]]), 0), "")</f>
        <v>4</v>
      </c>
      <c r="R1134" t="s">
        <v>13029</v>
      </c>
      <c r="S1134" t="s">
        <v>13030</v>
      </c>
      <c r="T1134" t="s">
        <v>13031</v>
      </c>
      <c r="U1134" t="s">
        <v>13032</v>
      </c>
      <c r="V1134" t="s">
        <v>13033</v>
      </c>
      <c r="W1134" t="s">
        <v>13034</v>
      </c>
      <c r="X1134" t="s">
        <v>13035</v>
      </c>
      <c r="Y1134" t="s">
        <v>13036</v>
      </c>
      <c r="Z1134" s="6">
        <f t="shared" si="109"/>
        <v>1001710</v>
      </c>
      <c r="AA1134" s="6">
        <f>IFERROR(VALUE(Table3[[#This Row],[potential revenue]]), 0)</f>
        <v>1001710</v>
      </c>
      <c r="AB1134" t="str">
        <f t="shared" si="110"/>
        <v>Yes</v>
      </c>
      <c r="AC1134">
        <f t="shared" si="113"/>
        <v>0</v>
      </c>
      <c r="AD1134" t="str">
        <f t="shared" si="111"/>
        <v>₹200–₹500</v>
      </c>
      <c r="AE1134" t="str">
        <f t="shared" si="112"/>
        <v>51–60%</v>
      </c>
    </row>
    <row r="1135" spans="1:31" x14ac:dyDescent="0.35">
      <c r="A1135" t="s">
        <v>1311</v>
      </c>
      <c r="B1135" t="s">
        <v>11696</v>
      </c>
      <c r="C1135" t="str">
        <f>PROPER(Table3[[#This Row],[product_name2]])</f>
        <v>Panasonic Sr-Wa22H (E) Automatic Rice Cooker, Apple Green, 2.2 Liters</v>
      </c>
      <c r="D1135" t="s">
        <v>11697</v>
      </c>
      <c r="E1135" t="s">
        <v>469</v>
      </c>
      <c r="F1135" t="str">
        <f>LEFT(Table3[[#This Row],[category]], FIND("|", Table3[[#This Row],[category]]) - 1)</f>
        <v>Electronics</v>
      </c>
      <c r="G1135" t="str">
        <f>MID(Table3[[#This Row],[category]], FIND("|", Table3[[#This Row],[category]]) + 1, FIND("|", Table3[[#This Row],[category]], FIND("|", Table3[[#This Row],[category]]) + 1) - FIND("|", Table3[[#This Row],[category]]) - 1)</f>
        <v>HomeTheater,TV&amp;Video</v>
      </c>
      <c r="H1135" t="str">
        <f>RIGHT(Table3[[#This Row],[category]], LEN(Table3[[#This Row],[category]]) - FIND("|", Table3[[#This Row],[category]], FIND("|", Table3[[#This Row],[category]]) + 1))</f>
        <v>Accessories|RemoteControls</v>
      </c>
      <c r="I1135" s="6">
        <v>195</v>
      </c>
      <c r="J1135" s="6">
        <v>499</v>
      </c>
      <c r="K1135" s="1">
        <f t="shared" si="108"/>
        <v>60.921843687374754</v>
      </c>
      <c r="L1135" s="3">
        <v>0.61</v>
      </c>
      <c r="M1135" s="1">
        <v>3.7</v>
      </c>
      <c r="N1135" s="11">
        <v>1383</v>
      </c>
      <c r="O1135" s="7">
        <f>IF(ISNUMBER(Table3[[#This Row],[rating]]), Table3[[#This Row],[rating]], "")</f>
        <v>3.7</v>
      </c>
      <c r="P1135" s="7">
        <f>Table3[[#This Row],[average rating]] + (Table3[[#This Row],[rating_count]] / 1000)</f>
        <v>5.0830000000000002</v>
      </c>
      <c r="Q1135" s="7">
        <f>IFERROR(ROUND(VALUE(Table3[[#This Row],[rating]]), 0), "")</f>
        <v>4</v>
      </c>
      <c r="R1135" t="s">
        <v>1313</v>
      </c>
      <c r="S1135" t="s">
        <v>1314</v>
      </c>
      <c r="T1135" t="s">
        <v>1315</v>
      </c>
      <c r="U1135" t="s">
        <v>1316</v>
      </c>
      <c r="V1135" t="s">
        <v>1317</v>
      </c>
      <c r="W1135" t="s">
        <v>1318</v>
      </c>
      <c r="X1135" t="s">
        <v>1319</v>
      </c>
      <c r="Y1135" t="s">
        <v>1320</v>
      </c>
      <c r="Z1135" s="6">
        <f t="shared" si="109"/>
        <v>690117</v>
      </c>
      <c r="AA1135" s="6">
        <f>IFERROR(VALUE(Table3[[#This Row],[potential revenue]]), 0)</f>
        <v>690117</v>
      </c>
      <c r="AB1135" t="str">
        <f t="shared" si="110"/>
        <v>Yes</v>
      </c>
      <c r="AC1135">
        <f t="shared" si="113"/>
        <v>0</v>
      </c>
      <c r="AD1135" t="str">
        <f t="shared" si="111"/>
        <v>₹200–₹500</v>
      </c>
      <c r="AE1135" t="str">
        <f t="shared" si="112"/>
        <v>61–70%</v>
      </c>
    </row>
    <row r="1136" spans="1:31" x14ac:dyDescent="0.35">
      <c r="A1136" t="s">
        <v>1477</v>
      </c>
      <c r="B1136" t="s">
        <v>356</v>
      </c>
      <c r="C1136" t="str">
        <f>PROPER(Table3[[#This Row],[product_name2]])</f>
        <v>Ptron Solero Mb301 3A Micro Usb Data &amp; Charging Cable, Made In India, 480Mbps Data Sync, Strong &amp; Durable 1.5-Meter Nylon Braided Usb Cable For Micro Usb Devices - (Black)</v>
      </c>
      <c r="D1136" t="s">
        <v>357</v>
      </c>
      <c r="E1136" t="s">
        <v>20</v>
      </c>
      <c r="F1136" t="str">
        <f>LEFT(Table3[[#This Row],[category]], FIND("|", Table3[[#This Row],[category]]) - 1)</f>
        <v>Computers&amp;Accessories</v>
      </c>
      <c r="G1136" t="str">
        <f>MID(Table3[[#This Row],[category]], FIND("|", Table3[[#This Row],[category]]) + 1, FIND("|", Table3[[#This Row],[category]], FIND("|", Table3[[#This Row],[category]]) + 1) - FIND("|", Table3[[#This Row],[category]]) - 1)</f>
        <v>Accessories&amp;Peripherals</v>
      </c>
      <c r="H1136" t="str">
        <f>RIGHT(Table3[[#This Row],[category]], LEN(Table3[[#This Row],[category]]) - FIND("|", Table3[[#This Row],[category]], FIND("|", Table3[[#This Row],[category]]) + 1))</f>
        <v>Cables&amp;Accessories|Cables|USBCables</v>
      </c>
      <c r="I1136" s="6">
        <v>599</v>
      </c>
      <c r="J1136" s="6">
        <v>849</v>
      </c>
      <c r="K1136" s="1">
        <f t="shared" si="108"/>
        <v>29.446407538280329</v>
      </c>
      <c r="L1136" s="3">
        <v>0.28999999999999998</v>
      </c>
      <c r="M1136" s="1">
        <v>4.5</v>
      </c>
      <c r="N1136" s="11">
        <v>577</v>
      </c>
      <c r="O1136" s="7">
        <f>IF(ISNUMBER(Table3[[#This Row],[rating]]), Table3[[#This Row],[rating]], "")</f>
        <v>4.5</v>
      </c>
      <c r="P1136" s="7">
        <f>Table3[[#This Row],[average rating]] + (Table3[[#This Row],[rating_count]] / 1000)</f>
        <v>5.077</v>
      </c>
      <c r="Q1136" s="7">
        <f>IFERROR(ROUND(VALUE(Table3[[#This Row],[rating]]), 0), "")</f>
        <v>5</v>
      </c>
      <c r="R1136" t="s">
        <v>1479</v>
      </c>
      <c r="S1136" t="s">
        <v>1480</v>
      </c>
      <c r="T1136" t="s">
        <v>1481</v>
      </c>
      <c r="U1136" t="s">
        <v>1482</v>
      </c>
      <c r="V1136" t="s">
        <v>1483</v>
      </c>
      <c r="W1136" t="s">
        <v>1484</v>
      </c>
      <c r="X1136" t="s">
        <v>1485</v>
      </c>
      <c r="Y1136" t="s">
        <v>1486</v>
      </c>
      <c r="Z1136" s="6">
        <f t="shared" si="109"/>
        <v>489873</v>
      </c>
      <c r="AA1136" s="6">
        <f>IFERROR(VALUE(Table3[[#This Row],[potential revenue]]), 0)</f>
        <v>489873</v>
      </c>
      <c r="AB1136" t="str">
        <f t="shared" si="110"/>
        <v>Yes</v>
      </c>
      <c r="AC1136">
        <f t="shared" si="113"/>
        <v>0</v>
      </c>
      <c r="AD1136" t="str">
        <f t="shared" si="111"/>
        <v>&lt;₹200</v>
      </c>
      <c r="AE1136" t="str">
        <f t="shared" si="112"/>
        <v>21–30%</v>
      </c>
    </row>
    <row r="1137" spans="1:31" x14ac:dyDescent="0.35">
      <c r="A1137" t="s">
        <v>7199</v>
      </c>
      <c r="B1137" t="s">
        <v>10203</v>
      </c>
      <c r="C1137" t="str">
        <f>PROPER(Table3[[#This Row],[product_name2]])</f>
        <v>Venus Digital Kitchen Weighing Scale &amp; Food Weight Machine For Health, Fitness, Home Baking &amp; Cooking Scale, 2 Year Warranty &amp; Battery Included (Weighing Scale Without Bowl) Capacity 10 Kg, 1 Gm</v>
      </c>
      <c r="D1137" t="s">
        <v>10204</v>
      </c>
      <c r="E1137" t="s">
        <v>3082</v>
      </c>
      <c r="F1137" t="str">
        <f>LEFT(Table3[[#This Row],[category]], FIND("|", Table3[[#This Row],[category]]) - 1)</f>
        <v>Electronics</v>
      </c>
      <c r="G1137" t="str">
        <f>MID(Table3[[#This Row],[category]], FIND("|", Table3[[#This Row],[category]]) + 1, FIND("|", Table3[[#This Row],[category]], FIND("|", Table3[[#This Row],[category]]) + 1) - FIND("|", Table3[[#This Row],[category]]) - 1)</f>
        <v>Headphones,Earbuds&amp;Accessories</v>
      </c>
      <c r="H1137" t="str">
        <f>RIGHT(Table3[[#This Row],[category]], LEN(Table3[[#This Row],[category]]) - FIND("|", Table3[[#This Row],[category]], FIND("|", Table3[[#This Row],[category]]) + 1))</f>
        <v>Headphones|In-Ear</v>
      </c>
      <c r="I1137" s="6">
        <v>499</v>
      </c>
      <c r="J1137" s="6">
        <v>1299</v>
      </c>
      <c r="K1137" s="1">
        <f t="shared" si="108"/>
        <v>61.585835257890686</v>
      </c>
      <c r="L1137" s="3">
        <v>0.62</v>
      </c>
      <c r="M1137" s="1">
        <v>3.9</v>
      </c>
      <c r="N1137" s="11">
        <v>1173</v>
      </c>
      <c r="O1137" s="7">
        <f>IF(ISNUMBER(Table3[[#This Row],[rating]]), Table3[[#This Row],[rating]], "")</f>
        <v>3.9</v>
      </c>
      <c r="P1137" s="7">
        <f>Table3[[#This Row],[average rating]] + (Table3[[#This Row],[rating_count]] / 1000)</f>
        <v>5.0730000000000004</v>
      </c>
      <c r="Q1137" s="7">
        <f>IFERROR(ROUND(VALUE(Table3[[#This Row],[rating]]), 0), "")</f>
        <v>4</v>
      </c>
      <c r="R1137" t="s">
        <v>7201</v>
      </c>
      <c r="S1137" t="s">
        <v>7202</v>
      </c>
      <c r="T1137" t="s">
        <v>7203</v>
      </c>
      <c r="U1137" t="s">
        <v>7204</v>
      </c>
      <c r="V1137" t="s">
        <v>7205</v>
      </c>
      <c r="W1137" t="s">
        <v>7206</v>
      </c>
      <c r="X1137" t="s">
        <v>7207</v>
      </c>
      <c r="Y1137" t="s">
        <v>7208</v>
      </c>
      <c r="Z1137" s="6">
        <f t="shared" si="109"/>
        <v>1523727</v>
      </c>
      <c r="AA1137" s="6">
        <f>IFERROR(VALUE(Table3[[#This Row],[potential revenue]]), 0)</f>
        <v>1523727</v>
      </c>
      <c r="AB1137" t="str">
        <f t="shared" si="110"/>
        <v>No</v>
      </c>
      <c r="AC1137">
        <f t="shared" si="113"/>
        <v>0</v>
      </c>
      <c r="AD1137" t="str">
        <f t="shared" si="111"/>
        <v>&gt;₹500</v>
      </c>
      <c r="AE1137" t="str">
        <f t="shared" si="112"/>
        <v>61–70%</v>
      </c>
    </row>
    <row r="1138" spans="1:31" x14ac:dyDescent="0.35">
      <c r="A1138" t="s">
        <v>984</v>
      </c>
      <c r="B1138" t="s">
        <v>2191</v>
      </c>
      <c r="C1138" t="str">
        <f>PROPER(Table3[[#This Row],[product_name2]])</f>
        <v>Boat A 350 Type C Cable 1.5M(Jet Black)</v>
      </c>
      <c r="D1138" t="s">
        <v>2192</v>
      </c>
      <c r="E1138" t="s">
        <v>20</v>
      </c>
      <c r="F1138" t="str">
        <f>LEFT(Table3[[#This Row],[category]], FIND("|", Table3[[#This Row],[category]]) - 1)</f>
        <v>Computers&amp;Accessories</v>
      </c>
      <c r="G1138" t="str">
        <f>MID(Table3[[#This Row],[category]], FIND("|", Table3[[#This Row],[category]]) + 1, FIND("|", Table3[[#This Row],[category]], FIND("|", Table3[[#This Row],[category]]) + 1) - FIND("|", Table3[[#This Row],[category]]) - 1)</f>
        <v>Accessories&amp;Peripherals</v>
      </c>
      <c r="H1138" t="str">
        <f>RIGHT(Table3[[#This Row],[category]], LEN(Table3[[#This Row],[category]]) - FIND("|", Table3[[#This Row],[category]], FIND("|", Table3[[#This Row],[category]]) + 1))</f>
        <v>Cables&amp;Accessories|Cables|USBCables</v>
      </c>
      <c r="I1138" s="6">
        <v>299</v>
      </c>
      <c r="J1138" s="6">
        <v>999</v>
      </c>
      <c r="K1138" s="1">
        <f t="shared" si="108"/>
        <v>70.070070070070074</v>
      </c>
      <c r="L1138" s="3">
        <v>0.7</v>
      </c>
      <c r="M1138" s="1">
        <v>4.3</v>
      </c>
      <c r="N1138" s="11">
        <v>766</v>
      </c>
      <c r="O1138" s="7">
        <f>IF(ISNUMBER(Table3[[#This Row],[rating]]), Table3[[#This Row],[rating]], "")</f>
        <v>4.3</v>
      </c>
      <c r="P1138" s="7">
        <f>Table3[[#This Row],[average rating]] + (Table3[[#This Row],[rating_count]] / 1000)</f>
        <v>5.0659999999999998</v>
      </c>
      <c r="Q1138" s="7">
        <f>IFERROR(ROUND(VALUE(Table3[[#This Row],[rating]]), 0), "")</f>
        <v>4</v>
      </c>
      <c r="R1138" t="s">
        <v>986</v>
      </c>
      <c r="S1138" t="s">
        <v>987</v>
      </c>
      <c r="T1138" t="s">
        <v>988</v>
      </c>
      <c r="U1138" t="s">
        <v>989</v>
      </c>
      <c r="V1138" t="s">
        <v>990</v>
      </c>
      <c r="W1138" t="s">
        <v>991</v>
      </c>
      <c r="X1138" t="s">
        <v>992</v>
      </c>
      <c r="Y1138" t="s">
        <v>993</v>
      </c>
      <c r="Z1138" s="6">
        <f t="shared" si="109"/>
        <v>765234</v>
      </c>
      <c r="AA1138" s="6">
        <f>IFERROR(VALUE(Table3[[#This Row],[potential revenue]]), 0)</f>
        <v>765234</v>
      </c>
      <c r="AB1138" t="str">
        <f t="shared" si="110"/>
        <v>Yes</v>
      </c>
      <c r="AC1138">
        <f t="shared" si="113"/>
        <v>0</v>
      </c>
      <c r="AD1138" t="str">
        <f t="shared" si="111"/>
        <v>₹200–₹500</v>
      </c>
      <c r="AE1138" t="str">
        <f t="shared" si="112"/>
        <v>71–80%</v>
      </c>
    </row>
    <row r="1139" spans="1:31" x14ac:dyDescent="0.35">
      <c r="A1139" t="s">
        <v>10700</v>
      </c>
      <c r="B1139" t="s">
        <v>1836</v>
      </c>
      <c r="C1139" t="str">
        <f>PROPER(Table3[[#This Row],[product_name2]])</f>
        <v>Popio Type C Dash Charging Usb Data Cable For Oneplus Devices</v>
      </c>
      <c r="D1139" t="s">
        <v>1837</v>
      </c>
      <c r="E1139" t="s">
        <v>8764</v>
      </c>
      <c r="F1139" t="str">
        <f>LEFT(Table3[[#This Row],[category]], FIND("|", Table3[[#This Row],[category]]) - 1)</f>
        <v>Home&amp;Kitchen</v>
      </c>
      <c r="G1139" t="str">
        <f>MID(Table3[[#This Row],[category]], FIND("|", Table3[[#This Row],[category]]) + 1, FIND("|", Table3[[#This Row],[category]], FIND("|", Table3[[#This Row],[category]]) + 1) - FIND("|", Table3[[#This Row],[category]]) - 1)</f>
        <v>Heating,Cooling&amp;AirQuality</v>
      </c>
      <c r="H1139" t="str">
        <f>RIGHT(Table3[[#This Row],[category]], LEN(Table3[[#This Row],[category]]) - FIND("|", Table3[[#This Row],[category]], FIND("|", Table3[[#This Row],[category]]) + 1))</f>
        <v>WaterHeaters&amp;Geysers|InstantWaterHeaters</v>
      </c>
      <c r="I1139" s="6">
        <v>2599</v>
      </c>
      <c r="J1139" s="6">
        <v>4560</v>
      </c>
      <c r="K1139" s="1">
        <f t="shared" si="108"/>
        <v>43.004385964912281</v>
      </c>
      <c r="L1139" s="3">
        <v>0.43</v>
      </c>
      <c r="M1139" s="1">
        <v>4.4000000000000004</v>
      </c>
      <c r="N1139" s="11">
        <v>646</v>
      </c>
      <c r="O1139" s="7">
        <f>IF(ISNUMBER(Table3[[#This Row],[rating]]), Table3[[#This Row],[rating]], "")</f>
        <v>4.4000000000000004</v>
      </c>
      <c r="P1139" s="7">
        <f>Table3[[#This Row],[average rating]] + (Table3[[#This Row],[rating_count]] / 1000)</f>
        <v>5.0460000000000003</v>
      </c>
      <c r="Q1139" s="7">
        <f>IFERROR(ROUND(VALUE(Table3[[#This Row],[rating]]), 0), "")</f>
        <v>4</v>
      </c>
      <c r="R1139" t="s">
        <v>10702</v>
      </c>
      <c r="S1139" t="s">
        <v>10703</v>
      </c>
      <c r="T1139" t="s">
        <v>10704</v>
      </c>
      <c r="U1139" t="s">
        <v>10705</v>
      </c>
      <c r="V1139" t="s">
        <v>10706</v>
      </c>
      <c r="W1139" t="s">
        <v>10707</v>
      </c>
      <c r="X1139" t="s">
        <v>8771</v>
      </c>
      <c r="Y1139" t="s">
        <v>10708</v>
      </c>
      <c r="Z1139" s="6">
        <f t="shared" si="109"/>
        <v>2945760</v>
      </c>
      <c r="AA1139" s="6">
        <f>IFERROR(VALUE(Table3[[#This Row],[potential revenue]]), 0)</f>
        <v>2945760</v>
      </c>
      <c r="AB1139" t="str">
        <f t="shared" si="110"/>
        <v>Yes</v>
      </c>
      <c r="AC1139">
        <f t="shared" si="113"/>
        <v>0</v>
      </c>
      <c r="AD1139" t="str">
        <f t="shared" si="111"/>
        <v>₹200–₹500</v>
      </c>
      <c r="AE1139" t="str">
        <f t="shared" si="112"/>
        <v>41–50%</v>
      </c>
    </row>
    <row r="1140" spans="1:31" x14ac:dyDescent="0.35">
      <c r="A1140" t="s">
        <v>9859</v>
      </c>
      <c r="B1140" t="s">
        <v>847</v>
      </c>
      <c r="C1140" t="str">
        <f>PROPER(Table3[[#This Row],[product_name2]])</f>
        <v>Oneplus 108 Cm (43 Inches) Y Series Full Hd Smart Android Led Tv 43 Y1S (Black)</v>
      </c>
      <c r="D1140" t="s">
        <v>848</v>
      </c>
      <c r="E1140" t="s">
        <v>8731</v>
      </c>
      <c r="F1140" t="str">
        <f>LEFT(Table3[[#This Row],[category]], FIND("|", Table3[[#This Row],[category]]) - 1)</f>
        <v>Home&amp;Kitchen</v>
      </c>
      <c r="G1140" t="str">
        <f>MID(Table3[[#This Row],[category]], FIND("|", Table3[[#This Row],[category]]) + 1, FIND("|", Table3[[#This Row],[category]], FIND("|", Table3[[#This Row],[category]]) + 1) - FIND("|", Table3[[#This Row],[category]]) - 1)</f>
        <v>Kitchen&amp;HomeAppliances</v>
      </c>
      <c r="H1140" t="str">
        <f>RIGHT(Table3[[#This Row],[category]], LEN(Table3[[#This Row],[category]]) - FIND("|", Table3[[#This Row],[category]], FIND("|", Table3[[#This Row],[category]]) + 1))</f>
        <v>SmallKitchenAppliances|HandBlenders</v>
      </c>
      <c r="I1140" s="6">
        <v>2799</v>
      </c>
      <c r="J1140" s="6">
        <v>3499</v>
      </c>
      <c r="K1140" s="1">
        <f t="shared" si="108"/>
        <v>20.005715918833953</v>
      </c>
      <c r="L1140" s="3">
        <v>0.2</v>
      </c>
      <c r="M1140" s="1">
        <v>4.5</v>
      </c>
      <c r="N1140" s="11">
        <v>546</v>
      </c>
      <c r="O1140" s="7">
        <f>IF(ISNUMBER(Table3[[#This Row],[rating]]), Table3[[#This Row],[rating]], "")</f>
        <v>4.5</v>
      </c>
      <c r="P1140" s="7">
        <f>Table3[[#This Row],[average rating]] + (Table3[[#This Row],[rating_count]] / 1000)</f>
        <v>5.0460000000000003</v>
      </c>
      <c r="Q1140" s="7">
        <f>IFERROR(ROUND(VALUE(Table3[[#This Row],[rating]]), 0), "")</f>
        <v>5</v>
      </c>
      <c r="R1140" t="s">
        <v>9861</v>
      </c>
      <c r="S1140" t="s">
        <v>9862</v>
      </c>
      <c r="T1140" t="s">
        <v>9863</v>
      </c>
      <c r="U1140" t="s">
        <v>9864</v>
      </c>
      <c r="V1140" t="s">
        <v>9865</v>
      </c>
      <c r="W1140" t="s">
        <v>9866</v>
      </c>
      <c r="X1140" t="s">
        <v>9867</v>
      </c>
      <c r="Y1140" t="s">
        <v>9868</v>
      </c>
      <c r="Z1140" s="6">
        <f t="shared" si="109"/>
        <v>1910454</v>
      </c>
      <c r="AA1140" s="6">
        <f>IFERROR(VALUE(Table3[[#This Row],[potential revenue]]), 0)</f>
        <v>1910454</v>
      </c>
      <c r="AB1140" t="str">
        <f t="shared" si="110"/>
        <v>No</v>
      </c>
      <c r="AC1140">
        <f t="shared" si="113"/>
        <v>0</v>
      </c>
      <c r="AD1140" t="str">
        <f t="shared" si="111"/>
        <v>&gt;₹500</v>
      </c>
      <c r="AE1140" t="str">
        <f t="shared" si="112"/>
        <v>21–30%</v>
      </c>
    </row>
    <row r="1141" spans="1:31" x14ac:dyDescent="0.35">
      <c r="A1141" t="s">
        <v>5350</v>
      </c>
      <c r="B1141" t="s">
        <v>1361</v>
      </c>
      <c r="C1141" t="str">
        <f>PROPER(Table3[[#This Row],[product_name2]])</f>
        <v>Vu 138 Cm (55 Inches) Premium Series 4K Ultra Hd Smart Ips Led Tv 55Ut (Black)</v>
      </c>
      <c r="D1141" t="s">
        <v>1362</v>
      </c>
      <c r="E1141" t="s">
        <v>5071</v>
      </c>
      <c r="F1141" t="str">
        <f>LEFT(Table3[[#This Row],[category]], FIND("|", Table3[[#This Row],[category]]) - 1)</f>
        <v>Electronics</v>
      </c>
      <c r="G1141" t="str">
        <f>MID(Table3[[#This Row],[category]], FIND("|", Table3[[#This Row],[category]]) + 1, FIND("|", Table3[[#This Row],[category]], FIND("|", Table3[[#This Row],[category]]) + 1) - FIND("|", Table3[[#This Row],[category]]) - 1)</f>
        <v>GeneralPurposeBatteries&amp;BatteryChargers</v>
      </c>
      <c r="H1141" t="str">
        <f>RIGHT(Table3[[#This Row],[category]], LEN(Table3[[#This Row],[category]]) - FIND("|", Table3[[#This Row],[category]], FIND("|", Table3[[#This Row],[category]]) + 1))</f>
        <v>DisposableBatteries</v>
      </c>
      <c r="I1141" s="6">
        <v>149</v>
      </c>
      <c r="J1141" s="6">
        <v>180</v>
      </c>
      <c r="K1141" s="1">
        <f t="shared" si="108"/>
        <v>17.222222222222221</v>
      </c>
      <c r="L1141" s="3">
        <v>0.17</v>
      </c>
      <c r="M1141" s="1">
        <v>4.4000000000000004</v>
      </c>
      <c r="N1141" s="11">
        <v>644</v>
      </c>
      <c r="O1141" s="7">
        <f>IF(ISNUMBER(Table3[[#This Row],[rating]]), Table3[[#This Row],[rating]], "")</f>
        <v>4.4000000000000004</v>
      </c>
      <c r="P1141" s="7">
        <f>Table3[[#This Row],[average rating]] + (Table3[[#This Row],[rating_count]] / 1000)</f>
        <v>5.0440000000000005</v>
      </c>
      <c r="Q1141" s="7">
        <f>IFERROR(ROUND(VALUE(Table3[[#This Row],[rating]]), 0), "")</f>
        <v>4</v>
      </c>
      <c r="R1141" t="s">
        <v>5352</v>
      </c>
      <c r="S1141" t="s">
        <v>5353</v>
      </c>
      <c r="T1141" t="s">
        <v>5354</v>
      </c>
      <c r="U1141" t="s">
        <v>5355</v>
      </c>
      <c r="V1141" t="s">
        <v>5356</v>
      </c>
      <c r="W1141" t="s">
        <v>5357</v>
      </c>
      <c r="X1141" t="s">
        <v>5358</v>
      </c>
      <c r="Y1141" t="s">
        <v>5359</v>
      </c>
      <c r="Z1141" s="6">
        <f t="shared" si="109"/>
        <v>115920</v>
      </c>
      <c r="AA1141" s="6">
        <f>IFERROR(VALUE(Table3[[#This Row],[potential revenue]]), 0)</f>
        <v>115920</v>
      </c>
      <c r="AB1141" t="str">
        <f t="shared" si="110"/>
        <v>No</v>
      </c>
      <c r="AC1141">
        <f t="shared" si="113"/>
        <v>0</v>
      </c>
      <c r="AD1141" t="str">
        <f t="shared" si="111"/>
        <v>&gt;₹500</v>
      </c>
      <c r="AE1141" t="str">
        <f t="shared" si="112"/>
        <v>11–20%</v>
      </c>
    </row>
    <row r="1142" spans="1:31" x14ac:dyDescent="0.35">
      <c r="A1142" t="s">
        <v>10890</v>
      </c>
      <c r="B1142" t="s">
        <v>1866</v>
      </c>
      <c r="C1142" t="str">
        <f>PROPER(Table3[[#This Row],[product_name2]])</f>
        <v>Wzatco Pixel | Portable Led Projector | Native 720P With Full Hd 1080P Support | 2000 Lumens (200 Ansi) | 176" Large Screen | Projector For Home And Outdoor | Compatible With Tv Stick, Pc, Ps4</v>
      </c>
      <c r="D1142" t="s">
        <v>1867</v>
      </c>
      <c r="E1142" t="s">
        <v>8806</v>
      </c>
      <c r="F1142" t="str">
        <f>LEFT(Table3[[#This Row],[category]], FIND("|", Table3[[#This Row],[category]]) - 1)</f>
        <v>Home&amp;Kitchen</v>
      </c>
      <c r="G1142" t="str">
        <f>MID(Table3[[#This Row],[category]], FIND("|", Table3[[#This Row],[category]]) + 1, FIND("|", Table3[[#This Row],[category]], FIND("|", Table3[[#This Row],[category]]) + 1) - FIND("|", Table3[[#This Row],[category]]) - 1)</f>
        <v>Kitchen&amp;HomeAppliances</v>
      </c>
      <c r="H1142" t="str">
        <f>RIGHT(Table3[[#This Row],[category]], LEN(Table3[[#This Row],[category]]) - FIND("|", Table3[[#This Row],[category]], FIND("|", Table3[[#This Row],[category]]) + 1))</f>
        <v>SmallKitchenAppliances|Kettles&amp;HotWaterDispensers|Kettle&amp;ToasterSets</v>
      </c>
      <c r="I1142" s="6">
        <v>1349</v>
      </c>
      <c r="J1142" s="6">
        <v>1850</v>
      </c>
      <c r="K1142" s="1">
        <f t="shared" si="108"/>
        <v>27.081081081081081</v>
      </c>
      <c r="L1142" s="3">
        <v>0.27</v>
      </c>
      <c r="M1142" s="1">
        <v>4.4000000000000004</v>
      </c>
      <c r="N1142" s="11">
        <v>638</v>
      </c>
      <c r="O1142" s="7">
        <f>IF(ISNUMBER(Table3[[#This Row],[rating]]), Table3[[#This Row],[rating]], "")</f>
        <v>4.4000000000000004</v>
      </c>
      <c r="P1142" s="7">
        <f>Table3[[#This Row],[average rating]] + (Table3[[#This Row],[rating_count]] / 1000)</f>
        <v>5.0380000000000003</v>
      </c>
      <c r="Q1142" s="7">
        <f>IFERROR(ROUND(VALUE(Table3[[#This Row],[rating]]), 0), "")</f>
        <v>4</v>
      </c>
      <c r="R1142" t="s">
        <v>10892</v>
      </c>
      <c r="S1142" t="s">
        <v>10893</v>
      </c>
      <c r="T1142" t="s">
        <v>10894</v>
      </c>
      <c r="U1142" t="s">
        <v>10895</v>
      </c>
      <c r="V1142" t="s">
        <v>10896</v>
      </c>
      <c r="W1142" t="s">
        <v>10897</v>
      </c>
      <c r="X1142" t="s">
        <v>10898</v>
      </c>
      <c r="Y1142" t="s">
        <v>10899</v>
      </c>
      <c r="Z1142" s="6">
        <f t="shared" si="109"/>
        <v>1180300</v>
      </c>
      <c r="AA1142" s="6">
        <f>IFERROR(VALUE(Table3[[#This Row],[potential revenue]]), 0)</f>
        <v>1180300</v>
      </c>
      <c r="AB1142" t="str">
        <f t="shared" si="110"/>
        <v>No</v>
      </c>
      <c r="AC1142">
        <f t="shared" si="113"/>
        <v>0</v>
      </c>
      <c r="AD1142" t="str">
        <f t="shared" si="111"/>
        <v>&lt;₹200</v>
      </c>
      <c r="AE1142" t="str">
        <f t="shared" si="112"/>
        <v>21–30%</v>
      </c>
    </row>
    <row r="1143" spans="1:31" x14ac:dyDescent="0.35">
      <c r="A1143" t="s">
        <v>7825</v>
      </c>
      <c r="B1143" t="s">
        <v>8866</v>
      </c>
      <c r="C1143" t="str">
        <f>PROPER(Table3[[#This Row],[product_name2]])</f>
        <v>Lifelong Llqh922 Regalia 800 W (Isi Certified) Quartz Room Heater With 2 Power Settings, Overheating Protection, 2 Rod Heater (1 Year Warranty, White)</v>
      </c>
      <c r="D1143" t="s">
        <v>8867</v>
      </c>
      <c r="E1143" t="s">
        <v>4879</v>
      </c>
      <c r="F1143" t="str">
        <f>LEFT(Table3[[#This Row],[category]], FIND("|", Table3[[#This Row],[category]]) - 1)</f>
        <v>Computers&amp;Accessories</v>
      </c>
      <c r="G1143" t="str">
        <f>MID(Table3[[#This Row],[category]], FIND("|", Table3[[#This Row],[category]]) + 1, FIND("|", Table3[[#This Row],[category]], FIND("|", Table3[[#This Row],[category]]) + 1) - FIND("|", Table3[[#This Row],[category]]) - 1)</f>
        <v>Accessories&amp;Peripherals</v>
      </c>
      <c r="H1143" t="str">
        <f>RIGHT(Table3[[#This Row],[category]], LEN(Table3[[#This Row],[category]]) - FIND("|", Table3[[#This Row],[category]], FIND("|", Table3[[#This Row],[category]]) + 1))</f>
        <v>Keyboards,Mice&amp;InputDevices|GraphicTablets</v>
      </c>
      <c r="I1143" s="6">
        <v>354</v>
      </c>
      <c r="J1143" s="6">
        <v>1500</v>
      </c>
      <c r="K1143" s="1">
        <f t="shared" si="108"/>
        <v>76.400000000000006</v>
      </c>
      <c r="L1143" s="3">
        <v>0.76</v>
      </c>
      <c r="M1143" s="1">
        <v>4</v>
      </c>
      <c r="N1143" s="11">
        <v>1026</v>
      </c>
      <c r="O1143" s="7">
        <f>IF(ISNUMBER(Table3[[#This Row],[rating]]), Table3[[#This Row],[rating]], "")</f>
        <v>4</v>
      </c>
      <c r="P1143" s="7">
        <f>Table3[[#This Row],[average rating]] + (Table3[[#This Row],[rating_count]] / 1000)</f>
        <v>5.0259999999999998</v>
      </c>
      <c r="Q1143" s="7">
        <f>IFERROR(ROUND(VALUE(Table3[[#This Row],[rating]]), 0), "")</f>
        <v>4</v>
      </c>
      <c r="R1143" t="s">
        <v>7827</v>
      </c>
      <c r="S1143" t="s">
        <v>7828</v>
      </c>
      <c r="T1143" t="s">
        <v>7829</v>
      </c>
      <c r="U1143" t="s">
        <v>7830</v>
      </c>
      <c r="V1143" t="s">
        <v>7831</v>
      </c>
      <c r="W1143" t="s">
        <v>7832</v>
      </c>
      <c r="X1143" t="s">
        <v>7833</v>
      </c>
      <c r="Y1143" t="s">
        <v>7834</v>
      </c>
      <c r="Z1143" s="6">
        <f t="shared" si="109"/>
        <v>1539000</v>
      </c>
      <c r="AA1143" s="6">
        <f>IFERROR(VALUE(Table3[[#This Row],[potential revenue]]), 0)</f>
        <v>1539000</v>
      </c>
      <c r="AB1143" t="str">
        <f t="shared" si="110"/>
        <v>No</v>
      </c>
      <c r="AC1143">
        <f t="shared" si="113"/>
        <v>0</v>
      </c>
      <c r="AD1143" t="str">
        <f t="shared" si="111"/>
        <v>&gt;₹500</v>
      </c>
      <c r="AE1143" t="str">
        <f t="shared" si="112"/>
        <v>71–80%</v>
      </c>
    </row>
    <row r="1144" spans="1:31" x14ac:dyDescent="0.35">
      <c r="A1144" t="s">
        <v>11031</v>
      </c>
      <c r="B1144" t="s">
        <v>7529</v>
      </c>
      <c r="C1144" t="str">
        <f>PROPER(Table3[[#This Row],[product_name2]])</f>
        <v>Logitech G102 Usb Light Sync Gaming Mouse With Customizable Rgb Lighting, 6 Programmable Buttons, Gaming Grade Sensor, 8K Dpi Tracking, 16.8Mn Color, Light Weight - Black</v>
      </c>
      <c r="D1144" t="s">
        <v>7530</v>
      </c>
      <c r="E1144" t="s">
        <v>8806</v>
      </c>
      <c r="F1144" t="str">
        <f>LEFT(Table3[[#This Row],[category]], FIND("|", Table3[[#This Row],[category]]) - 1)</f>
        <v>Home&amp;Kitchen</v>
      </c>
      <c r="G1144" t="str">
        <f>MID(Table3[[#This Row],[category]], FIND("|", Table3[[#This Row],[category]]) + 1, FIND("|", Table3[[#This Row],[category]], FIND("|", Table3[[#This Row],[category]]) + 1) - FIND("|", Table3[[#This Row],[category]]) - 1)</f>
        <v>Kitchen&amp;HomeAppliances</v>
      </c>
      <c r="H1144" t="str">
        <f>RIGHT(Table3[[#This Row],[category]], LEN(Table3[[#This Row],[category]]) - FIND("|", Table3[[#This Row],[category]], FIND("|", Table3[[#This Row],[category]]) + 1))</f>
        <v>SmallKitchenAppliances|Kettles&amp;HotWaterDispensers|Kettle&amp;ToasterSets</v>
      </c>
      <c r="I1144" s="6">
        <v>664</v>
      </c>
      <c r="J1144" s="6">
        <v>1490</v>
      </c>
      <c r="K1144" s="1">
        <f t="shared" si="108"/>
        <v>55.436241610738257</v>
      </c>
      <c r="L1144" s="3">
        <v>0.55000000000000004</v>
      </c>
      <c r="M1144" s="1">
        <v>4.0999999999999996</v>
      </c>
      <c r="N1144" s="11">
        <v>925</v>
      </c>
      <c r="O1144" s="7">
        <f>IF(ISNUMBER(Table3[[#This Row],[rating]]), Table3[[#This Row],[rating]], "")</f>
        <v>4.0999999999999996</v>
      </c>
      <c r="P1144" s="7">
        <f>Table3[[#This Row],[average rating]] + (Table3[[#This Row],[rating_count]] / 1000)</f>
        <v>5.0249999999999995</v>
      </c>
      <c r="Q1144" s="7">
        <f>IFERROR(ROUND(VALUE(Table3[[#This Row],[rating]]), 0), "")</f>
        <v>4</v>
      </c>
      <c r="R1144" t="s">
        <v>11033</v>
      </c>
      <c r="S1144" t="s">
        <v>11034</v>
      </c>
      <c r="T1144" t="s">
        <v>11035</v>
      </c>
      <c r="U1144" t="s">
        <v>11036</v>
      </c>
      <c r="V1144" t="s">
        <v>11037</v>
      </c>
      <c r="W1144" t="s">
        <v>11038</v>
      </c>
      <c r="X1144" t="s">
        <v>11039</v>
      </c>
      <c r="Y1144" t="s">
        <v>11040</v>
      </c>
      <c r="Z1144" s="6">
        <f t="shared" si="109"/>
        <v>1378250</v>
      </c>
      <c r="AA1144" s="6">
        <f>IFERROR(VALUE(Table3[[#This Row],[potential revenue]]), 0)</f>
        <v>1378250</v>
      </c>
      <c r="AB1144" t="str">
        <f t="shared" si="110"/>
        <v>Yes</v>
      </c>
      <c r="AC1144">
        <f t="shared" si="113"/>
        <v>0</v>
      </c>
      <c r="AD1144" t="str">
        <f t="shared" si="111"/>
        <v>₹200–₹500</v>
      </c>
      <c r="AE1144" t="str">
        <f t="shared" si="112"/>
        <v>51–60%</v>
      </c>
    </row>
    <row r="1145" spans="1:31" x14ac:dyDescent="0.35">
      <c r="A1145" t="s">
        <v>6421</v>
      </c>
      <c r="B1145" t="s">
        <v>29</v>
      </c>
      <c r="C1145" t="str">
        <f>PROPER(Table3[[#This Row],[product_name2]])</f>
        <v>Ambrane Unbreakable 60W / 3A Fast Charging 1.5M Braided Type C Cable For Smartphones, Tablets, Laptops &amp; Other Type C Devices, Pd Technology, 480Mbps Data Sync, Quick Charge 3.0 (Rct15A, Black)</v>
      </c>
      <c r="D1145" t="s">
        <v>30</v>
      </c>
      <c r="E1145" t="s">
        <v>4868</v>
      </c>
      <c r="F1145" t="str">
        <f>LEFT(Table3[[#This Row],[category]], FIND("|", Table3[[#This Row],[category]]) - 1)</f>
        <v>Computers&amp;Accessories</v>
      </c>
      <c r="G1145" t="str">
        <f>MID(Table3[[#This Row],[category]], FIND("|", Table3[[#This Row],[category]]) + 1, FIND("|", Table3[[#This Row],[category]], FIND("|", Table3[[#This Row],[category]]) + 1) - FIND("|", Table3[[#This Row],[category]]) - 1)</f>
        <v>Accessories&amp;Peripherals</v>
      </c>
      <c r="H1145" t="str">
        <f>RIGHT(Table3[[#This Row],[category]], LEN(Table3[[#This Row],[category]]) - FIND("|", Table3[[#This Row],[category]], FIND("|", Table3[[#This Row],[category]]) + 1))</f>
        <v>Keyboards,Mice&amp;InputDevices|Mice</v>
      </c>
      <c r="I1145" s="6">
        <v>499</v>
      </c>
      <c r="J1145" s="6">
        <v>1000</v>
      </c>
      <c r="K1145" s="1">
        <f t="shared" si="108"/>
        <v>50.1</v>
      </c>
      <c r="L1145" s="3">
        <v>0.5</v>
      </c>
      <c r="M1145" s="1">
        <v>5</v>
      </c>
      <c r="N1145" s="11">
        <v>23</v>
      </c>
      <c r="O1145" s="7">
        <f>IF(ISNUMBER(Table3[[#This Row],[rating]]), Table3[[#This Row],[rating]], "")</f>
        <v>5</v>
      </c>
      <c r="P1145" s="7">
        <f>Table3[[#This Row],[average rating]] + (Table3[[#This Row],[rating_count]] / 1000)</f>
        <v>5.0229999999999997</v>
      </c>
      <c r="Q1145" s="7">
        <f>IFERROR(ROUND(VALUE(Table3[[#This Row],[rating]]), 0), "")</f>
        <v>5</v>
      </c>
      <c r="R1145" t="s">
        <v>6423</v>
      </c>
      <c r="S1145" t="s">
        <v>6424</v>
      </c>
      <c r="T1145" t="s">
        <v>6425</v>
      </c>
      <c r="U1145" t="s">
        <v>6426</v>
      </c>
      <c r="V1145" t="s">
        <v>6427</v>
      </c>
      <c r="W1145" t="s">
        <v>6428</v>
      </c>
      <c r="X1145" t="s">
        <v>6429</v>
      </c>
      <c r="Y1145" t="s">
        <v>6430</v>
      </c>
      <c r="Z1145" s="6">
        <f t="shared" si="109"/>
        <v>23000</v>
      </c>
      <c r="AA1145" s="6">
        <f>IFERROR(VALUE(Table3[[#This Row],[potential revenue]]), 0)</f>
        <v>23000</v>
      </c>
      <c r="AB1145" t="str">
        <f t="shared" si="110"/>
        <v>Yes</v>
      </c>
      <c r="AC1145">
        <f t="shared" si="113"/>
        <v>0</v>
      </c>
      <c r="AD1145" t="str">
        <f t="shared" si="111"/>
        <v>&gt;₹500</v>
      </c>
      <c r="AE1145" t="str">
        <f t="shared" si="112"/>
        <v>51–60%</v>
      </c>
    </row>
    <row r="1146" spans="1:31" x14ac:dyDescent="0.35">
      <c r="A1146" t="s">
        <v>4666</v>
      </c>
      <c r="B1146" t="s">
        <v>2922</v>
      </c>
      <c r="C1146" t="str">
        <f>PROPER(Table3[[#This Row],[product_name2]])</f>
        <v>Airtel Digital Tv Hd Set Top Box With Fta Pack | Unlimited Entertainment + Recording Feature + Free Standard Installation (6 Months Pack)</v>
      </c>
      <c r="D1146" t="s">
        <v>2923</v>
      </c>
      <c r="E1146" t="s">
        <v>3796</v>
      </c>
      <c r="F1146" t="str">
        <f>LEFT(Table3[[#This Row],[category]], FIND("|", Table3[[#This Row],[category]]) - 1)</f>
        <v>Electronics</v>
      </c>
      <c r="G1146" t="str">
        <f>MID(Table3[[#This Row],[category]], FIND("|", Table3[[#This Row],[category]]) + 1, FIND("|", Table3[[#This Row],[category]], FIND("|", Table3[[#This Row],[category]]) + 1) - FIND("|", Table3[[#This Row],[category]]) - 1)</f>
        <v>Mobiles&amp;Accessories</v>
      </c>
      <c r="H1146" t="str">
        <f>RIGHT(Table3[[#This Row],[category]], LEN(Table3[[#This Row],[category]]) - FIND("|", Table3[[#This Row],[category]], FIND("|", Table3[[#This Row],[category]]) + 1))</f>
        <v>MobileAccessories|Maintenance,Upkeep&amp;Repairs|ScreenProtectors</v>
      </c>
      <c r="I1146" s="6">
        <v>150</v>
      </c>
      <c r="J1146" s="6">
        <v>599</v>
      </c>
      <c r="K1146" s="1">
        <f t="shared" si="108"/>
        <v>74.958263772954922</v>
      </c>
      <c r="L1146" s="3">
        <v>0.75</v>
      </c>
      <c r="M1146" s="1">
        <v>4.3</v>
      </c>
      <c r="N1146" s="11">
        <v>714</v>
      </c>
      <c r="O1146" s="7">
        <f>IF(ISNUMBER(Table3[[#This Row],[rating]]), Table3[[#This Row],[rating]], "")</f>
        <v>4.3</v>
      </c>
      <c r="P1146" s="7">
        <f>Table3[[#This Row],[average rating]] + (Table3[[#This Row],[rating_count]] / 1000)</f>
        <v>5.0139999999999993</v>
      </c>
      <c r="Q1146" s="7">
        <f>IFERROR(ROUND(VALUE(Table3[[#This Row],[rating]]), 0), "")</f>
        <v>4</v>
      </c>
      <c r="R1146" t="s">
        <v>4668</v>
      </c>
      <c r="S1146" t="s">
        <v>4669</v>
      </c>
      <c r="T1146" t="s">
        <v>4670</v>
      </c>
      <c r="U1146" t="s">
        <v>4671</v>
      </c>
      <c r="V1146" t="s">
        <v>4672</v>
      </c>
      <c r="W1146" t="s">
        <v>4673</v>
      </c>
      <c r="X1146" t="s">
        <v>4674</v>
      </c>
      <c r="Y1146" t="s">
        <v>4675</v>
      </c>
      <c r="Z1146" s="6">
        <f t="shared" si="109"/>
        <v>427686</v>
      </c>
      <c r="AA1146" s="6">
        <f>IFERROR(VALUE(Table3[[#This Row],[potential revenue]]), 0)</f>
        <v>427686</v>
      </c>
      <c r="AB1146" t="str">
        <f t="shared" si="110"/>
        <v>Yes</v>
      </c>
      <c r="AC1146">
        <f t="shared" si="113"/>
        <v>0</v>
      </c>
      <c r="AD1146" t="str">
        <f t="shared" si="111"/>
        <v>₹200–₹500</v>
      </c>
      <c r="AE1146" t="str">
        <f t="shared" si="112"/>
        <v>71–80%</v>
      </c>
    </row>
    <row r="1147" spans="1:31" x14ac:dyDescent="0.35">
      <c r="A1147" t="s">
        <v>1040</v>
      </c>
      <c r="B1147" t="s">
        <v>336</v>
      </c>
      <c r="C1147" t="str">
        <f>PROPER(Table3[[#This Row],[product_name2]])</f>
        <v>Samsung Original Type C To C Cable - 3.28 Feet (1 Meter), White</v>
      </c>
      <c r="D1147" t="s">
        <v>337</v>
      </c>
      <c r="E1147" t="s">
        <v>469</v>
      </c>
      <c r="F1147" t="str">
        <f>LEFT(Table3[[#This Row],[category]], FIND("|", Table3[[#This Row],[category]]) - 1)</f>
        <v>Electronics</v>
      </c>
      <c r="G1147" t="str">
        <f>MID(Table3[[#This Row],[category]], FIND("|", Table3[[#This Row],[category]]) + 1, FIND("|", Table3[[#This Row],[category]], FIND("|", Table3[[#This Row],[category]]) + 1) - FIND("|", Table3[[#This Row],[category]]) - 1)</f>
        <v>HomeTheater,TV&amp;Video</v>
      </c>
      <c r="H1147" t="str">
        <f>RIGHT(Table3[[#This Row],[category]], LEN(Table3[[#This Row],[category]]) - FIND("|", Table3[[#This Row],[category]], FIND("|", Table3[[#This Row],[category]]) + 1))</f>
        <v>Accessories|RemoteControls</v>
      </c>
      <c r="I1147" s="6">
        <v>399</v>
      </c>
      <c r="J1147" s="6">
        <v>1999</v>
      </c>
      <c r="K1147" s="1">
        <f t="shared" si="108"/>
        <v>80.040020010004994</v>
      </c>
      <c r="L1147" s="3">
        <v>0.8</v>
      </c>
      <c r="M1147" s="1">
        <v>4.5</v>
      </c>
      <c r="N1147" s="11">
        <v>505</v>
      </c>
      <c r="O1147" s="7">
        <f>IF(ISNUMBER(Table3[[#This Row],[rating]]), Table3[[#This Row],[rating]], "")</f>
        <v>4.5</v>
      </c>
      <c r="P1147" s="7">
        <f>Table3[[#This Row],[average rating]] + (Table3[[#This Row],[rating_count]] / 1000)</f>
        <v>5.0049999999999999</v>
      </c>
      <c r="Q1147" s="7">
        <f>IFERROR(ROUND(VALUE(Table3[[#This Row],[rating]]), 0), "")</f>
        <v>5</v>
      </c>
      <c r="R1147" t="s">
        <v>1042</v>
      </c>
      <c r="S1147" t="s">
        <v>1043</v>
      </c>
      <c r="T1147" t="s">
        <v>1044</v>
      </c>
      <c r="U1147" t="s">
        <v>1045</v>
      </c>
      <c r="V1147" t="s">
        <v>1046</v>
      </c>
      <c r="W1147" t="s">
        <v>1047</v>
      </c>
      <c r="X1147" t="s">
        <v>1048</v>
      </c>
      <c r="Y1147" t="s">
        <v>1049</v>
      </c>
      <c r="Z1147" s="6">
        <f t="shared" si="109"/>
        <v>1009495</v>
      </c>
      <c r="AA1147" s="6">
        <f>IFERROR(VALUE(Table3[[#This Row],[potential revenue]]), 0)</f>
        <v>1009495</v>
      </c>
      <c r="AB1147" t="str">
        <f t="shared" si="110"/>
        <v>Yes</v>
      </c>
      <c r="AC1147">
        <f t="shared" si="113"/>
        <v>0</v>
      </c>
      <c r="AD1147" t="str">
        <f t="shared" si="111"/>
        <v>&lt;₹200</v>
      </c>
      <c r="AE1147" t="str">
        <f t="shared" si="112"/>
        <v>81–90%</v>
      </c>
    </row>
    <row r="1148" spans="1:31" x14ac:dyDescent="0.35">
      <c r="A1148" t="s">
        <v>1561</v>
      </c>
      <c r="B1148" t="s">
        <v>18</v>
      </c>
      <c r="C1148" t="str">
        <f>PROPER(Table3[[#This Row],[product_name2]])</f>
        <v>Wayona Nylon Braided Usb To Lightning Fast Charging And Data Sync Cable Compatible For Iphone 13, 12,11, X, 8, 7, 6, 5, Ipad Air, Pro, Mini (3 Ft Pack Of 1, Grey)</v>
      </c>
      <c r="D1148" t="s">
        <v>19</v>
      </c>
      <c r="E1148" t="s">
        <v>20</v>
      </c>
      <c r="F1148" t="str">
        <f>LEFT(Table3[[#This Row],[category]], FIND("|", Table3[[#This Row],[category]]) - 1)</f>
        <v>Computers&amp;Accessories</v>
      </c>
      <c r="G1148" t="str">
        <f>MID(Table3[[#This Row],[category]], FIND("|", Table3[[#This Row],[category]]) + 1, FIND("|", Table3[[#This Row],[category]], FIND("|", Table3[[#This Row],[category]]) + 1) - FIND("|", Table3[[#This Row],[category]]) - 1)</f>
        <v>Accessories&amp;Peripherals</v>
      </c>
      <c r="H1148" t="str">
        <f>RIGHT(Table3[[#This Row],[category]], LEN(Table3[[#This Row],[category]]) - FIND("|", Table3[[#This Row],[category]], FIND("|", Table3[[#This Row],[category]]) + 1))</f>
        <v>Cables&amp;Accessories|Cables|USBCables</v>
      </c>
      <c r="I1148" s="6">
        <v>399</v>
      </c>
      <c r="J1148" s="6">
        <v>1999</v>
      </c>
      <c r="K1148" s="1">
        <f t="shared" si="108"/>
        <v>80.040020010004994</v>
      </c>
      <c r="L1148" s="3">
        <v>0.8</v>
      </c>
      <c r="M1148" s="1">
        <v>5</v>
      </c>
      <c r="N1148" s="11">
        <v>5</v>
      </c>
      <c r="O1148" s="7">
        <f>IF(ISNUMBER(Table3[[#This Row],[rating]]), Table3[[#This Row],[rating]], "")</f>
        <v>5</v>
      </c>
      <c r="P1148" s="7">
        <f>Table3[[#This Row],[average rating]] + (Table3[[#This Row],[rating_count]] / 1000)</f>
        <v>5.0049999999999999</v>
      </c>
      <c r="Q1148" s="7">
        <f>IFERROR(ROUND(VALUE(Table3[[#This Row],[rating]]), 0), "")</f>
        <v>5</v>
      </c>
      <c r="R1148" t="s">
        <v>1563</v>
      </c>
      <c r="S1148" t="s">
        <v>1564</v>
      </c>
      <c r="T1148" t="s">
        <v>1565</v>
      </c>
      <c r="U1148" t="s">
        <v>1566</v>
      </c>
      <c r="V1148" t="s">
        <v>1567</v>
      </c>
      <c r="W1148" t="s">
        <v>1568</v>
      </c>
      <c r="X1148" t="s">
        <v>1569</v>
      </c>
      <c r="Y1148" t="s">
        <v>1570</v>
      </c>
      <c r="Z1148" s="6">
        <f t="shared" si="109"/>
        <v>9995</v>
      </c>
      <c r="AA1148" s="6">
        <f>IFERROR(VALUE(Table3[[#This Row],[potential revenue]]), 0)</f>
        <v>9995</v>
      </c>
      <c r="AB1148" t="str">
        <f t="shared" si="110"/>
        <v>Yes</v>
      </c>
      <c r="AC1148">
        <f t="shared" si="113"/>
        <v>0</v>
      </c>
      <c r="AD1148" t="str">
        <f t="shared" si="111"/>
        <v>₹200–₹500</v>
      </c>
      <c r="AE1148" t="str">
        <f t="shared" si="112"/>
        <v>81–90%</v>
      </c>
    </row>
    <row r="1149" spans="1:31" x14ac:dyDescent="0.35">
      <c r="A1149" t="s">
        <v>2521</v>
      </c>
      <c r="B1149" t="s">
        <v>8123</v>
      </c>
      <c r="C1149" t="str">
        <f>PROPER(Table3[[#This Row],[product_name2]])</f>
        <v>Logitech K380 Wireless Multi-Device Keyboard For Windows, Apple Ios, Apple Tv Android Or Chrome, Bluetooth, Compact Space-Saving Design, Pc/Mac/Laptop/Smartphone/Tablet (Dark Grey)</v>
      </c>
      <c r="D1149" t="s">
        <v>8124</v>
      </c>
      <c r="E1149" t="s">
        <v>172</v>
      </c>
      <c r="F1149" t="str">
        <f>LEFT(Table3[[#This Row],[category]], FIND("|", Table3[[#This Row],[category]]) - 1)</f>
        <v>Electronics</v>
      </c>
      <c r="G1149" t="str">
        <f>MID(Table3[[#This Row],[category]], FIND("|", Table3[[#This Row],[category]]) + 1, FIND("|", Table3[[#This Row],[category]], FIND("|", Table3[[#This Row],[category]]) + 1) - FIND("|", Table3[[#This Row],[category]]) - 1)</f>
        <v>HomeTheater,TV&amp;Video</v>
      </c>
      <c r="H1149" t="str">
        <f>RIGHT(Table3[[#This Row],[category]], LEN(Table3[[#This Row],[category]]) - FIND("|", Table3[[#This Row],[category]], FIND("|", Table3[[#This Row],[category]]) + 1))</f>
        <v>Televisions|SmartTelevisions</v>
      </c>
      <c r="I1149" s="6">
        <v>18999</v>
      </c>
      <c r="J1149" s="6">
        <v>35000</v>
      </c>
      <c r="K1149" s="1">
        <f t="shared" si="108"/>
        <v>45.717142857142854</v>
      </c>
      <c r="L1149" s="3">
        <v>0.46</v>
      </c>
      <c r="M1149" s="1">
        <v>4</v>
      </c>
      <c r="N1149" s="11">
        <v>1001</v>
      </c>
      <c r="O1149" s="7">
        <f>IF(ISNUMBER(Table3[[#This Row],[rating]]), Table3[[#This Row],[rating]], "")</f>
        <v>4</v>
      </c>
      <c r="P1149" s="7">
        <f>Table3[[#This Row],[average rating]] + (Table3[[#This Row],[rating_count]] / 1000)</f>
        <v>5.0009999999999994</v>
      </c>
      <c r="Q1149" s="7">
        <f>IFERROR(ROUND(VALUE(Table3[[#This Row],[rating]]), 0), "")</f>
        <v>4</v>
      </c>
      <c r="R1149" t="s">
        <v>2523</v>
      </c>
      <c r="S1149" t="s">
        <v>2524</v>
      </c>
      <c r="T1149" t="s">
        <v>2525</v>
      </c>
      <c r="U1149" t="s">
        <v>2526</v>
      </c>
      <c r="V1149" t="s">
        <v>2527</v>
      </c>
      <c r="W1149" t="s">
        <v>2528</v>
      </c>
      <c r="X1149" t="s">
        <v>2529</v>
      </c>
      <c r="Y1149" t="s">
        <v>2530</v>
      </c>
      <c r="Z1149" s="6">
        <f t="shared" si="109"/>
        <v>35035000</v>
      </c>
      <c r="AA1149" s="6">
        <f>IFERROR(VALUE(Table3[[#This Row],[potential revenue]]), 0)</f>
        <v>35035000</v>
      </c>
      <c r="AB1149" t="str">
        <f t="shared" si="110"/>
        <v>Yes</v>
      </c>
      <c r="AC1149">
        <f t="shared" si="113"/>
        <v>0</v>
      </c>
      <c r="AD1149" t="str">
        <f t="shared" si="111"/>
        <v>₹200–₹500</v>
      </c>
      <c r="AE1149" t="str">
        <f t="shared" si="112"/>
        <v>41–50%</v>
      </c>
    </row>
    <row r="1150" spans="1:31" x14ac:dyDescent="0.35">
      <c r="A1150" t="s">
        <v>6103</v>
      </c>
      <c r="B1150" t="s">
        <v>10141</v>
      </c>
      <c r="C1150" t="str">
        <f>PROPER(Table3[[#This Row],[product_name2]])</f>
        <v>Tata Swach Bulb 6000-Litre Cartridge, 1 Piece, White, Hollow Fiber Membrane</v>
      </c>
      <c r="D1150" t="s">
        <v>10142</v>
      </c>
      <c r="E1150" t="s">
        <v>4900</v>
      </c>
      <c r="F1150" t="str">
        <f>LEFT(Table3[[#This Row],[category]], FIND("|", Table3[[#This Row],[category]]) - 1)</f>
        <v>Computers&amp;Accessories</v>
      </c>
      <c r="G1150" t="str">
        <f>MID(Table3[[#This Row],[category]], FIND("|", Table3[[#This Row],[category]]) + 1, FIND("|", Table3[[#This Row],[category]], FIND("|", Table3[[#This Row],[category]]) + 1) - FIND("|", Table3[[#This Row],[category]]) - 1)</f>
        <v>Accessories&amp;Peripherals</v>
      </c>
      <c r="H1150" t="str">
        <f>RIGHT(Table3[[#This Row],[category]], LEN(Table3[[#This Row],[category]]) - FIND("|", Table3[[#This Row],[category]], FIND("|", Table3[[#This Row],[category]]) + 1))</f>
        <v>LaptopAccessories|Lapdesks</v>
      </c>
      <c r="I1150" s="6">
        <v>599</v>
      </c>
      <c r="J1150" s="6">
        <v>3999</v>
      </c>
      <c r="K1150" s="1">
        <f t="shared" si="108"/>
        <v>85.021255313828462</v>
      </c>
      <c r="L1150" s="3">
        <v>0.85</v>
      </c>
      <c r="M1150" s="1">
        <v>3.9</v>
      </c>
      <c r="N1150" s="11">
        <v>1087</v>
      </c>
      <c r="O1150" s="7">
        <f>IF(ISNUMBER(Table3[[#This Row],[rating]]), Table3[[#This Row],[rating]], "")</f>
        <v>3.9</v>
      </c>
      <c r="P1150" s="7">
        <f>Table3[[#This Row],[average rating]] + (Table3[[#This Row],[rating_count]] / 1000)</f>
        <v>4.9870000000000001</v>
      </c>
      <c r="Q1150" s="7">
        <f>IFERROR(ROUND(VALUE(Table3[[#This Row],[rating]]), 0), "")</f>
        <v>4</v>
      </c>
      <c r="R1150" t="s">
        <v>6105</v>
      </c>
      <c r="S1150" t="s">
        <v>6106</v>
      </c>
      <c r="T1150" t="s">
        <v>6107</v>
      </c>
      <c r="U1150" t="s">
        <v>6108</v>
      </c>
      <c r="V1150" t="s">
        <v>6109</v>
      </c>
      <c r="W1150" t="s">
        <v>6110</v>
      </c>
      <c r="X1150" t="s">
        <v>6111</v>
      </c>
      <c r="Y1150" t="s">
        <v>6112</v>
      </c>
      <c r="Z1150" s="6">
        <f t="shared" si="109"/>
        <v>4346913</v>
      </c>
      <c r="AA1150" s="6">
        <f>IFERROR(VALUE(Table3[[#This Row],[potential revenue]]), 0)</f>
        <v>4346913</v>
      </c>
      <c r="AB1150" t="str">
        <f t="shared" si="110"/>
        <v>No</v>
      </c>
      <c r="AC1150">
        <f t="shared" si="113"/>
        <v>0</v>
      </c>
      <c r="AD1150" t="str">
        <f t="shared" si="111"/>
        <v>&gt;₹500</v>
      </c>
      <c r="AE1150" t="str">
        <f t="shared" si="112"/>
        <v>81–90%</v>
      </c>
    </row>
    <row r="1151" spans="1:31" x14ac:dyDescent="0.35">
      <c r="A1151" t="s">
        <v>12253</v>
      </c>
      <c r="B1151" t="s">
        <v>10670</v>
      </c>
      <c r="C1151" t="str">
        <f>PROPER(Table3[[#This Row],[product_name2]])</f>
        <v>Zuvexa Usb Rechargeable Electric Foam Maker - Handheld Milk Wand Mixer Frother For Hot Milk, Hand Blender Coffee, Egg Beater (Black)</v>
      </c>
      <c r="D1151" t="s">
        <v>10671</v>
      </c>
      <c r="E1151" t="s">
        <v>8753</v>
      </c>
      <c r="F1151" t="str">
        <f>LEFT(Table3[[#This Row],[category]], FIND("|", Table3[[#This Row],[category]]) - 1)</f>
        <v>Home&amp;Kitchen</v>
      </c>
      <c r="G1151" t="str">
        <f>MID(Table3[[#This Row],[category]], FIND("|", Table3[[#This Row],[category]]) + 1, FIND("|", Table3[[#This Row],[category]], FIND("|", Table3[[#This Row],[category]]) + 1) - FIND("|", Table3[[#This Row],[category]]) - 1)</f>
        <v>Kitchen&amp;HomeAppliances</v>
      </c>
      <c r="H1151" t="str">
        <f>RIGHT(Table3[[#This Row],[category]], LEN(Table3[[#This Row],[category]]) - FIND("|", Table3[[#This Row],[category]], FIND("|", Table3[[#This Row],[category]]) + 1))</f>
        <v>SmallKitchenAppliances|MixerGrinders</v>
      </c>
      <c r="I1151" s="6">
        <v>2199</v>
      </c>
      <c r="J1151" s="6">
        <v>3895</v>
      </c>
      <c r="K1151" s="1">
        <f t="shared" si="108"/>
        <v>43.543003851091143</v>
      </c>
      <c r="L1151" s="3">
        <v>0.44</v>
      </c>
      <c r="M1151" s="1">
        <v>3.9</v>
      </c>
      <c r="N1151" s="11">
        <v>1085</v>
      </c>
      <c r="O1151" s="7">
        <f>IF(ISNUMBER(Table3[[#This Row],[rating]]), Table3[[#This Row],[rating]], "")</f>
        <v>3.9</v>
      </c>
      <c r="P1151" s="7">
        <f>Table3[[#This Row],[average rating]] + (Table3[[#This Row],[rating_count]] / 1000)</f>
        <v>4.9849999999999994</v>
      </c>
      <c r="Q1151" s="7">
        <f>IFERROR(ROUND(VALUE(Table3[[#This Row],[rating]]), 0), "")</f>
        <v>4</v>
      </c>
      <c r="R1151" t="s">
        <v>12255</v>
      </c>
      <c r="S1151" t="s">
        <v>12256</v>
      </c>
      <c r="T1151" t="s">
        <v>12257</v>
      </c>
      <c r="U1151" t="s">
        <v>12258</v>
      </c>
      <c r="V1151" t="s">
        <v>12259</v>
      </c>
      <c r="W1151" t="s">
        <v>12260</v>
      </c>
      <c r="X1151" t="s">
        <v>12261</v>
      </c>
      <c r="Y1151" t="s">
        <v>12262</v>
      </c>
      <c r="Z1151" s="6">
        <f t="shared" si="109"/>
        <v>4226075</v>
      </c>
      <c r="AA1151" s="6">
        <f>IFERROR(VALUE(Table3[[#This Row],[potential revenue]]), 0)</f>
        <v>4226075</v>
      </c>
      <c r="AB1151" t="str">
        <f t="shared" si="110"/>
        <v>Yes</v>
      </c>
      <c r="AC1151">
        <f t="shared" si="113"/>
        <v>0</v>
      </c>
      <c r="AD1151" t="str">
        <f t="shared" si="111"/>
        <v>&gt;₹500</v>
      </c>
      <c r="AE1151" t="str">
        <f t="shared" si="112"/>
        <v>41–50%</v>
      </c>
    </row>
    <row r="1152" spans="1:31" x14ac:dyDescent="0.35">
      <c r="A1152" t="s">
        <v>12213</v>
      </c>
      <c r="B1152" t="s">
        <v>11586</v>
      </c>
      <c r="C1152" t="str">
        <f>PROPER(Table3[[#This Row],[product_name2]])</f>
        <v>Proven¬Æ Copper + Mineral Ro+Uv+Uf 10 To 12 Liter Ro + Uv + Tds Adjuster Water Purifier With Copper Charge Technology Black &amp; Copper Best For Home And Office (Made In India)</v>
      </c>
      <c r="D1152" t="s">
        <v>11587</v>
      </c>
      <c r="E1152" t="s">
        <v>8764</v>
      </c>
      <c r="F1152" t="str">
        <f>LEFT(Table3[[#This Row],[category]], FIND("|", Table3[[#This Row],[category]]) - 1)</f>
        <v>Home&amp;Kitchen</v>
      </c>
      <c r="G1152" t="str">
        <f>MID(Table3[[#This Row],[category]], FIND("|", Table3[[#This Row],[category]]) + 1, FIND("|", Table3[[#This Row],[category]], FIND("|", Table3[[#This Row],[category]]) + 1) - FIND("|", Table3[[#This Row],[category]]) - 1)</f>
        <v>Heating,Cooling&amp;AirQuality</v>
      </c>
      <c r="H1152" t="str">
        <f>RIGHT(Table3[[#This Row],[category]], LEN(Table3[[#This Row],[category]]) - FIND("|", Table3[[#This Row],[category]], FIND("|", Table3[[#This Row],[category]]) + 1))</f>
        <v>WaterHeaters&amp;Geysers|InstantWaterHeaters</v>
      </c>
      <c r="I1152" s="6">
        <v>1190</v>
      </c>
      <c r="J1152" s="6">
        <v>2550</v>
      </c>
      <c r="K1152" s="1">
        <f t="shared" si="108"/>
        <v>53.333333333333336</v>
      </c>
      <c r="L1152" s="3">
        <v>0.53</v>
      </c>
      <c r="M1152" s="1">
        <v>3.8</v>
      </c>
      <c r="N1152" s="11">
        <v>1181</v>
      </c>
      <c r="O1152" s="7">
        <f>IF(ISNUMBER(Table3[[#This Row],[rating]]), Table3[[#This Row],[rating]], "")</f>
        <v>3.8</v>
      </c>
      <c r="P1152" s="7">
        <f>Table3[[#This Row],[average rating]] + (Table3[[#This Row],[rating_count]] / 1000)</f>
        <v>4.9809999999999999</v>
      </c>
      <c r="Q1152" s="7">
        <f>IFERROR(ROUND(VALUE(Table3[[#This Row],[rating]]), 0), "")</f>
        <v>4</v>
      </c>
      <c r="R1152" t="s">
        <v>12215</v>
      </c>
      <c r="S1152" t="s">
        <v>12216</v>
      </c>
      <c r="T1152" t="s">
        <v>12217</v>
      </c>
      <c r="U1152" t="s">
        <v>12218</v>
      </c>
      <c r="V1152" t="s">
        <v>12219</v>
      </c>
      <c r="W1152" t="s">
        <v>12220</v>
      </c>
      <c r="X1152" t="s">
        <v>12221</v>
      </c>
      <c r="Y1152" t="s">
        <v>12222</v>
      </c>
      <c r="Z1152" s="6">
        <f t="shared" si="109"/>
        <v>3011550</v>
      </c>
      <c r="AA1152" s="6">
        <f>IFERROR(VALUE(Table3[[#This Row],[potential revenue]]), 0)</f>
        <v>3011550</v>
      </c>
      <c r="AB1152" t="str">
        <f t="shared" si="110"/>
        <v>No</v>
      </c>
      <c r="AC1152">
        <f t="shared" si="113"/>
        <v>0</v>
      </c>
      <c r="AD1152" t="str">
        <f t="shared" si="111"/>
        <v>&gt;₹500</v>
      </c>
      <c r="AE1152" t="str">
        <f t="shared" si="112"/>
        <v>51–60%</v>
      </c>
    </row>
    <row r="1153" spans="1:31" x14ac:dyDescent="0.35">
      <c r="A1153" t="s">
        <v>10729</v>
      </c>
      <c r="B1153" t="s">
        <v>5414</v>
      </c>
      <c r="C1153" t="str">
        <f>PROPER(Table3[[#This Row],[product_name2]])</f>
        <v>Boult Audio Probass Curve Bluetooth Wireless In Ear Earphones With Mic With Ipx5 Water Resistant, 12H Battery Life &amp; Extra Bass (Black)</v>
      </c>
      <c r="D1153" t="s">
        <v>5415</v>
      </c>
      <c r="E1153" t="s">
        <v>8690</v>
      </c>
      <c r="F1153" t="str">
        <f>LEFT(Table3[[#This Row],[category]], FIND("|", Table3[[#This Row],[category]]) - 1)</f>
        <v>Home&amp;Kitchen</v>
      </c>
      <c r="G1153" t="str">
        <f>MID(Table3[[#This Row],[category]], FIND("|", Table3[[#This Row],[category]]) + 1, FIND("|", Table3[[#This Row],[category]], FIND("|", Table3[[#This Row],[category]]) + 1) - FIND("|", Table3[[#This Row],[category]]) - 1)</f>
        <v>Kitchen&amp;HomeAppliances</v>
      </c>
      <c r="H1153" t="str">
        <f>RIGHT(Table3[[#This Row],[category]], LEN(Table3[[#This Row],[category]]) - FIND("|", Table3[[#This Row],[category]], FIND("|", Table3[[#This Row],[category]]) + 1))</f>
        <v>SmallKitchenAppliances|InductionCooktop</v>
      </c>
      <c r="I1153" s="6">
        <v>1999</v>
      </c>
      <c r="J1153" s="6">
        <v>3300</v>
      </c>
      <c r="K1153" s="1">
        <f t="shared" si="108"/>
        <v>39.424242424242422</v>
      </c>
      <c r="L1153" s="3">
        <v>0.39</v>
      </c>
      <c r="M1153" s="1">
        <v>4.2</v>
      </c>
      <c r="N1153" s="11">
        <v>780</v>
      </c>
      <c r="O1153" s="7">
        <f>IF(ISNUMBER(Table3[[#This Row],[rating]]), Table3[[#This Row],[rating]], "")</f>
        <v>4.2</v>
      </c>
      <c r="P1153" s="7">
        <f>Table3[[#This Row],[average rating]] + (Table3[[#This Row],[rating_count]] / 1000)</f>
        <v>4.9800000000000004</v>
      </c>
      <c r="Q1153" s="7">
        <f>IFERROR(ROUND(VALUE(Table3[[#This Row],[rating]]), 0), "")</f>
        <v>4</v>
      </c>
      <c r="R1153" t="s">
        <v>10731</v>
      </c>
      <c r="S1153" t="s">
        <v>10732</v>
      </c>
      <c r="T1153" t="s">
        <v>10733</v>
      </c>
      <c r="U1153" t="s">
        <v>10734</v>
      </c>
      <c r="V1153" t="s">
        <v>10735</v>
      </c>
      <c r="W1153" t="s">
        <v>10736</v>
      </c>
      <c r="X1153" t="s">
        <v>10737</v>
      </c>
      <c r="Y1153" t="s">
        <v>10738</v>
      </c>
      <c r="Z1153" s="6">
        <f t="shared" si="109"/>
        <v>2574000</v>
      </c>
      <c r="AA1153" s="6">
        <f>IFERROR(VALUE(Table3[[#This Row],[potential revenue]]), 0)</f>
        <v>2574000</v>
      </c>
      <c r="AB1153" t="str">
        <f t="shared" si="110"/>
        <v>Yes</v>
      </c>
      <c r="AC1153">
        <f t="shared" si="113"/>
        <v>0</v>
      </c>
      <c r="AD1153" t="str">
        <f t="shared" si="111"/>
        <v>&gt;₹500</v>
      </c>
      <c r="AE1153" t="str">
        <f t="shared" si="112"/>
        <v>31–40%</v>
      </c>
    </row>
    <row r="1154" spans="1:31" x14ac:dyDescent="0.35">
      <c r="A1154" t="s">
        <v>346</v>
      </c>
      <c r="B1154" t="s">
        <v>9533</v>
      </c>
      <c r="C1154" t="str">
        <f>PROPER(Table3[[#This Row],[product_name2]])</f>
        <v>Philips Hl7756/00 Mixer Grinder, 750W, 3 Jars (Black)</v>
      </c>
      <c r="D1154" t="s">
        <v>9534</v>
      </c>
      <c r="E1154" t="s">
        <v>20</v>
      </c>
      <c r="F1154" t="str">
        <f>LEFT(Table3[[#This Row],[category]], FIND("|", Table3[[#This Row],[category]]) - 1)</f>
        <v>Computers&amp;Accessories</v>
      </c>
      <c r="G1154" t="str">
        <f>MID(Table3[[#This Row],[category]], FIND("|", Table3[[#This Row],[category]]) + 1, FIND("|", Table3[[#This Row],[category]], FIND("|", Table3[[#This Row],[category]]) + 1) - FIND("|", Table3[[#This Row],[category]]) - 1)</f>
        <v>Accessories&amp;Peripherals</v>
      </c>
      <c r="H1154" t="str">
        <f>RIGHT(Table3[[#This Row],[category]], LEN(Table3[[#This Row],[category]]) - FIND("|", Table3[[#This Row],[category]], FIND("|", Table3[[#This Row],[category]]) + 1))</f>
        <v>Cables&amp;Accessories|Cables|USBCables</v>
      </c>
      <c r="I1154" s="6">
        <v>199</v>
      </c>
      <c r="J1154" s="6">
        <v>999</v>
      </c>
      <c r="K1154" s="1">
        <f t="shared" ref="K1154:K1217" si="114">(J1154-I1154)/J1154*100</f>
        <v>80.08008008008008</v>
      </c>
      <c r="L1154" s="3">
        <v>0.8</v>
      </c>
      <c r="M1154" s="1">
        <v>3.9</v>
      </c>
      <c r="N1154" s="11">
        <v>1075</v>
      </c>
      <c r="O1154" s="7">
        <f>IF(ISNUMBER(Table3[[#This Row],[rating]]), Table3[[#This Row],[rating]], "")</f>
        <v>3.9</v>
      </c>
      <c r="P1154" s="7">
        <f>Table3[[#This Row],[average rating]] + (Table3[[#This Row],[rating_count]] / 1000)</f>
        <v>4.9749999999999996</v>
      </c>
      <c r="Q1154" s="7">
        <f>IFERROR(ROUND(VALUE(Table3[[#This Row],[rating]]), 0), "")</f>
        <v>4</v>
      </c>
      <c r="R1154" t="s">
        <v>348</v>
      </c>
      <c r="S1154" t="s">
        <v>349</v>
      </c>
      <c r="T1154" t="s">
        <v>350</v>
      </c>
      <c r="U1154" t="s">
        <v>351</v>
      </c>
      <c r="V1154" t="s">
        <v>352</v>
      </c>
      <c r="W1154" t="s">
        <v>353</v>
      </c>
      <c r="X1154" t="s">
        <v>354</v>
      </c>
      <c r="Y1154" t="s">
        <v>355</v>
      </c>
      <c r="Z1154" s="6">
        <f t="shared" ref="Z1154:Z1217" si="115">(J1154*N1154)</f>
        <v>1073925</v>
      </c>
      <c r="AA1154" s="6">
        <f>IFERROR(VALUE(Table3[[#This Row],[potential revenue]]), 0)</f>
        <v>1073925</v>
      </c>
      <c r="AB1154" t="str">
        <f t="shared" ref="AB1154:AB1217" si="116">IF(K1153 &gt;= 50, "Yes", "No")</f>
        <v>No</v>
      </c>
      <c r="AC1154">
        <f t="shared" si="113"/>
        <v>0</v>
      </c>
      <c r="AD1154" t="str">
        <f t="shared" ref="AD1154:AD1217" si="117">IF(I1153 &lt; 200, "&lt;₹200", IF(I1153 &lt;= 500, "₹200–₹500", "&gt;₹500"))</f>
        <v>&gt;₹500</v>
      </c>
      <c r="AE1154" t="str">
        <f t="shared" ref="AE1154:AE1217" si="118">IF(K1154&lt;=10, "0–10%",
 IF(K1154&lt;=20, "11–20%",
 IF(K1154&lt;=30, "21–30%",
 IF(K1154&lt;=40, "31–40%",
 IF(K1154&lt;=50, "41–50%",
 IF(K1154&lt;=60, "51–60%",
 IF(K1154&lt;=70, "61–70%",
 IF(K1154&lt;=80, "71–80%",
 IF(K1154&lt;=90, "81–90%", "91–100%")))))))))</f>
        <v>81–90%</v>
      </c>
    </row>
    <row r="1155" spans="1:31" x14ac:dyDescent="0.35">
      <c r="A1155" t="s">
        <v>1241</v>
      </c>
      <c r="B1155" t="s">
        <v>9584</v>
      </c>
      <c r="C1155" t="str">
        <f>PROPER(Table3[[#This Row],[product_name2]])</f>
        <v>Lint Remover Woolen Clothes Lint Extractor Battery Lint Removing Machine Bhur Remover</v>
      </c>
      <c r="D1155" t="s">
        <v>9585</v>
      </c>
      <c r="E1155" t="s">
        <v>20</v>
      </c>
      <c r="F1155" t="str">
        <f>LEFT(Table3[[#This Row],[category]], FIND("|", Table3[[#This Row],[category]]) - 1)</f>
        <v>Computers&amp;Accessories</v>
      </c>
      <c r="G1155" t="str">
        <f>MID(Table3[[#This Row],[category]], FIND("|", Table3[[#This Row],[category]]) + 1, FIND("|", Table3[[#This Row],[category]], FIND("|", Table3[[#This Row],[category]]) + 1) - FIND("|", Table3[[#This Row],[category]]) - 1)</f>
        <v>Accessories&amp;Peripherals</v>
      </c>
      <c r="H1155" t="str">
        <f>RIGHT(Table3[[#This Row],[category]], LEN(Table3[[#This Row],[category]]) - FIND("|", Table3[[#This Row],[category]], FIND("|", Table3[[#This Row],[category]]) + 1))</f>
        <v>Cables&amp;Accessories|Cables|USBCables</v>
      </c>
      <c r="I1155" s="6">
        <v>249</v>
      </c>
      <c r="J1155" s="6">
        <v>931</v>
      </c>
      <c r="K1155" s="1">
        <f t="shared" si="114"/>
        <v>73.254564983888287</v>
      </c>
      <c r="L1155" s="3">
        <v>0.73</v>
      </c>
      <c r="M1155" s="1">
        <v>3.9</v>
      </c>
      <c r="N1155" s="11">
        <v>1075</v>
      </c>
      <c r="O1155" s="7">
        <f>IF(ISNUMBER(Table3[[#This Row],[rating]]), Table3[[#This Row],[rating]], "")</f>
        <v>3.9</v>
      </c>
      <c r="P1155" s="7">
        <f>Table3[[#This Row],[average rating]] + (Table3[[#This Row],[rating_count]] / 1000)</f>
        <v>4.9749999999999996</v>
      </c>
      <c r="Q1155" s="7">
        <f>IFERROR(ROUND(VALUE(Table3[[#This Row],[rating]]), 0), "")</f>
        <v>4</v>
      </c>
      <c r="R1155" t="s">
        <v>1243</v>
      </c>
      <c r="S1155" t="s">
        <v>349</v>
      </c>
      <c r="T1155" t="s">
        <v>350</v>
      </c>
      <c r="U1155" t="s">
        <v>351</v>
      </c>
      <c r="V1155" t="s">
        <v>352</v>
      </c>
      <c r="W1155" t="s">
        <v>353</v>
      </c>
      <c r="X1155" t="s">
        <v>1244</v>
      </c>
      <c r="Y1155" t="s">
        <v>1245</v>
      </c>
      <c r="Z1155" s="6">
        <f t="shared" si="115"/>
        <v>1000825</v>
      </c>
      <c r="AA1155" s="6">
        <f>IFERROR(VALUE(Table3[[#This Row],[potential revenue]]), 0)</f>
        <v>1000825</v>
      </c>
      <c r="AB1155" t="str">
        <f t="shared" si="116"/>
        <v>Yes</v>
      </c>
      <c r="AC1155">
        <f t="shared" si="113"/>
        <v>0</v>
      </c>
      <c r="AD1155" t="str">
        <f t="shared" si="117"/>
        <v>&lt;₹200</v>
      </c>
      <c r="AE1155" t="str">
        <f t="shared" si="118"/>
        <v>71–80%</v>
      </c>
    </row>
    <row r="1156" spans="1:31" x14ac:dyDescent="0.35">
      <c r="A1156" t="s">
        <v>2195</v>
      </c>
      <c r="B1156" t="s">
        <v>9698</v>
      </c>
      <c r="C1156" t="str">
        <f>PROPER(Table3[[#This Row],[product_name2]])</f>
        <v>Prestige Iris 750 Watt Mixer Grinder With 3 Stainless Steel Jar + 1 Juicer Jar (White And Blue)</v>
      </c>
      <c r="D1156" t="s">
        <v>9699</v>
      </c>
      <c r="E1156" t="s">
        <v>20</v>
      </c>
      <c r="F1156" t="str">
        <f>LEFT(Table3[[#This Row],[category]], FIND("|", Table3[[#This Row],[category]]) - 1)</f>
        <v>Computers&amp;Accessories</v>
      </c>
      <c r="G1156" t="str">
        <f>MID(Table3[[#This Row],[category]], FIND("|", Table3[[#This Row],[category]]) + 1, FIND("|", Table3[[#This Row],[category]], FIND("|", Table3[[#This Row],[category]]) + 1) - FIND("|", Table3[[#This Row],[category]]) - 1)</f>
        <v>Accessories&amp;Peripherals</v>
      </c>
      <c r="H1156" t="str">
        <f>RIGHT(Table3[[#This Row],[category]], LEN(Table3[[#This Row],[category]]) - FIND("|", Table3[[#This Row],[category]], FIND("|", Table3[[#This Row],[category]]) + 1))</f>
        <v>Cables&amp;Accessories|Cables|USBCables</v>
      </c>
      <c r="I1156" s="6">
        <v>89</v>
      </c>
      <c r="J1156" s="6">
        <v>800</v>
      </c>
      <c r="K1156" s="1">
        <f t="shared" si="114"/>
        <v>88.875</v>
      </c>
      <c r="L1156" s="3">
        <v>0.89</v>
      </c>
      <c r="M1156" s="1">
        <v>3.9</v>
      </c>
      <c r="N1156" s="11">
        <v>1075</v>
      </c>
      <c r="O1156" s="7">
        <f>IF(ISNUMBER(Table3[[#This Row],[rating]]), Table3[[#This Row],[rating]], "")</f>
        <v>3.9</v>
      </c>
      <c r="P1156" s="7">
        <f>Table3[[#This Row],[average rating]] + (Table3[[#This Row],[rating_count]] / 1000)</f>
        <v>4.9749999999999996</v>
      </c>
      <c r="Q1156" s="7">
        <f>IFERROR(ROUND(VALUE(Table3[[#This Row],[rating]]), 0), "")</f>
        <v>4</v>
      </c>
      <c r="R1156" t="s">
        <v>2197</v>
      </c>
      <c r="S1156" t="s">
        <v>349</v>
      </c>
      <c r="T1156" t="s">
        <v>350</v>
      </c>
      <c r="U1156" t="s">
        <v>351</v>
      </c>
      <c r="V1156" t="s">
        <v>352</v>
      </c>
      <c r="W1156" t="s">
        <v>353</v>
      </c>
      <c r="X1156" t="s">
        <v>2198</v>
      </c>
      <c r="Y1156" t="s">
        <v>2199</v>
      </c>
      <c r="Z1156" s="6">
        <f t="shared" si="115"/>
        <v>860000</v>
      </c>
      <c r="AA1156" s="6">
        <f>IFERROR(VALUE(Table3[[#This Row],[potential revenue]]), 0)</f>
        <v>860000</v>
      </c>
      <c r="AB1156" t="str">
        <f t="shared" si="116"/>
        <v>Yes</v>
      </c>
      <c r="AC1156">
        <f t="shared" si="113"/>
        <v>0</v>
      </c>
      <c r="AD1156" t="str">
        <f t="shared" si="117"/>
        <v>₹200–₹500</v>
      </c>
      <c r="AE1156" t="str">
        <f t="shared" si="118"/>
        <v>81–90%</v>
      </c>
    </row>
    <row r="1157" spans="1:31" x14ac:dyDescent="0.35">
      <c r="A1157" t="s">
        <v>2516</v>
      </c>
      <c r="B1157" t="s">
        <v>9728</v>
      </c>
      <c r="C1157" t="str">
        <f>PROPER(Table3[[#This Row],[product_name2]])</f>
        <v>Butterfly Smart Mixer Grinder, 750W, 4 Jars (Grey)</v>
      </c>
      <c r="D1157" t="s">
        <v>9729</v>
      </c>
      <c r="E1157" t="s">
        <v>20</v>
      </c>
      <c r="F1157" t="str">
        <f>LEFT(Table3[[#This Row],[category]], FIND("|", Table3[[#This Row],[category]]) - 1)</f>
        <v>Computers&amp;Accessories</v>
      </c>
      <c r="G1157" t="str">
        <f>MID(Table3[[#This Row],[category]], FIND("|", Table3[[#This Row],[category]]) + 1, FIND("|", Table3[[#This Row],[category]], FIND("|", Table3[[#This Row],[category]]) + 1) - FIND("|", Table3[[#This Row],[category]]) - 1)</f>
        <v>Accessories&amp;Peripherals</v>
      </c>
      <c r="H1157" t="str">
        <f>RIGHT(Table3[[#This Row],[category]], LEN(Table3[[#This Row],[category]]) - FIND("|", Table3[[#This Row],[category]], FIND("|", Table3[[#This Row],[category]]) + 1))</f>
        <v>Cables&amp;Accessories|Cables|USBCables</v>
      </c>
      <c r="I1157" s="6">
        <v>99</v>
      </c>
      <c r="J1157" s="6">
        <v>800</v>
      </c>
      <c r="K1157" s="1">
        <f t="shared" si="114"/>
        <v>87.625</v>
      </c>
      <c r="L1157" s="3">
        <v>0.88</v>
      </c>
      <c r="M1157" s="1">
        <v>3.9</v>
      </c>
      <c r="N1157" s="11">
        <v>1075</v>
      </c>
      <c r="O1157" s="7">
        <f>IF(ISNUMBER(Table3[[#This Row],[rating]]), Table3[[#This Row],[rating]], "")</f>
        <v>3.9</v>
      </c>
      <c r="P1157" s="7">
        <f>Table3[[#This Row],[average rating]] + (Table3[[#This Row],[rating_count]] / 1000)</f>
        <v>4.9749999999999996</v>
      </c>
      <c r="Q1157" s="7">
        <f>IFERROR(ROUND(VALUE(Table3[[#This Row],[rating]]), 0), "")</f>
        <v>4</v>
      </c>
      <c r="R1157" t="s">
        <v>1006</v>
      </c>
      <c r="S1157" t="s">
        <v>349</v>
      </c>
      <c r="T1157" t="s">
        <v>350</v>
      </c>
      <c r="U1157" t="s">
        <v>351</v>
      </c>
      <c r="V1157" t="s">
        <v>352</v>
      </c>
      <c r="W1157" t="s">
        <v>2518</v>
      </c>
      <c r="X1157" t="s">
        <v>2519</v>
      </c>
      <c r="Y1157" t="s">
        <v>2520</v>
      </c>
      <c r="Z1157" s="6">
        <f t="shared" si="115"/>
        <v>860000</v>
      </c>
      <c r="AA1157" s="6">
        <f>IFERROR(VALUE(Table3[[#This Row],[potential revenue]]), 0)</f>
        <v>860000</v>
      </c>
      <c r="AB1157" t="str">
        <f t="shared" si="116"/>
        <v>Yes</v>
      </c>
      <c r="AC1157">
        <f t="shared" si="113"/>
        <v>0</v>
      </c>
      <c r="AD1157" t="str">
        <f t="shared" si="117"/>
        <v>&lt;₹200</v>
      </c>
      <c r="AE1157" t="str">
        <f t="shared" si="118"/>
        <v>81–90%</v>
      </c>
    </row>
    <row r="1158" spans="1:31" x14ac:dyDescent="0.35">
      <c r="A1158" t="s">
        <v>346</v>
      </c>
      <c r="B1158" t="s">
        <v>10183</v>
      </c>
      <c r="C1158" t="str">
        <f>PROPER(Table3[[#This Row],[product_name2]])</f>
        <v>Brayden Fito Atom Rechargeable Smoothie Blender With 2000 Mah Battery And 3.7V Motor With 400Ml Tritan Jar (Blue)</v>
      </c>
      <c r="D1158" t="s">
        <v>10184</v>
      </c>
      <c r="E1158" t="s">
        <v>20</v>
      </c>
      <c r="F1158" t="str">
        <f>LEFT(Table3[[#This Row],[category]], FIND("|", Table3[[#This Row],[category]]) - 1)</f>
        <v>Computers&amp;Accessories</v>
      </c>
      <c r="G1158" t="str">
        <f>MID(Table3[[#This Row],[category]], FIND("|", Table3[[#This Row],[category]]) + 1, FIND("|", Table3[[#This Row],[category]], FIND("|", Table3[[#This Row],[category]]) + 1) - FIND("|", Table3[[#This Row],[category]]) - 1)</f>
        <v>Accessories&amp;Peripherals</v>
      </c>
      <c r="H1158" t="str">
        <f>RIGHT(Table3[[#This Row],[category]], LEN(Table3[[#This Row],[category]]) - FIND("|", Table3[[#This Row],[category]], FIND("|", Table3[[#This Row],[category]]) + 1))</f>
        <v>Cables&amp;Accessories|Cables|USBCables</v>
      </c>
      <c r="I1158" s="6">
        <v>199</v>
      </c>
      <c r="J1158" s="6">
        <v>999</v>
      </c>
      <c r="K1158" s="1">
        <f t="shared" si="114"/>
        <v>80.08008008008008</v>
      </c>
      <c r="L1158" s="3">
        <v>0.8</v>
      </c>
      <c r="M1158" s="1">
        <v>3.9</v>
      </c>
      <c r="N1158" s="11">
        <v>1075</v>
      </c>
      <c r="O1158" s="7">
        <f>IF(ISNUMBER(Table3[[#This Row],[rating]]), Table3[[#This Row],[rating]], "")</f>
        <v>3.9</v>
      </c>
      <c r="P1158" s="7">
        <f>Table3[[#This Row],[average rating]] + (Table3[[#This Row],[rating_count]] / 1000)</f>
        <v>4.9749999999999996</v>
      </c>
      <c r="Q1158" s="7">
        <f>IFERROR(ROUND(VALUE(Table3[[#This Row],[rating]]), 0), "")</f>
        <v>4</v>
      </c>
      <c r="R1158" t="s">
        <v>348</v>
      </c>
      <c r="S1158" t="s">
        <v>349</v>
      </c>
      <c r="T1158" t="s">
        <v>350</v>
      </c>
      <c r="U1158" t="s">
        <v>351</v>
      </c>
      <c r="V1158" t="s">
        <v>352</v>
      </c>
      <c r="W1158" t="s">
        <v>353</v>
      </c>
      <c r="X1158" t="s">
        <v>354</v>
      </c>
      <c r="Y1158" t="s">
        <v>7005</v>
      </c>
      <c r="Z1158" s="6">
        <f t="shared" si="115"/>
        <v>1073925</v>
      </c>
      <c r="AA1158" s="6">
        <f>IFERROR(VALUE(Table3[[#This Row],[potential revenue]]), 0)</f>
        <v>1073925</v>
      </c>
      <c r="AB1158" t="str">
        <f t="shared" si="116"/>
        <v>Yes</v>
      </c>
      <c r="AC1158">
        <f t="shared" si="113"/>
        <v>0</v>
      </c>
      <c r="AD1158" t="str">
        <f t="shared" si="117"/>
        <v>&lt;₹200</v>
      </c>
      <c r="AE1158" t="str">
        <f t="shared" si="118"/>
        <v>81–90%</v>
      </c>
    </row>
    <row r="1159" spans="1:31" x14ac:dyDescent="0.35">
      <c r="A1159" t="s">
        <v>2103</v>
      </c>
      <c r="B1159" t="s">
        <v>372</v>
      </c>
      <c r="C1159" t="str">
        <f>PROPER(Table3[[#This Row],[product_name2]])</f>
        <v>Sounce 65W Oneplus Dash Warp Charge Cable, 6.5A Type-C To Usb C Pd Data Sync Fast Charging Cable Compatible With One Plus 8T/ 9/ 9R/ 9 Pro/ 9Rt/ 10R/ Nord &amp; For All Type C Devices ‚Äì Red, 1 Meter</v>
      </c>
      <c r="D1159" t="s">
        <v>373</v>
      </c>
      <c r="E1159" t="s">
        <v>20</v>
      </c>
      <c r="F1159" t="str">
        <f>LEFT(Table3[[#This Row],[category]], FIND("|", Table3[[#This Row],[category]]) - 1)</f>
        <v>Computers&amp;Accessories</v>
      </c>
      <c r="G1159" t="str">
        <f>MID(Table3[[#This Row],[category]], FIND("|", Table3[[#This Row],[category]]) + 1, FIND("|", Table3[[#This Row],[category]], FIND("|", Table3[[#This Row],[category]]) + 1) - FIND("|", Table3[[#This Row],[category]]) - 1)</f>
        <v>Accessories&amp;Peripherals</v>
      </c>
      <c r="H1159" t="str">
        <f>RIGHT(Table3[[#This Row],[category]], LEN(Table3[[#This Row],[category]]) - FIND("|", Table3[[#This Row],[category]], FIND("|", Table3[[#This Row],[category]]) + 1))</f>
        <v>Cables&amp;Accessories|Cables|USBCables</v>
      </c>
      <c r="I1159" s="6">
        <v>599</v>
      </c>
      <c r="J1159" s="6">
        <v>849</v>
      </c>
      <c r="K1159" s="1">
        <f t="shared" si="114"/>
        <v>29.446407538280329</v>
      </c>
      <c r="L1159" s="3">
        <v>0.28999999999999998</v>
      </c>
      <c r="M1159" s="1">
        <v>4.5</v>
      </c>
      <c r="N1159" s="11">
        <v>474</v>
      </c>
      <c r="O1159" s="7">
        <f>IF(ISNUMBER(Table3[[#This Row],[rating]]), Table3[[#This Row],[rating]], "")</f>
        <v>4.5</v>
      </c>
      <c r="P1159" s="7">
        <f>Table3[[#This Row],[average rating]] + (Table3[[#This Row],[rating_count]] / 1000)</f>
        <v>4.9740000000000002</v>
      </c>
      <c r="Q1159" s="7">
        <f>IFERROR(ROUND(VALUE(Table3[[#This Row],[rating]]), 0), "")</f>
        <v>5</v>
      </c>
      <c r="R1159" t="s">
        <v>1479</v>
      </c>
      <c r="S1159" t="s">
        <v>2105</v>
      </c>
      <c r="T1159" t="s">
        <v>2106</v>
      </c>
      <c r="U1159" t="s">
        <v>2107</v>
      </c>
      <c r="V1159" t="s">
        <v>2108</v>
      </c>
      <c r="W1159" t="s">
        <v>2109</v>
      </c>
      <c r="X1159" t="s">
        <v>2110</v>
      </c>
      <c r="Y1159" t="s">
        <v>2111</v>
      </c>
      <c r="Z1159" s="6">
        <f t="shared" si="115"/>
        <v>402426</v>
      </c>
      <c r="AA1159" s="6">
        <f>IFERROR(VALUE(Table3[[#This Row],[potential revenue]]), 0)</f>
        <v>402426</v>
      </c>
      <c r="AB1159" t="str">
        <f t="shared" si="116"/>
        <v>Yes</v>
      </c>
      <c r="AC1159">
        <f t="shared" si="113"/>
        <v>0</v>
      </c>
      <c r="AD1159" t="str">
        <f t="shared" si="117"/>
        <v>&lt;₹200</v>
      </c>
      <c r="AE1159" t="str">
        <f t="shared" si="118"/>
        <v>21–30%</v>
      </c>
    </row>
    <row r="1160" spans="1:31" x14ac:dyDescent="0.35">
      <c r="A1160" t="s">
        <v>6483</v>
      </c>
      <c r="B1160" t="s">
        <v>11143</v>
      </c>
      <c r="C1160" t="str">
        <f>PROPER(Table3[[#This Row],[product_name2]])</f>
        <v>House Of Quirk Reusable Sticky Picker Cleaner Easy-Tear Sheets Travel Pet Hair Lint Rollers Brush (10Cm Sheet, Set Of 3 Rolls, 180 Sheets, 60 Sheets Each Roll Lint Roller Remover, Multicolour)</v>
      </c>
      <c r="D1160" t="s">
        <v>11144</v>
      </c>
      <c r="E1160" t="s">
        <v>4879</v>
      </c>
      <c r="F1160" t="str">
        <f>LEFT(Table3[[#This Row],[category]], FIND("|", Table3[[#This Row],[category]]) - 1)</f>
        <v>Computers&amp;Accessories</v>
      </c>
      <c r="G1160" t="str">
        <f>MID(Table3[[#This Row],[category]], FIND("|", Table3[[#This Row],[category]]) + 1, FIND("|", Table3[[#This Row],[category]], FIND("|", Table3[[#This Row],[category]]) + 1) - FIND("|", Table3[[#This Row],[category]]) - 1)</f>
        <v>Accessories&amp;Peripherals</v>
      </c>
      <c r="H1160" t="str">
        <f>RIGHT(Table3[[#This Row],[category]], LEN(Table3[[#This Row],[category]]) - FIND("|", Table3[[#This Row],[category]], FIND("|", Table3[[#This Row],[category]]) + 1))</f>
        <v>Keyboards,Mice&amp;InputDevices|GraphicTablets</v>
      </c>
      <c r="I1160" s="6">
        <v>235</v>
      </c>
      <c r="J1160" s="6">
        <v>1599</v>
      </c>
      <c r="K1160" s="1">
        <f t="shared" si="114"/>
        <v>85.30331457160726</v>
      </c>
      <c r="L1160" s="3">
        <v>0.85</v>
      </c>
      <c r="M1160" s="1">
        <v>3.8</v>
      </c>
      <c r="N1160" s="11">
        <v>1173</v>
      </c>
      <c r="O1160" s="7">
        <f>IF(ISNUMBER(Table3[[#This Row],[rating]]), Table3[[#This Row],[rating]], "")</f>
        <v>3.8</v>
      </c>
      <c r="P1160" s="7">
        <f>Table3[[#This Row],[average rating]] + (Table3[[#This Row],[rating_count]] / 1000)</f>
        <v>4.9729999999999999</v>
      </c>
      <c r="Q1160" s="7">
        <f>IFERROR(ROUND(VALUE(Table3[[#This Row],[rating]]), 0), "")</f>
        <v>4</v>
      </c>
      <c r="R1160" t="s">
        <v>6485</v>
      </c>
      <c r="S1160" t="s">
        <v>6486</v>
      </c>
      <c r="T1160" t="s">
        <v>6487</v>
      </c>
      <c r="U1160" t="s">
        <v>6488</v>
      </c>
      <c r="V1160" t="s">
        <v>6489</v>
      </c>
      <c r="W1160" t="s">
        <v>6490</v>
      </c>
      <c r="X1160" t="s">
        <v>6491</v>
      </c>
      <c r="Y1160" t="s">
        <v>6492</v>
      </c>
      <c r="Z1160" s="6">
        <f t="shared" si="115"/>
        <v>1875627</v>
      </c>
      <c r="AA1160" s="6">
        <f>IFERROR(VALUE(Table3[[#This Row],[potential revenue]]), 0)</f>
        <v>1875627</v>
      </c>
      <c r="AB1160" t="str">
        <f t="shared" si="116"/>
        <v>No</v>
      </c>
      <c r="AC1160">
        <f t="shared" si="113"/>
        <v>0</v>
      </c>
      <c r="AD1160" t="str">
        <f t="shared" si="117"/>
        <v>&gt;₹500</v>
      </c>
      <c r="AE1160" t="str">
        <f t="shared" si="118"/>
        <v>81–90%</v>
      </c>
    </row>
    <row r="1161" spans="1:31" x14ac:dyDescent="0.35">
      <c r="A1161" t="s">
        <v>8866</v>
      </c>
      <c r="B1161" t="s">
        <v>11295</v>
      </c>
      <c r="C1161" t="str">
        <f>PROPER(Table3[[#This Row],[product_name2]])</f>
        <v>Sujata Powermatic Plus, Juicer Mixer Grinder With Chutney Jar, 900 Watts, 3 Jars (White)</v>
      </c>
      <c r="D1161" t="s">
        <v>11296</v>
      </c>
      <c r="E1161" t="s">
        <v>8595</v>
      </c>
      <c r="F1161" t="str">
        <f>LEFT(Table3[[#This Row],[category]], FIND("|", Table3[[#This Row],[category]]) - 1)</f>
        <v>Home&amp;Kitchen</v>
      </c>
      <c r="G1161" t="str">
        <f>MID(Table3[[#This Row],[category]], FIND("|", Table3[[#This Row],[category]]) + 1, FIND("|", Table3[[#This Row],[category]], FIND("|", Table3[[#This Row],[category]]) + 1) - FIND("|", Table3[[#This Row],[category]]) - 1)</f>
        <v>Heating,Cooling&amp;AirQuality</v>
      </c>
      <c r="H1161" t="str">
        <f>RIGHT(Table3[[#This Row],[category]], LEN(Table3[[#This Row],[category]]) - FIND("|", Table3[[#This Row],[category]], FIND("|", Table3[[#This Row],[category]]) + 1))</f>
        <v>RoomHeaters|ElectricHeaters</v>
      </c>
      <c r="I1161" s="6">
        <v>999</v>
      </c>
      <c r="J1161" s="6">
        <v>2000</v>
      </c>
      <c r="K1161" s="1">
        <f t="shared" si="114"/>
        <v>50.05</v>
      </c>
      <c r="L1161" s="3">
        <v>0.5</v>
      </c>
      <c r="M1161" s="1">
        <v>3.8</v>
      </c>
      <c r="N1161" s="11">
        <v>1163</v>
      </c>
      <c r="O1161" s="7">
        <f>IF(ISNUMBER(Table3[[#This Row],[rating]]), Table3[[#This Row],[rating]], "")</f>
        <v>3.8</v>
      </c>
      <c r="P1161" s="7">
        <f>Table3[[#This Row],[average rating]] + (Table3[[#This Row],[rating_count]] / 1000)</f>
        <v>4.9630000000000001</v>
      </c>
      <c r="Q1161" s="7">
        <f>IFERROR(ROUND(VALUE(Table3[[#This Row],[rating]]), 0), "")</f>
        <v>4</v>
      </c>
      <c r="R1161" t="s">
        <v>8868</v>
      </c>
      <c r="S1161" t="s">
        <v>8869</v>
      </c>
      <c r="T1161" t="s">
        <v>8870</v>
      </c>
      <c r="U1161" t="s">
        <v>8871</v>
      </c>
      <c r="V1161" t="s">
        <v>8872</v>
      </c>
      <c r="W1161" t="s">
        <v>8873</v>
      </c>
      <c r="X1161" t="s">
        <v>8874</v>
      </c>
      <c r="Y1161" t="s">
        <v>8875</v>
      </c>
      <c r="Z1161" s="6">
        <f t="shared" si="115"/>
        <v>2326000</v>
      </c>
      <c r="AA1161" s="6">
        <f>IFERROR(VALUE(Table3[[#This Row],[potential revenue]]), 0)</f>
        <v>2326000</v>
      </c>
      <c r="AB1161" t="str">
        <f t="shared" si="116"/>
        <v>Yes</v>
      </c>
      <c r="AC1161">
        <f t="shared" si="113"/>
        <v>0</v>
      </c>
      <c r="AD1161" t="str">
        <f t="shared" si="117"/>
        <v>₹200–₹500</v>
      </c>
      <c r="AE1161" t="str">
        <f t="shared" si="118"/>
        <v>51–60%</v>
      </c>
    </row>
    <row r="1162" spans="1:31" x14ac:dyDescent="0.35">
      <c r="A1162" t="s">
        <v>11586</v>
      </c>
      <c r="B1162" t="s">
        <v>1921</v>
      </c>
      <c r="C1162" t="str">
        <f>PROPER(Table3[[#This Row],[product_name2]])</f>
        <v>Oneplus 138.7 Cm (55 Inches) U Series 4K Led Smart Android Tv 55U1S (Black)</v>
      </c>
      <c r="D1162" t="s">
        <v>1922</v>
      </c>
      <c r="E1162" t="s">
        <v>10143</v>
      </c>
      <c r="F1162" t="str">
        <f>LEFT(Table3[[#This Row],[category]], FIND("|", Table3[[#This Row],[category]]) - 1)</f>
        <v>Home&amp;Kitchen</v>
      </c>
      <c r="G1162" t="str">
        <f>MID(Table3[[#This Row],[category]], FIND("|", Table3[[#This Row],[category]]) + 1, FIND("|", Table3[[#This Row],[category]], FIND("|", Table3[[#This Row],[category]]) + 1) - FIND("|", Table3[[#This Row],[category]]) - 1)</f>
        <v>Kitchen&amp;HomeAppliances</v>
      </c>
      <c r="H1162" t="str">
        <f>RIGHT(Table3[[#This Row],[category]], LEN(Table3[[#This Row],[category]]) - FIND("|", Table3[[#This Row],[category]], FIND("|", Table3[[#This Row],[category]]) + 1))</f>
        <v>WaterPurifiers&amp;Accessories|WaterFilters&amp;Purifiers</v>
      </c>
      <c r="I1162" s="6">
        <v>5395</v>
      </c>
      <c r="J1162" s="6">
        <v>19990</v>
      </c>
      <c r="K1162" s="1">
        <f t="shared" si="114"/>
        <v>73.011505752876431</v>
      </c>
      <c r="L1162" s="3">
        <v>0.73</v>
      </c>
      <c r="M1162" s="1">
        <v>4.4000000000000004</v>
      </c>
      <c r="N1162" s="11">
        <v>535</v>
      </c>
      <c r="O1162" s="7">
        <f>IF(ISNUMBER(Table3[[#This Row],[rating]]), Table3[[#This Row],[rating]], "")</f>
        <v>4.4000000000000004</v>
      </c>
      <c r="P1162" s="7">
        <f>Table3[[#This Row],[average rating]] + (Table3[[#This Row],[rating_count]] / 1000)</f>
        <v>4.9350000000000005</v>
      </c>
      <c r="Q1162" s="7">
        <f>IFERROR(ROUND(VALUE(Table3[[#This Row],[rating]]), 0), "")</f>
        <v>4</v>
      </c>
      <c r="R1162" t="s">
        <v>11588</v>
      </c>
      <c r="S1162" t="s">
        <v>11589</v>
      </c>
      <c r="T1162" t="s">
        <v>11590</v>
      </c>
      <c r="U1162" t="s">
        <v>11591</v>
      </c>
      <c r="V1162" t="s">
        <v>11592</v>
      </c>
      <c r="W1162" t="s">
        <v>11593</v>
      </c>
      <c r="X1162" t="s">
        <v>11594</v>
      </c>
      <c r="Y1162" t="s">
        <v>11595</v>
      </c>
      <c r="Z1162" s="6">
        <f t="shared" si="115"/>
        <v>10694650</v>
      </c>
      <c r="AA1162" s="6">
        <f>IFERROR(VALUE(Table3[[#This Row],[potential revenue]]), 0)</f>
        <v>10694650</v>
      </c>
      <c r="AB1162" t="str">
        <f t="shared" si="116"/>
        <v>Yes</v>
      </c>
      <c r="AC1162">
        <f t="shared" si="113"/>
        <v>0</v>
      </c>
      <c r="AD1162" t="str">
        <f t="shared" si="117"/>
        <v>&gt;₹500</v>
      </c>
      <c r="AE1162" t="str">
        <f t="shared" si="118"/>
        <v>71–80%</v>
      </c>
    </row>
    <row r="1163" spans="1:31" x14ac:dyDescent="0.35">
      <c r="A1163" t="s">
        <v>7467</v>
      </c>
      <c r="B1163" t="s">
        <v>705</v>
      </c>
      <c r="C1163" t="str">
        <f>PROPER(Table3[[#This Row],[product_name2]])</f>
        <v>Boat Type C A750 Stress Resistant, Tangle-Free, Sturdy Flat Cable With 6.5A Fast Charging &amp; 480Mbps Data Transmission, 10000+ Bends Lifespan And Extended 1.5M Length(Rebellious Black)</v>
      </c>
      <c r="D1163" t="s">
        <v>706</v>
      </c>
      <c r="E1163" t="s">
        <v>4900</v>
      </c>
      <c r="F1163" t="str">
        <f>LEFT(Table3[[#This Row],[category]], FIND("|", Table3[[#This Row],[category]]) - 1)</f>
        <v>Computers&amp;Accessories</v>
      </c>
      <c r="G1163" t="str">
        <f>MID(Table3[[#This Row],[category]], FIND("|", Table3[[#This Row],[category]]) + 1, FIND("|", Table3[[#This Row],[category]], FIND("|", Table3[[#This Row],[category]]) + 1) - FIND("|", Table3[[#This Row],[category]]) - 1)</f>
        <v>Accessories&amp;Peripherals</v>
      </c>
      <c r="H1163" t="str">
        <f>RIGHT(Table3[[#This Row],[category]], LEN(Table3[[#This Row],[category]]) - FIND("|", Table3[[#This Row],[category]], FIND("|", Table3[[#This Row],[category]]) + 1))</f>
        <v>LaptopAccessories|Lapdesks</v>
      </c>
      <c r="I1163" s="6">
        <v>499</v>
      </c>
      <c r="J1163" s="6">
        <v>1299</v>
      </c>
      <c r="K1163" s="1">
        <f t="shared" si="114"/>
        <v>61.585835257890686</v>
      </c>
      <c r="L1163" s="3">
        <v>0.62</v>
      </c>
      <c r="M1163" s="1">
        <v>4.5</v>
      </c>
      <c r="N1163" s="11">
        <v>434</v>
      </c>
      <c r="O1163" s="7">
        <f>IF(ISNUMBER(Table3[[#This Row],[rating]]), Table3[[#This Row],[rating]], "")</f>
        <v>4.5</v>
      </c>
      <c r="P1163" s="7">
        <f>Table3[[#This Row],[average rating]] + (Table3[[#This Row],[rating_count]] / 1000)</f>
        <v>4.9340000000000002</v>
      </c>
      <c r="Q1163" s="7">
        <f>IFERROR(ROUND(VALUE(Table3[[#This Row],[rating]]), 0), "")</f>
        <v>5</v>
      </c>
      <c r="R1163" t="s">
        <v>7469</v>
      </c>
      <c r="S1163" t="s">
        <v>7470</v>
      </c>
      <c r="T1163" t="s">
        <v>7471</v>
      </c>
      <c r="U1163" t="s">
        <v>7472</v>
      </c>
      <c r="V1163" t="s">
        <v>7473</v>
      </c>
      <c r="W1163" t="s">
        <v>7474</v>
      </c>
      <c r="X1163" t="s">
        <v>7475</v>
      </c>
      <c r="Y1163" t="s">
        <v>7476</v>
      </c>
      <c r="Z1163" s="6">
        <f t="shared" si="115"/>
        <v>563766</v>
      </c>
      <c r="AA1163" s="6">
        <f>IFERROR(VALUE(Table3[[#This Row],[potential revenue]]), 0)</f>
        <v>563766</v>
      </c>
      <c r="AB1163" t="str">
        <f t="shared" si="116"/>
        <v>Yes</v>
      </c>
      <c r="AC1163">
        <f t="shared" si="113"/>
        <v>0</v>
      </c>
      <c r="AD1163" t="str">
        <f t="shared" si="117"/>
        <v>&gt;₹500</v>
      </c>
      <c r="AE1163" t="str">
        <f t="shared" si="118"/>
        <v>61–70%</v>
      </c>
    </row>
    <row r="1164" spans="1:31" x14ac:dyDescent="0.35">
      <c r="A1164" t="s">
        <v>9461</v>
      </c>
      <c r="B1164" t="s">
        <v>3635</v>
      </c>
      <c r="C1164" t="str">
        <f>PROPER(Table3[[#This Row],[product_name2]])</f>
        <v>Boat Wave Call Smart Watch, Smart Talk With Advanced Dedicated Bluetooth Calling Chip, 1.69‚Äù Hd Display With 550 Nits &amp; 70% Color Gamut, 150+ Watch Faces, Multi-Sport Modes, Hr, Spo2, Ip68(Deep Blue)</v>
      </c>
      <c r="D1164" t="s">
        <v>3636</v>
      </c>
      <c r="E1164" t="s">
        <v>9074</v>
      </c>
      <c r="F1164" t="str">
        <f>LEFT(Table3[[#This Row],[category]], FIND("|", Table3[[#This Row],[category]]) - 1)</f>
        <v>Home&amp;Kitchen</v>
      </c>
      <c r="G1164" t="str">
        <f>MID(Table3[[#This Row],[category]], FIND("|", Table3[[#This Row],[category]]) + 1, FIND("|", Table3[[#This Row],[category]], FIND("|", Table3[[#This Row],[category]]) + 1) - FIND("|", Table3[[#This Row],[category]]) - 1)</f>
        <v>Kitchen&amp;HomeAppliances</v>
      </c>
      <c r="H1164" t="str">
        <f>RIGHT(Table3[[#This Row],[category]], LEN(Table3[[#This Row],[category]]) - FIND("|", Table3[[#This Row],[category]], FIND("|", Table3[[#This Row],[category]]) + 1))</f>
        <v>SmallKitchenAppliances|EggBoilers</v>
      </c>
      <c r="I1164" s="6">
        <v>353</v>
      </c>
      <c r="J1164" s="6">
        <v>1199</v>
      </c>
      <c r="K1164" s="1">
        <f t="shared" si="114"/>
        <v>70.558798999165973</v>
      </c>
      <c r="L1164" s="3">
        <v>0.71</v>
      </c>
      <c r="M1164" s="1">
        <v>4.3</v>
      </c>
      <c r="N1164" s="11">
        <v>629</v>
      </c>
      <c r="O1164" s="7">
        <f>IF(ISNUMBER(Table3[[#This Row],[rating]]), Table3[[#This Row],[rating]], "")</f>
        <v>4.3</v>
      </c>
      <c r="P1164" s="7">
        <f>Table3[[#This Row],[average rating]] + (Table3[[#This Row],[rating_count]] / 1000)</f>
        <v>4.9290000000000003</v>
      </c>
      <c r="Q1164" s="7">
        <f>IFERROR(ROUND(VALUE(Table3[[#This Row],[rating]]), 0), "")</f>
        <v>4</v>
      </c>
      <c r="R1164" t="s">
        <v>9463</v>
      </c>
      <c r="S1164" t="s">
        <v>9464</v>
      </c>
      <c r="T1164" t="s">
        <v>9465</v>
      </c>
      <c r="U1164" t="s">
        <v>9466</v>
      </c>
      <c r="V1164" t="s">
        <v>9467</v>
      </c>
      <c r="W1164" t="s">
        <v>9468</v>
      </c>
      <c r="X1164" t="s">
        <v>9469</v>
      </c>
      <c r="Y1164" t="s">
        <v>9470</v>
      </c>
      <c r="Z1164" s="6">
        <f t="shared" si="115"/>
        <v>754171</v>
      </c>
      <c r="AA1164" s="6">
        <f>IFERROR(VALUE(Table3[[#This Row],[potential revenue]]), 0)</f>
        <v>754171</v>
      </c>
      <c r="AB1164" t="str">
        <f t="shared" si="116"/>
        <v>Yes</v>
      </c>
      <c r="AC1164">
        <f t="shared" si="113"/>
        <v>0</v>
      </c>
      <c r="AD1164" t="str">
        <f t="shared" si="117"/>
        <v>₹200–₹500</v>
      </c>
      <c r="AE1164" t="str">
        <f t="shared" si="118"/>
        <v>71–80%</v>
      </c>
    </row>
    <row r="1165" spans="1:31" x14ac:dyDescent="0.35">
      <c r="A1165" t="s">
        <v>12615</v>
      </c>
      <c r="B1165" t="s">
        <v>7751</v>
      </c>
      <c r="C1165" t="str">
        <f>PROPER(Table3[[#This Row],[product_name2]])</f>
        <v>Samsung 24-Inch(60.46Cm) Fhd Monitor, Ips, 75 Hz, Bezel Less Design, Amd Freesync, Flicker Free, Hdmi, D-Sub, (Lf24T350Fhwxxl, Dark Blue Gray)</v>
      </c>
      <c r="D1165" t="s">
        <v>7752</v>
      </c>
      <c r="E1165" t="s">
        <v>9074</v>
      </c>
      <c r="F1165" t="str">
        <f>LEFT(Table3[[#This Row],[category]], FIND("|", Table3[[#This Row],[category]]) - 1)</f>
        <v>Home&amp;Kitchen</v>
      </c>
      <c r="G1165" t="str">
        <f>MID(Table3[[#This Row],[category]], FIND("|", Table3[[#This Row],[category]]) + 1, FIND("|", Table3[[#This Row],[category]], FIND("|", Table3[[#This Row],[category]]) + 1) - FIND("|", Table3[[#This Row],[category]]) - 1)</f>
        <v>Kitchen&amp;HomeAppliances</v>
      </c>
      <c r="H1165" t="str">
        <f>RIGHT(Table3[[#This Row],[category]], LEN(Table3[[#This Row],[category]]) - FIND("|", Table3[[#This Row],[category]], FIND("|", Table3[[#This Row],[category]]) + 1))</f>
        <v>SmallKitchenAppliances|EggBoilers</v>
      </c>
      <c r="I1165" s="6">
        <v>1624</v>
      </c>
      <c r="J1165" s="6">
        <v>2495</v>
      </c>
      <c r="K1165" s="1">
        <f t="shared" si="114"/>
        <v>34.909819639278552</v>
      </c>
      <c r="L1165" s="3">
        <v>0.35</v>
      </c>
      <c r="M1165" s="1">
        <v>4.0999999999999996</v>
      </c>
      <c r="N1165" s="11">
        <v>827</v>
      </c>
      <c r="O1165" s="7">
        <f>IF(ISNUMBER(Table3[[#This Row],[rating]]), Table3[[#This Row],[rating]], "")</f>
        <v>4.0999999999999996</v>
      </c>
      <c r="P1165" s="7">
        <f>Table3[[#This Row],[average rating]] + (Table3[[#This Row],[rating_count]] / 1000)</f>
        <v>4.9269999999999996</v>
      </c>
      <c r="Q1165" s="7">
        <f>IFERROR(ROUND(VALUE(Table3[[#This Row],[rating]]), 0), "")</f>
        <v>4</v>
      </c>
      <c r="R1165" t="s">
        <v>12617</v>
      </c>
      <c r="S1165" t="s">
        <v>12618</v>
      </c>
      <c r="T1165" t="s">
        <v>12619</v>
      </c>
      <c r="U1165" t="s">
        <v>12620</v>
      </c>
      <c r="V1165" t="s">
        <v>12621</v>
      </c>
      <c r="W1165" t="s">
        <v>12622</v>
      </c>
      <c r="X1165" t="s">
        <v>12623</v>
      </c>
      <c r="Y1165" t="s">
        <v>12624</v>
      </c>
      <c r="Z1165" s="6">
        <f t="shared" si="115"/>
        <v>2063365</v>
      </c>
      <c r="AA1165" s="6">
        <f>IFERROR(VALUE(Table3[[#This Row],[potential revenue]]), 0)</f>
        <v>2063365</v>
      </c>
      <c r="AB1165" t="str">
        <f t="shared" si="116"/>
        <v>Yes</v>
      </c>
      <c r="AC1165">
        <f t="shared" si="113"/>
        <v>0</v>
      </c>
      <c r="AD1165" t="str">
        <f t="shared" si="117"/>
        <v>₹200–₹500</v>
      </c>
      <c r="AE1165" t="str">
        <f t="shared" si="118"/>
        <v>31–40%</v>
      </c>
    </row>
    <row r="1166" spans="1:31" x14ac:dyDescent="0.35">
      <c r="A1166" t="s">
        <v>9969</v>
      </c>
      <c r="B1166" t="s">
        <v>11405</v>
      </c>
      <c r="C1166" t="str">
        <f>PROPER(Table3[[#This Row],[product_name2]])</f>
        <v>Instant Pot Air Fryer, Vortex 2Qt, Touch Control Panel, 360¬∞ Evencrisp‚Ñ¢ Technology, Uses 95 % Less Oil, 4-In-1 Appliance: Air Fry, Roast, Bake, Reheat (Vortex 1.97Litre, Black)</v>
      </c>
      <c r="D1166" t="s">
        <v>11406</v>
      </c>
      <c r="E1166" t="s">
        <v>9971</v>
      </c>
      <c r="F1166" t="str">
        <f>LEFT(Table3[[#This Row],[category]], FIND("|", Table3[[#This Row],[category]]) - 1)</f>
        <v>Car&amp;Motorbike</v>
      </c>
      <c r="G1166" t="str">
        <f>MID(Table3[[#This Row],[category]], FIND("|", Table3[[#This Row],[category]]) + 1, FIND("|", Table3[[#This Row],[category]], FIND("|", Table3[[#This Row],[category]]) + 1) - FIND("|", Table3[[#This Row],[category]]) - 1)</f>
        <v>CarAccessories</v>
      </c>
      <c r="H1166" t="str">
        <f>RIGHT(Table3[[#This Row],[category]], LEN(Table3[[#This Row],[category]]) - FIND("|", Table3[[#This Row],[category]], FIND("|", Table3[[#This Row],[category]]) + 1))</f>
        <v>InteriorAccessories|AirPurifiers&amp;Ionizers</v>
      </c>
      <c r="I1166" s="6">
        <v>2339</v>
      </c>
      <c r="J1166" s="6">
        <v>4000</v>
      </c>
      <c r="K1166" s="1">
        <f t="shared" si="114"/>
        <v>41.524999999999999</v>
      </c>
      <c r="L1166" s="3">
        <v>0.42</v>
      </c>
      <c r="M1166" s="1">
        <v>3.8</v>
      </c>
      <c r="N1166" s="11">
        <v>1118</v>
      </c>
      <c r="O1166" s="7">
        <f>IF(ISNUMBER(Table3[[#This Row],[rating]]), Table3[[#This Row],[rating]], "")</f>
        <v>3.8</v>
      </c>
      <c r="P1166" s="7">
        <f>Table3[[#This Row],[average rating]] + (Table3[[#This Row],[rating_count]] / 1000)</f>
        <v>4.9180000000000001</v>
      </c>
      <c r="Q1166" s="7">
        <f>IFERROR(ROUND(VALUE(Table3[[#This Row],[rating]]), 0), "")</f>
        <v>4</v>
      </c>
      <c r="R1166" t="s">
        <v>9972</v>
      </c>
      <c r="S1166" t="s">
        <v>9973</v>
      </c>
      <c r="T1166" t="s">
        <v>9974</v>
      </c>
      <c r="U1166" t="s">
        <v>9975</v>
      </c>
      <c r="V1166" t="s">
        <v>9976</v>
      </c>
      <c r="W1166" t="s">
        <v>9977</v>
      </c>
      <c r="X1166" t="s">
        <v>9978</v>
      </c>
      <c r="Y1166" t="s">
        <v>9979</v>
      </c>
      <c r="Z1166" s="6">
        <f t="shared" si="115"/>
        <v>4472000</v>
      </c>
      <c r="AA1166" s="6">
        <f>IFERROR(VALUE(Table3[[#This Row],[potential revenue]]), 0)</f>
        <v>4472000</v>
      </c>
      <c r="AB1166" t="str">
        <f t="shared" si="116"/>
        <v>No</v>
      </c>
      <c r="AC1166">
        <f t="shared" si="113"/>
        <v>0</v>
      </c>
      <c r="AD1166" t="str">
        <f t="shared" si="117"/>
        <v>&gt;₹500</v>
      </c>
      <c r="AE1166" t="str">
        <f t="shared" si="118"/>
        <v>41–50%</v>
      </c>
    </row>
    <row r="1167" spans="1:31" x14ac:dyDescent="0.35">
      <c r="A1167" t="s">
        <v>11143</v>
      </c>
      <c r="B1167" t="s">
        <v>10528</v>
      </c>
      <c r="C1167" t="str">
        <f>PROPER(Table3[[#This Row],[product_name2]])</f>
        <v>Kent 16068 Zoom Vacuum Cleaner For Home And Car 130 W | Cordless, Hoseless, Rechargeable Hepa Filters Vacuum Cleaner With Cyclonic Technology | Bagless Design And Multi Nozzle Operation | Blue</v>
      </c>
      <c r="D1167" t="s">
        <v>10529</v>
      </c>
      <c r="E1167" t="s">
        <v>8617</v>
      </c>
      <c r="F1167" t="str">
        <f>LEFT(Table3[[#This Row],[category]], FIND("|", Table3[[#This Row],[category]]) - 1)</f>
        <v>Home&amp;Kitchen</v>
      </c>
      <c r="G1167" t="str">
        <f>MID(Table3[[#This Row],[category]], FIND("|", Table3[[#This Row],[category]]) + 1, FIND("|", Table3[[#This Row],[category]], FIND("|", Table3[[#This Row],[category]]) + 1) - FIND("|", Table3[[#This Row],[category]]) - 1)</f>
        <v>Kitchen&amp;HomeAppliances</v>
      </c>
      <c r="H1167" t="str">
        <f>RIGHT(Table3[[#This Row],[category]], LEN(Table3[[#This Row],[category]]) - FIND("|", Table3[[#This Row],[category]], FIND("|", Table3[[#This Row],[category]]) + 1))</f>
        <v>Vacuum,Cleaning&amp;Ironing|Irons,Steamers&amp;Accessories|LintShavers</v>
      </c>
      <c r="I1167" s="6">
        <v>299</v>
      </c>
      <c r="J1167" s="6">
        <v>499</v>
      </c>
      <c r="K1167" s="1">
        <f t="shared" si="114"/>
        <v>40.080160320641284</v>
      </c>
      <c r="L1167" s="3">
        <v>0.4</v>
      </c>
      <c r="M1167" s="1">
        <v>3.9</v>
      </c>
      <c r="N1167" s="11">
        <v>1015</v>
      </c>
      <c r="O1167" s="7">
        <f>IF(ISNUMBER(Table3[[#This Row],[rating]]), Table3[[#This Row],[rating]], "")</f>
        <v>3.9</v>
      </c>
      <c r="P1167" s="7">
        <f>Table3[[#This Row],[average rating]] + (Table3[[#This Row],[rating_count]] / 1000)</f>
        <v>4.915</v>
      </c>
      <c r="Q1167" s="7">
        <f>IFERROR(ROUND(VALUE(Table3[[#This Row],[rating]]), 0), "")</f>
        <v>4</v>
      </c>
      <c r="R1167" t="s">
        <v>11145</v>
      </c>
      <c r="S1167" t="s">
        <v>11146</v>
      </c>
      <c r="T1167" t="s">
        <v>11147</v>
      </c>
      <c r="U1167" t="s">
        <v>11148</v>
      </c>
      <c r="V1167" t="s">
        <v>11149</v>
      </c>
      <c r="W1167" t="s">
        <v>11150</v>
      </c>
      <c r="X1167" t="s">
        <v>11151</v>
      </c>
      <c r="Y1167" t="s">
        <v>11152</v>
      </c>
      <c r="Z1167" s="6">
        <f t="shared" si="115"/>
        <v>506485</v>
      </c>
      <c r="AA1167" s="6">
        <f>IFERROR(VALUE(Table3[[#This Row],[potential revenue]]), 0)</f>
        <v>506485</v>
      </c>
      <c r="AB1167" t="str">
        <f t="shared" si="116"/>
        <v>No</v>
      </c>
      <c r="AC1167">
        <f t="shared" si="113"/>
        <v>0</v>
      </c>
      <c r="AD1167" t="str">
        <f t="shared" si="117"/>
        <v>&gt;₹500</v>
      </c>
      <c r="AE1167" t="str">
        <f t="shared" si="118"/>
        <v>41–50%</v>
      </c>
    </row>
    <row r="1168" spans="1:31" x14ac:dyDescent="0.35">
      <c r="A1168" t="s">
        <v>9819</v>
      </c>
      <c r="B1168" t="s">
        <v>110</v>
      </c>
      <c r="C1168" t="str">
        <f>PROPER(Table3[[#This Row],[product_name2]])</f>
        <v>Ambrane Unbreakable 60W / 3A Fast Charging 1.5M Braided Micro Usb Cable For Smartphones, Tablets, Laptops &amp; Other Micro Usb Devices, 480Mbps Data Sync, Quick Charge 3.0 (Rcm15, Black)</v>
      </c>
      <c r="D1168" t="s">
        <v>111</v>
      </c>
      <c r="E1168" t="s">
        <v>8617</v>
      </c>
      <c r="F1168" t="str">
        <f>LEFT(Table3[[#This Row],[category]], FIND("|", Table3[[#This Row],[category]]) - 1)</f>
        <v>Home&amp;Kitchen</v>
      </c>
      <c r="G1168" t="str">
        <f>MID(Table3[[#This Row],[category]], FIND("|", Table3[[#This Row],[category]]) + 1, FIND("|", Table3[[#This Row],[category]], FIND("|", Table3[[#This Row],[category]]) + 1) - FIND("|", Table3[[#This Row],[category]]) - 1)</f>
        <v>Kitchen&amp;HomeAppliances</v>
      </c>
      <c r="H1168" t="str">
        <f>RIGHT(Table3[[#This Row],[category]], LEN(Table3[[#This Row],[category]]) - FIND("|", Table3[[#This Row],[category]], FIND("|", Table3[[#This Row],[category]]) + 1))</f>
        <v>Vacuum,Cleaning&amp;Ironing|Irons,Steamers&amp;Accessories|LintShavers</v>
      </c>
      <c r="I1168" s="6">
        <v>453</v>
      </c>
      <c r="J1168" s="6">
        <v>999</v>
      </c>
      <c r="K1168" s="1">
        <f t="shared" si="114"/>
        <v>54.654654654654657</v>
      </c>
      <c r="L1168" s="3">
        <v>0.55000000000000004</v>
      </c>
      <c r="M1168" s="1">
        <v>4.3</v>
      </c>
      <c r="N1168" s="11">
        <v>610</v>
      </c>
      <c r="O1168" s="7">
        <f>IF(ISNUMBER(Table3[[#This Row],[rating]]), Table3[[#This Row],[rating]], "")</f>
        <v>4.3</v>
      </c>
      <c r="P1168" s="7">
        <f>Table3[[#This Row],[average rating]] + (Table3[[#This Row],[rating_count]] / 1000)</f>
        <v>4.91</v>
      </c>
      <c r="Q1168" s="7">
        <f>IFERROR(ROUND(VALUE(Table3[[#This Row],[rating]]), 0), "")</f>
        <v>4</v>
      </c>
      <c r="R1168" t="s">
        <v>9821</v>
      </c>
      <c r="S1168" t="s">
        <v>9822</v>
      </c>
      <c r="T1168" t="s">
        <v>9823</v>
      </c>
      <c r="U1168" t="s">
        <v>9824</v>
      </c>
      <c r="V1168" t="s">
        <v>9825</v>
      </c>
      <c r="W1168" t="s">
        <v>9826</v>
      </c>
      <c r="X1168" t="s">
        <v>9827</v>
      </c>
      <c r="Y1168" t="s">
        <v>9828</v>
      </c>
      <c r="Z1168" s="6">
        <f t="shared" si="115"/>
        <v>609390</v>
      </c>
      <c r="AA1168" s="6">
        <f>IFERROR(VALUE(Table3[[#This Row],[potential revenue]]), 0)</f>
        <v>609390</v>
      </c>
      <c r="AB1168" t="str">
        <f t="shared" si="116"/>
        <v>No</v>
      </c>
      <c r="AC1168">
        <f t="shared" si="113"/>
        <v>0</v>
      </c>
      <c r="AD1168" t="str">
        <f t="shared" si="117"/>
        <v>₹200–₹500</v>
      </c>
      <c r="AE1168" t="str">
        <f t="shared" si="118"/>
        <v>51–60%</v>
      </c>
    </row>
    <row r="1169" spans="1:31" x14ac:dyDescent="0.35">
      <c r="A1169" t="s">
        <v>12183</v>
      </c>
      <c r="B1169" t="s">
        <v>10649</v>
      </c>
      <c r="C1169" t="str">
        <f>PROPER(Table3[[#This Row],[product_name2]])</f>
        <v>Balzano High Speed Nutri Blender/Mixer/Smoothie Maker - 500 Watt - Silver, 2 Jar</v>
      </c>
      <c r="D1169" t="s">
        <v>10650</v>
      </c>
      <c r="E1169" t="s">
        <v>9678</v>
      </c>
      <c r="F1169" t="str">
        <f>LEFT(Table3[[#This Row],[category]], FIND("|", Table3[[#This Row],[category]]) - 1)</f>
        <v>Home&amp;Kitchen</v>
      </c>
      <c r="G1169" t="str">
        <f>MID(Table3[[#This Row],[category]], FIND("|", Table3[[#This Row],[category]]) + 1, FIND("|", Table3[[#This Row],[category]], FIND("|", Table3[[#This Row],[category]]) + 1) - FIND("|", Table3[[#This Row],[category]]) - 1)</f>
        <v>Kitchen&amp;HomeAppliances</v>
      </c>
      <c r="H1169" t="str">
        <f>RIGHT(Table3[[#This Row],[category]], LEN(Table3[[#This Row],[category]]) - FIND("|", Table3[[#This Row],[category]], FIND("|", Table3[[#This Row],[category]]) + 1))</f>
        <v>WaterPurifiers&amp;Accessories|WaterPurifierAccessories</v>
      </c>
      <c r="I1169" s="6">
        <v>215</v>
      </c>
      <c r="J1169" s="6">
        <v>1499</v>
      </c>
      <c r="K1169" s="1">
        <f t="shared" si="114"/>
        <v>85.657104736490993</v>
      </c>
      <c r="L1169" s="3">
        <v>0.86</v>
      </c>
      <c r="M1169" s="1">
        <v>3.9</v>
      </c>
      <c r="N1169" s="11">
        <v>1004</v>
      </c>
      <c r="O1169" s="7">
        <f>IF(ISNUMBER(Table3[[#This Row],[rating]]), Table3[[#This Row],[rating]], "")</f>
        <v>3.9</v>
      </c>
      <c r="P1169" s="7">
        <f>Table3[[#This Row],[average rating]] + (Table3[[#This Row],[rating_count]] / 1000)</f>
        <v>4.9039999999999999</v>
      </c>
      <c r="Q1169" s="7">
        <f>IFERROR(ROUND(VALUE(Table3[[#This Row],[rating]]), 0), "")</f>
        <v>4</v>
      </c>
      <c r="R1169" t="s">
        <v>12185</v>
      </c>
      <c r="S1169" t="s">
        <v>12186</v>
      </c>
      <c r="T1169" t="s">
        <v>12187</v>
      </c>
      <c r="U1169" t="s">
        <v>12188</v>
      </c>
      <c r="V1169" t="s">
        <v>12189</v>
      </c>
      <c r="W1169" t="s">
        <v>12190</v>
      </c>
      <c r="X1169" t="s">
        <v>12191</v>
      </c>
      <c r="Y1169" t="s">
        <v>12192</v>
      </c>
      <c r="Z1169" s="6">
        <f t="shared" si="115"/>
        <v>1504996</v>
      </c>
      <c r="AA1169" s="6">
        <f>IFERROR(VALUE(Table3[[#This Row],[potential revenue]]), 0)</f>
        <v>1504996</v>
      </c>
      <c r="AB1169" t="str">
        <f t="shared" si="116"/>
        <v>Yes</v>
      </c>
      <c r="AC1169">
        <f t="shared" si="113"/>
        <v>0</v>
      </c>
      <c r="AD1169" t="str">
        <f t="shared" si="117"/>
        <v>₹200–₹500</v>
      </c>
      <c r="AE1169" t="str">
        <f t="shared" si="118"/>
        <v>81–90%</v>
      </c>
    </row>
    <row r="1170" spans="1:31" x14ac:dyDescent="0.35">
      <c r="A1170" t="s">
        <v>2370</v>
      </c>
      <c r="B1170" t="s">
        <v>8103</v>
      </c>
      <c r="C1170" t="str">
        <f>PROPER(Table3[[#This Row],[product_name2]])</f>
        <v>Logitech G402 Hyperion Fury Usb Wired Gaming Mouse, 4,000 Dpi, Lightweight, 8 Programmable Buttons, Compatible For Pc/Mac - Black</v>
      </c>
      <c r="D1170" t="s">
        <v>8104</v>
      </c>
      <c r="E1170" t="s">
        <v>2372</v>
      </c>
      <c r="F1170" t="str">
        <f>LEFT(Table3[[#This Row],[category]], FIND("|", Table3[[#This Row],[category]]) - 1)</f>
        <v>Electronics</v>
      </c>
      <c r="G1170" t="str">
        <f>MID(Table3[[#This Row],[category]], FIND("|", Table3[[#This Row],[category]]) + 1, FIND("|", Table3[[#This Row],[category]], FIND("|", Table3[[#This Row],[category]]) + 1) - FIND("|", Table3[[#This Row],[category]]) - 1)</f>
        <v>HomeTheater,TV&amp;Video</v>
      </c>
      <c r="H1170" t="str">
        <f>RIGHT(Table3[[#This Row],[category]], LEN(Table3[[#This Row],[category]]) - FIND("|", Table3[[#This Row],[category]], FIND("|", Table3[[#This Row],[category]]) + 1))</f>
        <v>AVReceivers&amp;Amplifiers</v>
      </c>
      <c r="I1170" s="6">
        <v>1990</v>
      </c>
      <c r="J1170" s="6">
        <v>3100</v>
      </c>
      <c r="K1170" s="1">
        <f t="shared" si="114"/>
        <v>35.806451612903231</v>
      </c>
      <c r="L1170" s="3">
        <v>0.36</v>
      </c>
      <c r="M1170" s="1">
        <v>4</v>
      </c>
      <c r="N1170" s="11">
        <v>897</v>
      </c>
      <c r="O1170" s="7">
        <f>IF(ISNUMBER(Table3[[#This Row],[rating]]), Table3[[#This Row],[rating]], "")</f>
        <v>4</v>
      </c>
      <c r="P1170" s="7">
        <f>Table3[[#This Row],[average rating]] + (Table3[[#This Row],[rating_count]] / 1000)</f>
        <v>4.8970000000000002</v>
      </c>
      <c r="Q1170" s="7">
        <f>IFERROR(ROUND(VALUE(Table3[[#This Row],[rating]]), 0), "")</f>
        <v>4</v>
      </c>
      <c r="R1170" t="s">
        <v>2373</v>
      </c>
      <c r="S1170" t="s">
        <v>2374</v>
      </c>
      <c r="T1170" t="s">
        <v>2375</v>
      </c>
      <c r="U1170" t="s">
        <v>2376</v>
      </c>
      <c r="V1170" t="s">
        <v>2377</v>
      </c>
      <c r="W1170" t="s">
        <v>2378</v>
      </c>
      <c r="X1170" t="s">
        <v>2379</v>
      </c>
      <c r="Y1170" t="s">
        <v>2380</v>
      </c>
      <c r="Z1170" s="6">
        <f t="shared" si="115"/>
        <v>2780700</v>
      </c>
      <c r="AA1170" s="6">
        <f>IFERROR(VALUE(Table3[[#This Row],[potential revenue]]), 0)</f>
        <v>2780700</v>
      </c>
      <c r="AB1170" t="str">
        <f t="shared" si="116"/>
        <v>Yes</v>
      </c>
      <c r="AC1170">
        <f t="shared" si="113"/>
        <v>0</v>
      </c>
      <c r="AD1170" t="str">
        <f t="shared" si="117"/>
        <v>₹200–₹500</v>
      </c>
      <c r="AE1170" t="str">
        <f t="shared" si="118"/>
        <v>31–40%</v>
      </c>
    </row>
    <row r="1171" spans="1:31" x14ac:dyDescent="0.35">
      <c r="A1171" t="s">
        <v>1115</v>
      </c>
      <c r="B1171" t="s">
        <v>2236</v>
      </c>
      <c r="C1171" t="str">
        <f>PROPER(Table3[[#This Row],[product_name2]])</f>
        <v>7Seven¬Æ Compatible Vu Smart Tv Remote Control Suitable For Original 4K Android Led Ultra Hd Uhd Vu Tv Remote With Non Voice Feature Without Google Assistant</v>
      </c>
      <c r="D1171" t="s">
        <v>2237</v>
      </c>
      <c r="E1171" t="s">
        <v>172</v>
      </c>
      <c r="F1171" t="str">
        <f>LEFT(Table3[[#This Row],[category]], FIND("|", Table3[[#This Row],[category]]) - 1)</f>
        <v>Electronics</v>
      </c>
      <c r="G1171" t="str">
        <f>MID(Table3[[#This Row],[category]], FIND("|", Table3[[#This Row],[category]]) + 1, FIND("|", Table3[[#This Row],[category]], FIND("|", Table3[[#This Row],[category]]) + 1) - FIND("|", Table3[[#This Row],[category]]) - 1)</f>
        <v>HomeTheater,TV&amp;Video</v>
      </c>
      <c r="H1171" t="str">
        <f>RIGHT(Table3[[#This Row],[category]], LEN(Table3[[#This Row],[category]]) - FIND("|", Table3[[#This Row],[category]], FIND("|", Table3[[#This Row],[category]]) + 1))</f>
        <v>Televisions|SmartTelevisions</v>
      </c>
      <c r="I1171" s="6">
        <v>8499</v>
      </c>
      <c r="J1171" s="6">
        <v>15999</v>
      </c>
      <c r="K1171" s="1">
        <f t="shared" si="114"/>
        <v>46.87792987061691</v>
      </c>
      <c r="L1171" s="3">
        <v>0.47</v>
      </c>
      <c r="M1171" s="1">
        <v>4.3</v>
      </c>
      <c r="N1171" s="11">
        <v>592</v>
      </c>
      <c r="O1171" s="7">
        <f>IF(ISNUMBER(Table3[[#This Row],[rating]]), Table3[[#This Row],[rating]], "")</f>
        <v>4.3</v>
      </c>
      <c r="P1171" s="7">
        <f>Table3[[#This Row],[average rating]] + (Table3[[#This Row],[rating_count]] / 1000)</f>
        <v>4.8919999999999995</v>
      </c>
      <c r="Q1171" s="7">
        <f>IFERROR(ROUND(VALUE(Table3[[#This Row],[rating]]), 0), "")</f>
        <v>4</v>
      </c>
      <c r="R1171" t="s">
        <v>1117</v>
      </c>
      <c r="S1171" t="s">
        <v>1118</v>
      </c>
      <c r="T1171" t="s">
        <v>1119</v>
      </c>
      <c r="U1171" t="s">
        <v>1120</v>
      </c>
      <c r="V1171" t="s">
        <v>1121</v>
      </c>
      <c r="W1171" t="s">
        <v>1122</v>
      </c>
      <c r="X1171" t="s">
        <v>1123</v>
      </c>
      <c r="Y1171" t="s">
        <v>1124</v>
      </c>
      <c r="Z1171" s="6">
        <f t="shared" si="115"/>
        <v>9471408</v>
      </c>
      <c r="AA1171" s="6">
        <f>IFERROR(VALUE(Table3[[#This Row],[potential revenue]]), 0)</f>
        <v>9471408</v>
      </c>
      <c r="AB1171" t="str">
        <f t="shared" si="116"/>
        <v>No</v>
      </c>
      <c r="AC1171">
        <f t="shared" si="113"/>
        <v>0</v>
      </c>
      <c r="AD1171" t="str">
        <f t="shared" si="117"/>
        <v>&gt;₹500</v>
      </c>
      <c r="AE1171" t="str">
        <f t="shared" si="118"/>
        <v>41–50%</v>
      </c>
    </row>
    <row r="1172" spans="1:31" x14ac:dyDescent="0.35">
      <c r="A1172" t="s">
        <v>1757</v>
      </c>
      <c r="B1172" t="s">
        <v>5880</v>
      </c>
      <c r="C1172" t="str">
        <f>PROPER(Table3[[#This Row],[product_name2]])</f>
        <v>Zebronics Zeb-County 3W Wireless Bluetooth Portable Speaker With Supporting Carry Handle, Usb, Sd Card, Aux, Fm &amp; Call Function. (Green)</v>
      </c>
      <c r="D1172" t="s">
        <v>5881</v>
      </c>
      <c r="E1172" t="s">
        <v>20</v>
      </c>
      <c r="F1172" t="str">
        <f>LEFT(Table3[[#This Row],[category]], FIND("|", Table3[[#This Row],[category]]) - 1)</f>
        <v>Computers&amp;Accessories</v>
      </c>
      <c r="G1172" t="str">
        <f>MID(Table3[[#This Row],[category]], FIND("|", Table3[[#This Row],[category]]) + 1, FIND("|", Table3[[#This Row],[category]], FIND("|", Table3[[#This Row],[category]]) + 1) - FIND("|", Table3[[#This Row],[category]]) - 1)</f>
        <v>Accessories&amp;Peripherals</v>
      </c>
      <c r="H1172" t="str">
        <f>RIGHT(Table3[[#This Row],[category]], LEN(Table3[[#This Row],[category]]) - FIND("|", Table3[[#This Row],[category]], FIND("|", Table3[[#This Row],[category]]) + 1))</f>
        <v>Cables&amp;Accessories|Cables|USBCables</v>
      </c>
      <c r="I1172" s="6">
        <v>225</v>
      </c>
      <c r="J1172" s="6">
        <v>499</v>
      </c>
      <c r="K1172" s="1">
        <f t="shared" si="114"/>
        <v>54.90981963927856</v>
      </c>
      <c r="L1172" s="3">
        <v>0.55000000000000004</v>
      </c>
      <c r="M1172" s="1">
        <v>4.0999999999999996</v>
      </c>
      <c r="N1172" s="11">
        <v>789</v>
      </c>
      <c r="O1172" s="7">
        <f>IF(ISNUMBER(Table3[[#This Row],[rating]]), Table3[[#This Row],[rating]], "")</f>
        <v>4.0999999999999996</v>
      </c>
      <c r="P1172" s="7">
        <f>Table3[[#This Row],[average rating]] + (Table3[[#This Row],[rating_count]] / 1000)</f>
        <v>4.8889999999999993</v>
      </c>
      <c r="Q1172" s="7">
        <f>IFERROR(ROUND(VALUE(Table3[[#This Row],[rating]]), 0), "")</f>
        <v>4</v>
      </c>
      <c r="R1172" t="s">
        <v>1759</v>
      </c>
      <c r="S1172" t="s">
        <v>1760</v>
      </c>
      <c r="T1172" t="s">
        <v>1761</v>
      </c>
      <c r="U1172" t="s">
        <v>1762</v>
      </c>
      <c r="V1172" t="s">
        <v>1763</v>
      </c>
      <c r="W1172" t="s">
        <v>1764</v>
      </c>
      <c r="X1172" t="s">
        <v>1765</v>
      </c>
      <c r="Y1172" t="s">
        <v>1766</v>
      </c>
      <c r="Z1172" s="6">
        <f t="shared" si="115"/>
        <v>393711</v>
      </c>
      <c r="AA1172" s="6">
        <f>IFERROR(VALUE(Table3[[#This Row],[potential revenue]]), 0)</f>
        <v>393711</v>
      </c>
      <c r="AB1172" t="str">
        <f t="shared" si="116"/>
        <v>No</v>
      </c>
      <c r="AC1172">
        <f t="shared" si="113"/>
        <v>0</v>
      </c>
      <c r="AD1172" t="str">
        <f t="shared" si="117"/>
        <v>&gt;₹500</v>
      </c>
      <c r="AE1172" t="str">
        <f t="shared" si="118"/>
        <v>51–60%</v>
      </c>
    </row>
    <row r="1173" spans="1:31" x14ac:dyDescent="0.35">
      <c r="A1173" t="s">
        <v>886</v>
      </c>
      <c r="B1173" t="s">
        <v>10759</v>
      </c>
      <c r="C1173" t="str">
        <f>PROPER(Table3[[#This Row],[product_name2]])</f>
        <v>Esquire Laundry Basket Brown, 50 Ltr Capacity(Plastic)</v>
      </c>
      <c r="D1173" t="s">
        <v>10760</v>
      </c>
      <c r="E1173" t="s">
        <v>469</v>
      </c>
      <c r="F1173" t="str">
        <f>LEFT(Table3[[#This Row],[category]], FIND("|", Table3[[#This Row],[category]]) - 1)</f>
        <v>Electronics</v>
      </c>
      <c r="G1173" t="str">
        <f>MID(Table3[[#This Row],[category]], FIND("|", Table3[[#This Row],[category]]) + 1, FIND("|", Table3[[#This Row],[category]], FIND("|", Table3[[#This Row],[category]]) + 1) - FIND("|", Table3[[#This Row],[category]]) - 1)</f>
        <v>HomeTheater,TV&amp;Video</v>
      </c>
      <c r="H1173" t="str">
        <f>RIGHT(Table3[[#This Row],[category]], LEN(Table3[[#This Row],[category]]) - FIND("|", Table3[[#This Row],[category]], FIND("|", Table3[[#This Row],[category]]) + 1))</f>
        <v>Accessories|RemoteControls</v>
      </c>
      <c r="I1173" s="6">
        <v>249</v>
      </c>
      <c r="J1173" s="6">
        <v>799</v>
      </c>
      <c r="K1173" s="1">
        <f t="shared" si="114"/>
        <v>68.836045056320401</v>
      </c>
      <c r="L1173" s="3">
        <v>0.69</v>
      </c>
      <c r="M1173" s="1">
        <v>3.8</v>
      </c>
      <c r="N1173" s="11">
        <v>1079</v>
      </c>
      <c r="O1173" s="7">
        <f>IF(ISNUMBER(Table3[[#This Row],[rating]]), Table3[[#This Row],[rating]], "")</f>
        <v>3.8</v>
      </c>
      <c r="P1173" s="7">
        <f>Table3[[#This Row],[average rating]] + (Table3[[#This Row],[rating_count]] / 1000)</f>
        <v>4.8789999999999996</v>
      </c>
      <c r="Q1173" s="7">
        <f>IFERROR(ROUND(VALUE(Table3[[#This Row],[rating]]), 0), "")</f>
        <v>4</v>
      </c>
      <c r="R1173" t="s">
        <v>888</v>
      </c>
      <c r="S1173" t="s">
        <v>889</v>
      </c>
      <c r="T1173" t="s">
        <v>890</v>
      </c>
      <c r="U1173" t="s">
        <v>891</v>
      </c>
      <c r="V1173" t="s">
        <v>892</v>
      </c>
      <c r="W1173" t="s">
        <v>893</v>
      </c>
      <c r="X1173" t="s">
        <v>894</v>
      </c>
      <c r="Y1173" t="s">
        <v>895</v>
      </c>
      <c r="Z1173" s="6">
        <f t="shared" si="115"/>
        <v>862121</v>
      </c>
      <c r="AA1173" s="6">
        <f>IFERROR(VALUE(Table3[[#This Row],[potential revenue]]), 0)</f>
        <v>862121</v>
      </c>
      <c r="AB1173" t="str">
        <f t="shared" si="116"/>
        <v>Yes</v>
      </c>
      <c r="AC1173">
        <f t="shared" si="113"/>
        <v>0</v>
      </c>
      <c r="AD1173" t="str">
        <f t="shared" si="117"/>
        <v>₹200–₹500</v>
      </c>
      <c r="AE1173" t="str">
        <f t="shared" si="118"/>
        <v>61–70%</v>
      </c>
    </row>
    <row r="1174" spans="1:31" x14ac:dyDescent="0.35">
      <c r="A1174" t="s">
        <v>12353</v>
      </c>
      <c r="B1174" t="s">
        <v>12635</v>
      </c>
      <c r="C1174" t="str">
        <f>PROPER(Table3[[#This Row],[product_name2]])</f>
        <v>Lint Remover For Clothes With 1 Year Warranty Fabric Shaver Lint Shaver For Woolen Clothes Blanket Jackets Stainless Steel Blades,Bedding, Clothes And Furniture Best Remover For Fabrics Portable Lint Shavers (White Orange)</v>
      </c>
      <c r="D1174" t="s">
        <v>12636</v>
      </c>
      <c r="E1174" t="s">
        <v>8617</v>
      </c>
      <c r="F1174" t="str">
        <f>LEFT(Table3[[#This Row],[category]], FIND("|", Table3[[#This Row],[category]]) - 1)</f>
        <v>Home&amp;Kitchen</v>
      </c>
      <c r="G1174" t="str">
        <f>MID(Table3[[#This Row],[category]], FIND("|", Table3[[#This Row],[category]]) + 1, FIND("|", Table3[[#This Row],[category]], FIND("|", Table3[[#This Row],[category]]) + 1) - FIND("|", Table3[[#This Row],[category]]) - 1)</f>
        <v>Kitchen&amp;HomeAppliances</v>
      </c>
      <c r="H1174" t="str">
        <f>RIGHT(Table3[[#This Row],[category]], LEN(Table3[[#This Row],[category]]) - FIND("|", Table3[[#This Row],[category]], FIND("|", Table3[[#This Row],[category]]) + 1))</f>
        <v>Vacuum,Cleaning&amp;Ironing|Irons,Steamers&amp;Accessories|LintShavers</v>
      </c>
      <c r="I1174" s="6">
        <v>279</v>
      </c>
      <c r="J1174" s="6">
        <v>599</v>
      </c>
      <c r="K1174" s="1">
        <f t="shared" si="114"/>
        <v>53.42237061769616</v>
      </c>
      <c r="L1174" s="3">
        <v>0.53</v>
      </c>
      <c r="M1174" s="1">
        <v>3.5</v>
      </c>
      <c r="N1174" s="11">
        <v>1367</v>
      </c>
      <c r="O1174" s="7">
        <f>IF(ISNUMBER(Table3[[#This Row],[rating]]), Table3[[#This Row],[rating]], "")</f>
        <v>3.5</v>
      </c>
      <c r="P1174" s="7">
        <f>Table3[[#This Row],[average rating]] + (Table3[[#This Row],[rating_count]] / 1000)</f>
        <v>4.867</v>
      </c>
      <c r="Q1174" s="7">
        <f>IFERROR(ROUND(VALUE(Table3[[#This Row],[rating]]), 0), "")</f>
        <v>4</v>
      </c>
      <c r="R1174" t="s">
        <v>12355</v>
      </c>
      <c r="S1174" t="s">
        <v>12356</v>
      </c>
      <c r="T1174" t="s">
        <v>12357</v>
      </c>
      <c r="U1174" t="s">
        <v>12358</v>
      </c>
      <c r="V1174" t="s">
        <v>12359</v>
      </c>
      <c r="W1174" t="s">
        <v>12360</v>
      </c>
      <c r="X1174" t="s">
        <v>12361</v>
      </c>
      <c r="Y1174" t="s">
        <v>12362</v>
      </c>
      <c r="Z1174" s="6">
        <f t="shared" si="115"/>
        <v>818833</v>
      </c>
      <c r="AA1174" s="6">
        <f>IFERROR(VALUE(Table3[[#This Row],[potential revenue]]), 0)</f>
        <v>818833</v>
      </c>
      <c r="AB1174" t="str">
        <f t="shared" si="116"/>
        <v>Yes</v>
      </c>
      <c r="AC1174">
        <f t="shared" si="113"/>
        <v>0</v>
      </c>
      <c r="AD1174" t="str">
        <f t="shared" si="117"/>
        <v>₹200–₹500</v>
      </c>
      <c r="AE1174" t="str">
        <f t="shared" si="118"/>
        <v>51–60%</v>
      </c>
    </row>
    <row r="1175" spans="1:31" x14ac:dyDescent="0.35">
      <c r="A1175" t="s">
        <v>2079</v>
      </c>
      <c r="B1175" t="s">
        <v>2422</v>
      </c>
      <c r="C1175" t="str">
        <f>PROPER(Table3[[#This Row],[product_name2]])</f>
        <v>Airtel Digital Tv Hd Set Top Box With 1 Month Basic Pack With Recording + Free Standard Installation</v>
      </c>
      <c r="D1175" t="s">
        <v>2423</v>
      </c>
      <c r="E1175" t="s">
        <v>172</v>
      </c>
      <c r="F1175" t="str">
        <f>LEFT(Table3[[#This Row],[category]], FIND("|", Table3[[#This Row],[category]]) - 1)</f>
        <v>Electronics</v>
      </c>
      <c r="G1175" t="str">
        <f>MID(Table3[[#This Row],[category]], FIND("|", Table3[[#This Row],[category]]) + 1, FIND("|", Table3[[#This Row],[category]], FIND("|", Table3[[#This Row],[category]]) + 1) - FIND("|", Table3[[#This Row],[category]]) - 1)</f>
        <v>HomeTheater,TV&amp;Video</v>
      </c>
      <c r="H1175" t="str">
        <f>RIGHT(Table3[[#This Row],[category]], LEN(Table3[[#This Row],[category]]) - FIND("|", Table3[[#This Row],[category]], FIND("|", Table3[[#This Row],[category]]) + 1))</f>
        <v>Televisions|SmartTelevisions</v>
      </c>
      <c r="I1175" s="6">
        <v>32990</v>
      </c>
      <c r="J1175" s="6">
        <v>56790</v>
      </c>
      <c r="K1175" s="1">
        <f t="shared" si="114"/>
        <v>41.908786758232083</v>
      </c>
      <c r="L1175" s="3">
        <v>0.42</v>
      </c>
      <c r="M1175" s="1">
        <v>4.3</v>
      </c>
      <c r="N1175" s="11">
        <v>567</v>
      </c>
      <c r="O1175" s="7">
        <f>IF(ISNUMBER(Table3[[#This Row],[rating]]), Table3[[#This Row],[rating]], "")</f>
        <v>4.3</v>
      </c>
      <c r="P1175" s="7">
        <f>Table3[[#This Row],[average rating]] + (Table3[[#This Row],[rating_count]] / 1000)</f>
        <v>4.867</v>
      </c>
      <c r="Q1175" s="7">
        <f>IFERROR(ROUND(VALUE(Table3[[#This Row],[rating]]), 0), "")</f>
        <v>4</v>
      </c>
      <c r="R1175" t="s">
        <v>2081</v>
      </c>
      <c r="S1175" t="s">
        <v>2082</v>
      </c>
      <c r="T1175" t="s">
        <v>2083</v>
      </c>
      <c r="U1175" t="s">
        <v>2084</v>
      </c>
      <c r="V1175" t="s">
        <v>2085</v>
      </c>
      <c r="W1175" t="s">
        <v>2086</v>
      </c>
      <c r="X1175" t="s">
        <v>2087</v>
      </c>
      <c r="Y1175" t="s">
        <v>2088</v>
      </c>
      <c r="Z1175" s="6">
        <f t="shared" si="115"/>
        <v>32199930</v>
      </c>
      <c r="AA1175" s="6">
        <f>IFERROR(VALUE(Table3[[#This Row],[potential revenue]]), 0)</f>
        <v>32199930</v>
      </c>
      <c r="AB1175" t="str">
        <f t="shared" si="116"/>
        <v>Yes</v>
      </c>
      <c r="AC1175">
        <f t="shared" si="113"/>
        <v>0</v>
      </c>
      <c r="AD1175" t="str">
        <f t="shared" si="117"/>
        <v>₹200–₹500</v>
      </c>
      <c r="AE1175" t="str">
        <f t="shared" si="118"/>
        <v>41–50%</v>
      </c>
    </row>
    <row r="1176" spans="1:31" x14ac:dyDescent="0.35">
      <c r="A1176" t="s">
        <v>11255</v>
      </c>
      <c r="B1176" t="s">
        <v>3764</v>
      </c>
      <c r="C1176" t="str">
        <f>PROPER(Table3[[#This Row],[product_name2]])</f>
        <v>Mi 10000Mah 3I Lithium Polymer Power Bank Dual Input(Micro-Usb And Type C) And Output Ports 18W Fast Charging (Metallic Blue)</v>
      </c>
      <c r="D1176" t="s">
        <v>3765</v>
      </c>
      <c r="E1176" t="s">
        <v>9105</v>
      </c>
      <c r="F1176" t="str">
        <f>LEFT(Table3[[#This Row],[category]], FIND("|", Table3[[#This Row],[category]]) - 1)</f>
        <v>Home&amp;Kitchen</v>
      </c>
      <c r="G1176" t="str">
        <f>MID(Table3[[#This Row],[category]], FIND("|", Table3[[#This Row],[category]]) + 1, FIND("|", Table3[[#This Row],[category]], FIND("|", Table3[[#This Row],[category]]) + 1) - FIND("|", Table3[[#This Row],[category]]) - 1)</f>
        <v>Kitchen&amp;HomeAppliances</v>
      </c>
      <c r="H1176" t="str">
        <f>RIGHT(Table3[[#This Row],[category]], LEN(Table3[[#This Row],[category]]) - FIND("|", Table3[[#This Row],[category]], FIND("|", Table3[[#This Row],[category]]) + 1))</f>
        <v>SmallKitchenAppliances|SandwichMakers</v>
      </c>
      <c r="I1176" s="6">
        <v>2092</v>
      </c>
      <c r="J1176" s="6">
        <v>4600</v>
      </c>
      <c r="K1176" s="1">
        <f t="shared" si="114"/>
        <v>54.521739130434788</v>
      </c>
      <c r="L1176" s="3">
        <v>0.55000000000000004</v>
      </c>
      <c r="M1176" s="1">
        <v>4.3</v>
      </c>
      <c r="N1176" s="11">
        <v>562</v>
      </c>
      <c r="O1176" s="7">
        <f>IF(ISNUMBER(Table3[[#This Row],[rating]]), Table3[[#This Row],[rating]], "")</f>
        <v>4.3</v>
      </c>
      <c r="P1176" s="7">
        <f>Table3[[#This Row],[average rating]] + (Table3[[#This Row],[rating_count]] / 1000)</f>
        <v>4.8620000000000001</v>
      </c>
      <c r="Q1176" s="7">
        <f>IFERROR(ROUND(VALUE(Table3[[#This Row],[rating]]), 0), "")</f>
        <v>4</v>
      </c>
      <c r="R1176" t="s">
        <v>11257</v>
      </c>
      <c r="S1176" t="s">
        <v>11258</v>
      </c>
      <c r="T1176" t="s">
        <v>11259</v>
      </c>
      <c r="U1176" t="s">
        <v>11260</v>
      </c>
      <c r="V1176" t="s">
        <v>11261</v>
      </c>
      <c r="W1176" t="s">
        <v>11262</v>
      </c>
      <c r="X1176" t="s">
        <v>11263</v>
      </c>
      <c r="Y1176" t="s">
        <v>11264</v>
      </c>
      <c r="Z1176" s="6">
        <f t="shared" si="115"/>
        <v>2585200</v>
      </c>
      <c r="AA1176" s="6">
        <f>IFERROR(VALUE(Table3[[#This Row],[potential revenue]]), 0)</f>
        <v>2585200</v>
      </c>
      <c r="AB1176" t="str">
        <f t="shared" si="116"/>
        <v>No</v>
      </c>
      <c r="AC1176">
        <f t="shared" si="113"/>
        <v>0</v>
      </c>
      <c r="AD1176" t="str">
        <f t="shared" si="117"/>
        <v>&gt;₹500</v>
      </c>
      <c r="AE1176" t="str">
        <f t="shared" si="118"/>
        <v>51–60%</v>
      </c>
    </row>
    <row r="1177" spans="1:31" x14ac:dyDescent="0.35">
      <c r="A1177" t="s">
        <v>10950</v>
      </c>
      <c r="B1177" t="s">
        <v>1891</v>
      </c>
      <c r="C1177" t="str">
        <f>PROPER(Table3[[#This Row],[product_name2]])</f>
        <v>Amazon Basics Usb C To Lightning Tpe Mfi Certified Charging Cable (White, 1.2 Meter)</v>
      </c>
      <c r="D1177" t="s">
        <v>1892</v>
      </c>
      <c r="E1177" t="s">
        <v>9074</v>
      </c>
      <c r="F1177" t="str">
        <f>LEFT(Table3[[#This Row],[category]], FIND("|", Table3[[#This Row],[category]]) - 1)</f>
        <v>Home&amp;Kitchen</v>
      </c>
      <c r="G1177" t="str">
        <f>MID(Table3[[#This Row],[category]], FIND("|", Table3[[#This Row],[category]]) + 1, FIND("|", Table3[[#This Row],[category]], FIND("|", Table3[[#This Row],[category]]) + 1) - FIND("|", Table3[[#This Row],[category]]) - 1)</f>
        <v>Kitchen&amp;HomeAppliances</v>
      </c>
      <c r="H1177" t="str">
        <f>RIGHT(Table3[[#This Row],[category]], LEN(Table3[[#This Row],[category]]) - FIND("|", Table3[[#This Row],[category]], FIND("|", Table3[[#This Row],[category]]) + 1))</f>
        <v>SmallKitchenAppliances|EggBoilers</v>
      </c>
      <c r="I1177" s="6">
        <v>1399</v>
      </c>
      <c r="J1177" s="6">
        <v>2290</v>
      </c>
      <c r="K1177" s="1">
        <f t="shared" si="114"/>
        <v>38.908296943231441</v>
      </c>
      <c r="L1177" s="3">
        <v>0.39</v>
      </c>
      <c r="M1177" s="1">
        <v>4.4000000000000004</v>
      </c>
      <c r="N1177" s="11">
        <v>461</v>
      </c>
      <c r="O1177" s="7">
        <f>IF(ISNUMBER(Table3[[#This Row],[rating]]), Table3[[#This Row],[rating]], "")</f>
        <v>4.4000000000000004</v>
      </c>
      <c r="P1177" s="7">
        <f>Table3[[#This Row],[average rating]] + (Table3[[#This Row],[rating_count]] / 1000)</f>
        <v>4.8610000000000007</v>
      </c>
      <c r="Q1177" s="7">
        <f>IFERROR(ROUND(VALUE(Table3[[#This Row],[rating]]), 0), "")</f>
        <v>4</v>
      </c>
      <c r="R1177" t="s">
        <v>10952</v>
      </c>
      <c r="S1177" t="s">
        <v>10953</v>
      </c>
      <c r="T1177" t="s">
        <v>10954</v>
      </c>
      <c r="U1177" t="s">
        <v>10955</v>
      </c>
      <c r="V1177" t="s">
        <v>10956</v>
      </c>
      <c r="W1177" t="s">
        <v>10957</v>
      </c>
      <c r="X1177" t="s">
        <v>10958</v>
      </c>
      <c r="Y1177" t="s">
        <v>10959</v>
      </c>
      <c r="Z1177" s="6">
        <f t="shared" si="115"/>
        <v>1055690</v>
      </c>
      <c r="AA1177" s="6">
        <f>IFERROR(VALUE(Table3[[#This Row],[potential revenue]]), 0)</f>
        <v>1055690</v>
      </c>
      <c r="AB1177" t="str">
        <f t="shared" si="116"/>
        <v>Yes</v>
      </c>
      <c r="AC1177">
        <f t="shared" si="113"/>
        <v>0</v>
      </c>
      <c r="AD1177" t="str">
        <f t="shared" si="117"/>
        <v>&gt;₹500</v>
      </c>
      <c r="AE1177" t="str">
        <f t="shared" si="118"/>
        <v>31–40%</v>
      </c>
    </row>
    <row r="1178" spans="1:31" x14ac:dyDescent="0.35">
      <c r="A1178" t="s">
        <v>11133</v>
      </c>
      <c r="B1178" t="s">
        <v>10518</v>
      </c>
      <c r="C1178" t="str">
        <f>PROPER(Table3[[#This Row],[product_name2]])</f>
        <v>Royal Step Portable Electric Usb Juice Maker Juicer Bottle Blender Grinder Mixer,6 Blades Rechargeable Bottle With (Multii) (Multi Colour 6 Bled Juicer Mixer)</v>
      </c>
      <c r="D1178" t="s">
        <v>10519</v>
      </c>
      <c r="E1178" t="s">
        <v>8817</v>
      </c>
      <c r="F1178" t="str">
        <f>LEFT(Table3[[#This Row],[category]], FIND("|", Table3[[#This Row],[category]]) - 1)</f>
        <v>Home&amp;Kitchen</v>
      </c>
      <c r="G1178" t="str">
        <f>MID(Table3[[#This Row],[category]], FIND("|", Table3[[#This Row],[category]]) + 1, FIND("|", Table3[[#This Row],[category]], FIND("|", Table3[[#This Row],[category]]) + 1) - FIND("|", Table3[[#This Row],[category]]) - 1)</f>
        <v>Heating,Cooling&amp;AirQuality</v>
      </c>
      <c r="H1178" t="str">
        <f>RIGHT(Table3[[#This Row],[category]], LEN(Table3[[#This Row],[category]]) - FIND("|", Table3[[#This Row],[category]], FIND("|", Table3[[#This Row],[category]]) + 1))</f>
        <v>WaterHeaters&amp;Geysers|StorageWaterHeaters</v>
      </c>
      <c r="I1178" s="6">
        <v>5499</v>
      </c>
      <c r="J1178" s="6">
        <v>11500</v>
      </c>
      <c r="K1178" s="1">
        <f t="shared" si="114"/>
        <v>52.182608695652178</v>
      </c>
      <c r="L1178" s="3">
        <v>0.52</v>
      </c>
      <c r="M1178" s="1">
        <v>3.9</v>
      </c>
      <c r="N1178" s="11">
        <v>959</v>
      </c>
      <c r="O1178" s="7">
        <f>IF(ISNUMBER(Table3[[#This Row],[rating]]), Table3[[#This Row],[rating]], "")</f>
        <v>3.9</v>
      </c>
      <c r="P1178" s="7">
        <f>Table3[[#This Row],[average rating]] + (Table3[[#This Row],[rating_count]] / 1000)</f>
        <v>4.859</v>
      </c>
      <c r="Q1178" s="7">
        <f>IFERROR(ROUND(VALUE(Table3[[#This Row],[rating]]), 0), "")</f>
        <v>4</v>
      </c>
      <c r="R1178" t="s">
        <v>11135</v>
      </c>
      <c r="S1178" t="s">
        <v>11136</v>
      </c>
      <c r="T1178" t="s">
        <v>11137</v>
      </c>
      <c r="U1178" t="s">
        <v>11138</v>
      </c>
      <c r="V1178" t="s">
        <v>11139</v>
      </c>
      <c r="W1178" t="s">
        <v>11140</v>
      </c>
      <c r="X1178" t="s">
        <v>11141</v>
      </c>
      <c r="Y1178" t="s">
        <v>11142</v>
      </c>
      <c r="Z1178" s="6">
        <f t="shared" si="115"/>
        <v>11028500</v>
      </c>
      <c r="AA1178" s="6">
        <f>IFERROR(VALUE(Table3[[#This Row],[potential revenue]]), 0)</f>
        <v>11028500</v>
      </c>
      <c r="AB1178" t="str">
        <f t="shared" si="116"/>
        <v>No</v>
      </c>
      <c r="AC1178">
        <f t="shared" si="113"/>
        <v>0</v>
      </c>
      <c r="AD1178" t="str">
        <f t="shared" si="117"/>
        <v>&gt;₹500</v>
      </c>
      <c r="AE1178" t="str">
        <f t="shared" si="118"/>
        <v>51–60%</v>
      </c>
    </row>
    <row r="1179" spans="1:31" x14ac:dyDescent="0.35">
      <c r="A1179" t="s">
        <v>554</v>
      </c>
      <c r="B1179" t="s">
        <v>4003</v>
      </c>
      <c r="C1179" t="str">
        <f>PROPER(Table3[[#This Row],[product_name2]])</f>
        <v>Elv Aluminum Adjustable Mobile Phone Foldable Tabletop Stand Dock Mount For All Smartphones, Tabs, Kindle, Ipad (Black)</v>
      </c>
      <c r="D1179" t="s">
        <v>4004</v>
      </c>
      <c r="E1179" t="s">
        <v>20</v>
      </c>
      <c r="F1179" t="str">
        <f>LEFT(Table3[[#This Row],[category]], FIND("|", Table3[[#This Row],[category]]) - 1)</f>
        <v>Computers&amp;Accessories</v>
      </c>
      <c r="G1179" t="str">
        <f>MID(Table3[[#This Row],[category]], FIND("|", Table3[[#This Row],[category]]) + 1, FIND("|", Table3[[#This Row],[category]], FIND("|", Table3[[#This Row],[category]]) + 1) - FIND("|", Table3[[#This Row],[category]]) - 1)</f>
        <v>Accessories&amp;Peripherals</v>
      </c>
      <c r="H1179" t="str">
        <f>RIGHT(Table3[[#This Row],[category]], LEN(Table3[[#This Row],[category]]) - FIND("|", Table3[[#This Row],[category]], FIND("|", Table3[[#This Row],[category]]) + 1))</f>
        <v>Cables&amp;Accessories|Cables|USBCables</v>
      </c>
      <c r="I1179" s="6">
        <v>348</v>
      </c>
      <c r="J1179" s="6">
        <v>1499</v>
      </c>
      <c r="K1179" s="1">
        <f t="shared" si="114"/>
        <v>76.784523015343566</v>
      </c>
      <c r="L1179" s="3">
        <v>0.77</v>
      </c>
      <c r="M1179" s="1">
        <v>4.2</v>
      </c>
      <c r="N1179" s="11">
        <v>656</v>
      </c>
      <c r="O1179" s="7">
        <f>IF(ISNUMBER(Table3[[#This Row],[rating]]), Table3[[#This Row],[rating]], "")</f>
        <v>4.2</v>
      </c>
      <c r="P1179" s="7">
        <f>Table3[[#This Row],[average rating]] + (Table3[[#This Row],[rating_count]] / 1000)</f>
        <v>4.8559999999999999</v>
      </c>
      <c r="Q1179" s="7">
        <f>IFERROR(ROUND(VALUE(Table3[[#This Row],[rating]]), 0), "")</f>
        <v>4</v>
      </c>
      <c r="R1179" t="s">
        <v>556</v>
      </c>
      <c r="S1179" t="s">
        <v>557</v>
      </c>
      <c r="T1179" t="s">
        <v>558</v>
      </c>
      <c r="U1179" t="s">
        <v>559</v>
      </c>
      <c r="V1179" t="s">
        <v>560</v>
      </c>
      <c r="W1179" t="s">
        <v>561</v>
      </c>
      <c r="X1179" t="s">
        <v>562</v>
      </c>
      <c r="Y1179" t="s">
        <v>563</v>
      </c>
      <c r="Z1179" s="6">
        <f t="shared" si="115"/>
        <v>983344</v>
      </c>
      <c r="AA1179" s="6">
        <f>IFERROR(VALUE(Table3[[#This Row],[potential revenue]]), 0)</f>
        <v>983344</v>
      </c>
      <c r="AB1179" t="str">
        <f t="shared" si="116"/>
        <v>Yes</v>
      </c>
      <c r="AC1179">
        <f t="shared" si="113"/>
        <v>0</v>
      </c>
      <c r="AD1179" t="str">
        <f t="shared" si="117"/>
        <v>&gt;₹500</v>
      </c>
      <c r="AE1179" t="str">
        <f t="shared" si="118"/>
        <v>71–80%</v>
      </c>
    </row>
    <row r="1180" spans="1:31" x14ac:dyDescent="0.35">
      <c r="A1180" t="s">
        <v>554</v>
      </c>
      <c r="B1180" t="s">
        <v>3197</v>
      </c>
      <c r="C1180" t="str">
        <f>PROPER(Table3[[#This Row],[product_name2]])</f>
        <v>Fire-Boltt Ninja 3 Smartwatch Full Touch 1.69 &amp; 60 Sports Modes With Ip68, Sp02 Tracking, Over 100 Cloud Based Watch Faces - Black</v>
      </c>
      <c r="D1180" t="s">
        <v>3198</v>
      </c>
      <c r="E1180" t="s">
        <v>20</v>
      </c>
      <c r="F1180" t="str">
        <f>LEFT(Table3[[#This Row],[category]], FIND("|", Table3[[#This Row],[category]]) - 1)</f>
        <v>Computers&amp;Accessories</v>
      </c>
      <c r="G1180" t="str">
        <f>MID(Table3[[#This Row],[category]], FIND("|", Table3[[#This Row],[category]]) + 1, FIND("|", Table3[[#This Row],[category]], FIND("|", Table3[[#This Row],[category]]) + 1) - FIND("|", Table3[[#This Row],[category]]) - 1)</f>
        <v>Accessories&amp;Peripherals</v>
      </c>
      <c r="H1180" t="str">
        <f>RIGHT(Table3[[#This Row],[category]], LEN(Table3[[#This Row],[category]]) - FIND("|", Table3[[#This Row],[category]], FIND("|", Table3[[#This Row],[category]]) + 1))</f>
        <v>Cables&amp;Accessories|Cables|USBCables</v>
      </c>
      <c r="I1180" s="6">
        <v>348</v>
      </c>
      <c r="J1180" s="6">
        <v>1499</v>
      </c>
      <c r="K1180" s="1">
        <f t="shared" si="114"/>
        <v>76.784523015343566</v>
      </c>
      <c r="L1180" s="3">
        <v>0.77</v>
      </c>
      <c r="M1180" s="1">
        <v>4.2</v>
      </c>
      <c r="N1180" s="11">
        <v>656</v>
      </c>
      <c r="O1180" s="7">
        <f>IF(ISNUMBER(Table3[[#This Row],[rating]]), Table3[[#This Row],[rating]], "")</f>
        <v>4.2</v>
      </c>
      <c r="P1180" s="7">
        <f>Table3[[#This Row],[average rating]] + (Table3[[#This Row],[rating_count]] / 1000)</f>
        <v>4.8559999999999999</v>
      </c>
      <c r="Q1180" s="7">
        <f>IFERROR(ROUND(VALUE(Table3[[#This Row],[rating]]), 0), "")</f>
        <v>4</v>
      </c>
      <c r="R1180" t="s">
        <v>556</v>
      </c>
      <c r="S1180" t="s">
        <v>557</v>
      </c>
      <c r="T1180" t="s">
        <v>558</v>
      </c>
      <c r="U1180" t="s">
        <v>559</v>
      </c>
      <c r="V1180" t="s">
        <v>560</v>
      </c>
      <c r="W1180" t="s">
        <v>561</v>
      </c>
      <c r="X1180" t="s">
        <v>562</v>
      </c>
      <c r="Y1180" t="s">
        <v>7782</v>
      </c>
      <c r="Z1180" s="6">
        <f t="shared" si="115"/>
        <v>983344</v>
      </c>
      <c r="AA1180" s="6">
        <f>IFERROR(VALUE(Table3[[#This Row],[potential revenue]]), 0)</f>
        <v>983344</v>
      </c>
      <c r="AB1180" t="str">
        <f t="shared" si="116"/>
        <v>Yes</v>
      </c>
      <c r="AC1180">
        <f t="shared" si="113"/>
        <v>0</v>
      </c>
      <c r="AD1180" t="str">
        <f t="shared" si="117"/>
        <v>₹200–₹500</v>
      </c>
      <c r="AE1180" t="str">
        <f t="shared" si="118"/>
        <v>71–80%</v>
      </c>
    </row>
    <row r="1181" spans="1:31" x14ac:dyDescent="0.35">
      <c r="A1181" t="s">
        <v>4723</v>
      </c>
      <c r="B1181" t="s">
        <v>141</v>
      </c>
      <c r="C1181" t="str">
        <f>PROPER(Table3[[#This Row],[product_name2]])</f>
        <v>Portronics Konnect Cl 20W Por-1067 Type-C To 8 Pin Usb 1.2M Cable With Power Delivery &amp; 3A Quick Charge Support, Nylon Braided For All Type-C And 8 Pin Devices, Green</v>
      </c>
      <c r="D1181" t="s">
        <v>142</v>
      </c>
      <c r="E1181" t="s">
        <v>3449</v>
      </c>
      <c r="F1181" t="str">
        <f>LEFT(Table3[[#This Row],[category]], FIND("|", Table3[[#This Row],[category]]) - 1)</f>
        <v>Electronics</v>
      </c>
      <c r="G1181" t="str">
        <f>MID(Table3[[#This Row],[category]], FIND("|", Table3[[#This Row],[category]]) + 1, FIND("|", Table3[[#This Row],[category]], FIND("|", Table3[[#This Row],[category]]) + 1) - FIND("|", Table3[[#This Row],[category]]) - 1)</f>
        <v>Mobiles&amp;Accessories</v>
      </c>
      <c r="H1181" t="str">
        <f>RIGHT(Table3[[#This Row],[category]], LEN(Table3[[#This Row],[category]]) - FIND("|", Table3[[#This Row],[category]], FIND("|", Table3[[#This Row],[category]]) + 1))</f>
        <v>MobileAccessories|Photo&amp;VideoAccessories|SelfieSticks</v>
      </c>
      <c r="I1181" s="6">
        <v>1799</v>
      </c>
      <c r="J1181" s="6">
        <v>3999</v>
      </c>
      <c r="K1181" s="1">
        <f t="shared" si="114"/>
        <v>55.013753438359593</v>
      </c>
      <c r="L1181" s="3">
        <v>0.55000000000000004</v>
      </c>
      <c r="M1181" s="1">
        <v>4.5999999999999996</v>
      </c>
      <c r="N1181" s="11">
        <v>245</v>
      </c>
      <c r="O1181" s="7">
        <f>IF(ISNUMBER(Table3[[#This Row],[rating]]), Table3[[#This Row],[rating]], "")</f>
        <v>4.5999999999999996</v>
      </c>
      <c r="P1181" s="7">
        <f>Table3[[#This Row],[average rating]] + (Table3[[#This Row],[rating_count]] / 1000)</f>
        <v>4.8449999999999998</v>
      </c>
      <c r="Q1181" s="7">
        <f>IFERROR(ROUND(VALUE(Table3[[#This Row],[rating]]), 0), "")</f>
        <v>5</v>
      </c>
      <c r="R1181" t="s">
        <v>4725</v>
      </c>
      <c r="S1181" t="s">
        <v>4726</v>
      </c>
      <c r="T1181" t="s">
        <v>4727</v>
      </c>
      <c r="U1181" t="s">
        <v>4728</v>
      </c>
      <c r="V1181" t="s">
        <v>4729</v>
      </c>
      <c r="W1181" t="s">
        <v>4730</v>
      </c>
      <c r="X1181" t="s">
        <v>4731</v>
      </c>
      <c r="Y1181" t="s">
        <v>4732</v>
      </c>
      <c r="Z1181" s="6">
        <f t="shared" si="115"/>
        <v>979755</v>
      </c>
      <c r="AA1181" s="6">
        <f>IFERROR(VALUE(Table3[[#This Row],[potential revenue]]), 0)</f>
        <v>979755</v>
      </c>
      <c r="AB1181" t="str">
        <f t="shared" si="116"/>
        <v>Yes</v>
      </c>
      <c r="AC1181">
        <f t="shared" si="113"/>
        <v>0</v>
      </c>
      <c r="AD1181" t="str">
        <f t="shared" si="117"/>
        <v>₹200–₹500</v>
      </c>
      <c r="AE1181" t="str">
        <f t="shared" si="118"/>
        <v>51–60%</v>
      </c>
    </row>
    <row r="1182" spans="1:31" x14ac:dyDescent="0.35">
      <c r="A1182" t="s">
        <v>4723</v>
      </c>
      <c r="B1182" t="s">
        <v>196</v>
      </c>
      <c r="C1182" t="str">
        <f>PROPER(Table3[[#This Row],[product_name2]])</f>
        <v>Lg 80 Cm (32 Inches) Hd Ready Smart Led Tv 32Lm563Bptc (Dark Iron Gray)</v>
      </c>
      <c r="D1182" t="s">
        <v>197</v>
      </c>
      <c r="E1182" t="s">
        <v>3449</v>
      </c>
      <c r="F1182" t="str">
        <f>LEFT(Table3[[#This Row],[category]], FIND("|", Table3[[#This Row],[category]]) - 1)</f>
        <v>Electronics</v>
      </c>
      <c r="G1182" t="str">
        <f>MID(Table3[[#This Row],[category]], FIND("|", Table3[[#This Row],[category]]) + 1, FIND("|", Table3[[#This Row],[category]], FIND("|", Table3[[#This Row],[category]]) + 1) - FIND("|", Table3[[#This Row],[category]]) - 1)</f>
        <v>Mobiles&amp;Accessories</v>
      </c>
      <c r="H1182" t="str">
        <f>RIGHT(Table3[[#This Row],[category]], LEN(Table3[[#This Row],[category]]) - FIND("|", Table3[[#This Row],[category]], FIND("|", Table3[[#This Row],[category]]) + 1))</f>
        <v>MobileAccessories|Photo&amp;VideoAccessories|SelfieSticks</v>
      </c>
      <c r="I1182" s="6">
        <v>1799</v>
      </c>
      <c r="J1182" s="6">
        <v>3999</v>
      </c>
      <c r="K1182" s="1">
        <f t="shared" si="114"/>
        <v>55.013753438359593</v>
      </c>
      <c r="L1182" s="3">
        <v>0.55000000000000004</v>
      </c>
      <c r="M1182" s="1">
        <v>4.5999999999999996</v>
      </c>
      <c r="N1182" s="11">
        <v>245</v>
      </c>
      <c r="O1182" s="7">
        <f>IF(ISNUMBER(Table3[[#This Row],[rating]]), Table3[[#This Row],[rating]], "")</f>
        <v>4.5999999999999996</v>
      </c>
      <c r="P1182" s="7">
        <f>Table3[[#This Row],[average rating]] + (Table3[[#This Row],[rating_count]] / 1000)</f>
        <v>4.8449999999999998</v>
      </c>
      <c r="Q1182" s="7">
        <f>IFERROR(ROUND(VALUE(Table3[[#This Row],[rating]]), 0), "")</f>
        <v>5</v>
      </c>
      <c r="R1182" t="s">
        <v>4725</v>
      </c>
      <c r="S1182" t="s">
        <v>4726</v>
      </c>
      <c r="T1182" t="s">
        <v>4727</v>
      </c>
      <c r="U1182" t="s">
        <v>4728</v>
      </c>
      <c r="V1182" t="s">
        <v>4729</v>
      </c>
      <c r="W1182" t="s">
        <v>4730</v>
      </c>
      <c r="X1182" t="s">
        <v>8472</v>
      </c>
      <c r="Y1182" t="s">
        <v>8473</v>
      </c>
      <c r="Z1182" s="6">
        <f t="shared" si="115"/>
        <v>979755</v>
      </c>
      <c r="AA1182" s="6">
        <f>IFERROR(VALUE(Table3[[#This Row],[potential revenue]]), 0)</f>
        <v>979755</v>
      </c>
      <c r="AB1182" t="str">
        <f t="shared" si="116"/>
        <v>Yes</v>
      </c>
      <c r="AC1182">
        <f t="shared" si="113"/>
        <v>0</v>
      </c>
      <c r="AD1182" t="str">
        <f t="shared" si="117"/>
        <v>&gt;₹500</v>
      </c>
      <c r="AE1182" t="str">
        <f t="shared" si="118"/>
        <v>51–60%</v>
      </c>
    </row>
    <row r="1183" spans="1:31" x14ac:dyDescent="0.35">
      <c r="A1183" t="s">
        <v>11000</v>
      </c>
      <c r="B1183" t="s">
        <v>10488</v>
      </c>
      <c r="C1183" t="str">
        <f>PROPER(Table3[[#This Row],[product_name2]])</f>
        <v>Havells Ofr 13 Wave Fin With Ptc Fan Heater 2900 Watts (Black)</v>
      </c>
      <c r="D1183" t="s">
        <v>10489</v>
      </c>
      <c r="E1183" t="s">
        <v>8764</v>
      </c>
      <c r="F1183" t="str">
        <f>LEFT(Table3[[#This Row],[category]], FIND("|", Table3[[#This Row],[category]]) - 1)</f>
        <v>Home&amp;Kitchen</v>
      </c>
      <c r="G1183" t="str">
        <f>MID(Table3[[#This Row],[category]], FIND("|", Table3[[#This Row],[category]]) + 1, FIND("|", Table3[[#This Row],[category]], FIND("|", Table3[[#This Row],[category]]) + 1) - FIND("|", Table3[[#This Row],[category]]) - 1)</f>
        <v>Heating,Cooling&amp;AirQuality</v>
      </c>
      <c r="H1183" t="str">
        <f>RIGHT(Table3[[#This Row],[category]], LEN(Table3[[#This Row],[category]]) - FIND("|", Table3[[#This Row],[category]], FIND("|", Table3[[#This Row],[category]]) + 1))</f>
        <v>WaterHeaters&amp;Geysers|InstantWaterHeaters</v>
      </c>
      <c r="I1183" s="6">
        <v>3599</v>
      </c>
      <c r="J1183" s="6">
        <v>7290</v>
      </c>
      <c r="K1183" s="1">
        <f t="shared" si="114"/>
        <v>50.631001371742116</v>
      </c>
      <c r="L1183" s="3">
        <v>0.51</v>
      </c>
      <c r="M1183" s="1">
        <v>3.9</v>
      </c>
      <c r="N1183" s="11">
        <v>942</v>
      </c>
      <c r="O1183" s="7">
        <f>IF(ISNUMBER(Table3[[#This Row],[rating]]), Table3[[#This Row],[rating]], "")</f>
        <v>3.9</v>
      </c>
      <c r="P1183" s="7">
        <f>Table3[[#This Row],[average rating]] + (Table3[[#This Row],[rating_count]] / 1000)</f>
        <v>4.8419999999999996</v>
      </c>
      <c r="Q1183" s="7">
        <f>IFERROR(ROUND(VALUE(Table3[[#This Row],[rating]]), 0), "")</f>
        <v>4</v>
      </c>
      <c r="R1183" t="s">
        <v>11002</v>
      </c>
      <c r="S1183" t="s">
        <v>11003</v>
      </c>
      <c r="T1183" t="s">
        <v>11004</v>
      </c>
      <c r="U1183" t="s">
        <v>11005</v>
      </c>
      <c r="V1183" t="s">
        <v>11006</v>
      </c>
      <c r="W1183" t="s">
        <v>11007</v>
      </c>
      <c r="X1183" t="s">
        <v>11008</v>
      </c>
      <c r="Y1183" t="s">
        <v>11009</v>
      </c>
      <c r="Z1183" s="6">
        <f t="shared" si="115"/>
        <v>6867180</v>
      </c>
      <c r="AA1183" s="6">
        <f>IFERROR(VALUE(Table3[[#This Row],[potential revenue]]), 0)</f>
        <v>6867180</v>
      </c>
      <c r="AB1183" t="str">
        <f t="shared" si="116"/>
        <v>Yes</v>
      </c>
      <c r="AC1183">
        <f t="shared" si="113"/>
        <v>0</v>
      </c>
      <c r="AD1183" t="str">
        <f t="shared" si="117"/>
        <v>&gt;₹500</v>
      </c>
      <c r="AE1183" t="str">
        <f t="shared" si="118"/>
        <v>51–60%</v>
      </c>
    </row>
    <row r="1184" spans="1:31" x14ac:dyDescent="0.35">
      <c r="A1184" t="s">
        <v>1797</v>
      </c>
      <c r="B1184" t="s">
        <v>8037</v>
      </c>
      <c r="C1184" t="str">
        <f>PROPER(Table3[[#This Row],[product_name2]])</f>
        <v>Parker Vector Camouflage Gift Set - Roller Ball Pen &amp; Parker Logo Keychain (Black Body, Blue Ink), 2 Piece Set</v>
      </c>
      <c r="D1184" t="s">
        <v>8038</v>
      </c>
      <c r="E1184" t="s">
        <v>469</v>
      </c>
      <c r="F1184" t="str">
        <f>LEFT(Table3[[#This Row],[category]], FIND("|", Table3[[#This Row],[category]]) - 1)</f>
        <v>Electronics</v>
      </c>
      <c r="G1184" t="str">
        <f>MID(Table3[[#This Row],[category]], FIND("|", Table3[[#This Row],[category]]) + 1, FIND("|", Table3[[#This Row],[category]], FIND("|", Table3[[#This Row],[category]]) + 1) - FIND("|", Table3[[#This Row],[category]]) - 1)</f>
        <v>HomeTheater,TV&amp;Video</v>
      </c>
      <c r="H1184" t="str">
        <f>RIGHT(Table3[[#This Row],[category]], LEN(Table3[[#This Row],[category]]) - FIND("|", Table3[[#This Row],[category]], FIND("|", Table3[[#This Row],[category]]) + 1))</f>
        <v>Accessories|RemoteControls</v>
      </c>
      <c r="I1184" s="6">
        <v>349</v>
      </c>
      <c r="J1184" s="6">
        <v>999</v>
      </c>
      <c r="K1184" s="1">
        <f t="shared" si="114"/>
        <v>65.06506506506507</v>
      </c>
      <c r="L1184" s="3">
        <v>0.65</v>
      </c>
      <c r="M1184" s="1">
        <v>4</v>
      </c>
      <c r="N1184" s="11">
        <v>839</v>
      </c>
      <c r="O1184" s="7">
        <f>IF(ISNUMBER(Table3[[#This Row],[rating]]), Table3[[#This Row],[rating]], "")</f>
        <v>4</v>
      </c>
      <c r="P1184" s="7">
        <f>Table3[[#This Row],[average rating]] + (Table3[[#This Row],[rating_count]] / 1000)</f>
        <v>4.8390000000000004</v>
      </c>
      <c r="Q1184" s="7">
        <f>IFERROR(ROUND(VALUE(Table3[[#This Row],[rating]]), 0), "")</f>
        <v>4</v>
      </c>
      <c r="R1184" t="s">
        <v>1799</v>
      </c>
      <c r="S1184" t="s">
        <v>1800</v>
      </c>
      <c r="T1184" t="s">
        <v>1801</v>
      </c>
      <c r="U1184" t="s">
        <v>1802</v>
      </c>
      <c r="V1184" t="s">
        <v>1803</v>
      </c>
      <c r="W1184" t="s">
        <v>1804</v>
      </c>
      <c r="X1184" t="s">
        <v>1805</v>
      </c>
      <c r="Y1184" t="s">
        <v>1806</v>
      </c>
      <c r="Z1184" s="6">
        <f t="shared" si="115"/>
        <v>838161</v>
      </c>
      <c r="AA1184" s="6">
        <f>IFERROR(VALUE(Table3[[#This Row],[potential revenue]]), 0)</f>
        <v>838161</v>
      </c>
      <c r="AB1184" t="str">
        <f t="shared" si="116"/>
        <v>Yes</v>
      </c>
      <c r="AC1184">
        <f t="shared" si="113"/>
        <v>0</v>
      </c>
      <c r="AD1184" t="str">
        <f t="shared" si="117"/>
        <v>&gt;₹500</v>
      </c>
      <c r="AE1184" t="str">
        <f t="shared" si="118"/>
        <v>61–70%</v>
      </c>
    </row>
    <row r="1185" spans="1:31" x14ac:dyDescent="0.35">
      <c r="A1185" t="s">
        <v>12746</v>
      </c>
      <c r="B1185" t="s">
        <v>3854</v>
      </c>
      <c r="C1185" t="str">
        <f>PROPER(Table3[[#This Row],[product_name2]])</f>
        <v>Motorola A10 Dual Sim Keypad Mobile With 1750 Mah Battery, Expandable Storage Upto 32Gb, Wireless Fm With Recording - Rose Gold</v>
      </c>
      <c r="D1185" t="s">
        <v>3855</v>
      </c>
      <c r="E1185" t="s">
        <v>12748</v>
      </c>
      <c r="F1185" t="str">
        <f>LEFT(Table3[[#This Row],[category]], FIND("|", Table3[[#This Row],[category]]) - 1)</f>
        <v>Home&amp;Kitchen</v>
      </c>
      <c r="G1185" t="str">
        <f>MID(Table3[[#This Row],[category]], FIND("|", Table3[[#This Row],[category]]) + 1, FIND("|", Table3[[#This Row],[category]], FIND("|", Table3[[#This Row],[category]]) + 1) - FIND("|", Table3[[#This Row],[category]]) - 1)</f>
        <v>Kitchen&amp;HomeAppliances</v>
      </c>
      <c r="H1185" t="str">
        <f>RIGHT(Table3[[#This Row],[category]], LEN(Table3[[#This Row],[category]]) - FIND("|", Table3[[#This Row],[category]], FIND("|", Table3[[#This Row],[category]]) + 1))</f>
        <v>SmallKitchenAppliances|StandMixers</v>
      </c>
      <c r="I1185" s="6">
        <v>5999</v>
      </c>
      <c r="J1185" s="6">
        <v>11495</v>
      </c>
      <c r="K1185" s="1">
        <f t="shared" si="114"/>
        <v>47.812092214006093</v>
      </c>
      <c r="L1185" s="3">
        <v>0.48</v>
      </c>
      <c r="M1185" s="1">
        <v>4.3</v>
      </c>
      <c r="N1185" s="11">
        <v>534</v>
      </c>
      <c r="O1185" s="7">
        <f>IF(ISNUMBER(Table3[[#This Row],[rating]]), Table3[[#This Row],[rating]], "")</f>
        <v>4.3</v>
      </c>
      <c r="P1185" s="7">
        <f>Table3[[#This Row],[average rating]] + (Table3[[#This Row],[rating_count]] / 1000)</f>
        <v>4.8339999999999996</v>
      </c>
      <c r="Q1185" s="7">
        <f>IFERROR(ROUND(VALUE(Table3[[#This Row],[rating]]), 0), "")</f>
        <v>4</v>
      </c>
      <c r="R1185" t="s">
        <v>12749</v>
      </c>
      <c r="S1185" t="s">
        <v>12750</v>
      </c>
      <c r="T1185" t="s">
        <v>12751</v>
      </c>
      <c r="U1185" t="s">
        <v>12752</v>
      </c>
      <c r="V1185" t="s">
        <v>12753</v>
      </c>
      <c r="W1185" t="s">
        <v>12754</v>
      </c>
      <c r="X1185" t="s">
        <v>12755</v>
      </c>
      <c r="Y1185" t="s">
        <v>12756</v>
      </c>
      <c r="Z1185" s="6">
        <f t="shared" si="115"/>
        <v>6138330</v>
      </c>
      <c r="AA1185" s="6">
        <f>IFERROR(VALUE(Table3[[#This Row],[potential revenue]]), 0)</f>
        <v>6138330</v>
      </c>
      <c r="AB1185" t="str">
        <f t="shared" si="116"/>
        <v>Yes</v>
      </c>
      <c r="AC1185">
        <f t="shared" si="113"/>
        <v>0</v>
      </c>
      <c r="AD1185" t="str">
        <f t="shared" si="117"/>
        <v>₹200–₹500</v>
      </c>
      <c r="AE1185" t="str">
        <f t="shared" si="118"/>
        <v>41–50%</v>
      </c>
    </row>
    <row r="1186" spans="1:31" x14ac:dyDescent="0.35">
      <c r="A1186" t="s">
        <v>12040</v>
      </c>
      <c r="B1186" t="s">
        <v>9419</v>
      </c>
      <c r="C1186" t="str">
        <f>PROPER(Table3[[#This Row],[product_name2]])</f>
        <v>Bajaj Waterproof 1500 Watts Immersion Rod Heater</v>
      </c>
      <c r="D1186" t="s">
        <v>9420</v>
      </c>
      <c r="E1186" t="s">
        <v>12042</v>
      </c>
      <c r="F1186" t="str">
        <f>LEFT(Table3[[#This Row],[category]], FIND("|", Table3[[#This Row],[category]]) - 1)</f>
        <v>Home&amp;Kitchen</v>
      </c>
      <c r="G1186" t="str">
        <f>MID(Table3[[#This Row],[category]], FIND("|", Table3[[#This Row],[category]]) + 1, FIND("|", Table3[[#This Row],[category]], FIND("|", Table3[[#This Row],[category]]) + 1) - FIND("|", Table3[[#This Row],[category]]) - 1)</f>
        <v>Kitchen&amp;HomeAppliances</v>
      </c>
      <c r="H1186" t="str">
        <f>RIGHT(Table3[[#This Row],[category]], LEN(Table3[[#This Row],[category]]) - FIND("|", Table3[[#This Row],[category]], FIND("|", Table3[[#This Row],[category]]) + 1))</f>
        <v>SmallKitchenAppliances|WaffleMakers&amp;Irons</v>
      </c>
      <c r="I1186" s="6">
        <v>899</v>
      </c>
      <c r="J1186" s="6">
        <v>1999</v>
      </c>
      <c r="K1186" s="1">
        <f t="shared" si="114"/>
        <v>55.027513756878442</v>
      </c>
      <c r="L1186" s="3">
        <v>0.55000000000000004</v>
      </c>
      <c r="M1186" s="1">
        <v>4</v>
      </c>
      <c r="N1186" s="11">
        <v>832</v>
      </c>
      <c r="O1186" s="7">
        <f>IF(ISNUMBER(Table3[[#This Row],[rating]]), Table3[[#This Row],[rating]], "")</f>
        <v>4</v>
      </c>
      <c r="P1186" s="7">
        <f>Table3[[#This Row],[average rating]] + (Table3[[#This Row],[rating_count]] / 1000)</f>
        <v>4.8319999999999999</v>
      </c>
      <c r="Q1186" s="7">
        <f>IFERROR(ROUND(VALUE(Table3[[#This Row],[rating]]), 0), "")</f>
        <v>4</v>
      </c>
      <c r="R1186" t="s">
        <v>12043</v>
      </c>
      <c r="S1186" t="s">
        <v>12044</v>
      </c>
      <c r="T1186" t="s">
        <v>12045</v>
      </c>
      <c r="U1186" t="s">
        <v>12046</v>
      </c>
      <c r="V1186" t="s">
        <v>12047</v>
      </c>
      <c r="W1186" t="s">
        <v>12048</v>
      </c>
      <c r="X1186" t="s">
        <v>12049</v>
      </c>
      <c r="Y1186" t="s">
        <v>12050</v>
      </c>
      <c r="Z1186" s="6">
        <f t="shared" si="115"/>
        <v>1663168</v>
      </c>
      <c r="AA1186" s="6">
        <f>IFERROR(VALUE(Table3[[#This Row],[potential revenue]]), 0)</f>
        <v>1663168</v>
      </c>
      <c r="AB1186" t="str">
        <f t="shared" si="116"/>
        <v>No</v>
      </c>
      <c r="AC1186">
        <f t="shared" si="113"/>
        <v>0</v>
      </c>
      <c r="AD1186" t="str">
        <f t="shared" si="117"/>
        <v>&gt;₹500</v>
      </c>
      <c r="AE1186" t="str">
        <f t="shared" si="118"/>
        <v>51–60%</v>
      </c>
    </row>
    <row r="1187" spans="1:31" x14ac:dyDescent="0.35">
      <c r="A1187" t="s">
        <v>12313</v>
      </c>
      <c r="B1187" t="s">
        <v>3818</v>
      </c>
      <c r="C1187" t="str">
        <f>PROPER(Table3[[#This Row],[product_name2]])</f>
        <v>Iqoo Z6 Pro 5G By Vivo (Legion Sky, 8Gb Ram, 128Gb Storage) | Snapdragon 778G 5G | 66W Flashcharge | 1300 Nits Peak Brightness | Hdr10+</v>
      </c>
      <c r="D1187" t="s">
        <v>3819</v>
      </c>
      <c r="E1187" t="s">
        <v>8628</v>
      </c>
      <c r="F1187" t="str">
        <f>LEFT(Table3[[#This Row],[category]], FIND("|", Table3[[#This Row],[category]]) - 1)</f>
        <v>Home&amp;Kitchen</v>
      </c>
      <c r="G1187" t="str">
        <f>MID(Table3[[#This Row],[category]], FIND("|", Table3[[#This Row],[category]]) + 1, FIND("|", Table3[[#This Row],[category]], FIND("|", Table3[[#This Row],[category]]) + 1) - FIND("|", Table3[[#This Row],[category]]) - 1)</f>
        <v>Kitchen&amp;HomeAppliances</v>
      </c>
      <c r="H1187" t="str">
        <f>RIGHT(Table3[[#This Row],[category]], LEN(Table3[[#This Row],[category]]) - FIND("|", Table3[[#This Row],[category]], FIND("|", Table3[[#This Row],[category]]) + 1))</f>
        <v>SmallKitchenAppliances|DigitalKitchenScales</v>
      </c>
      <c r="I1187" s="6">
        <v>759</v>
      </c>
      <c r="J1187" s="6">
        <v>1999</v>
      </c>
      <c r="K1187" s="1">
        <f t="shared" si="114"/>
        <v>62.031015507753871</v>
      </c>
      <c r="L1187" s="3">
        <v>0.62</v>
      </c>
      <c r="M1187" s="1">
        <v>4.3</v>
      </c>
      <c r="N1187" s="11">
        <v>532</v>
      </c>
      <c r="O1187" s="7">
        <f>IF(ISNUMBER(Table3[[#This Row],[rating]]), Table3[[#This Row],[rating]], "")</f>
        <v>4.3</v>
      </c>
      <c r="P1187" s="7">
        <f>Table3[[#This Row],[average rating]] + (Table3[[#This Row],[rating_count]] / 1000)</f>
        <v>4.8319999999999999</v>
      </c>
      <c r="Q1187" s="7">
        <f>IFERROR(ROUND(VALUE(Table3[[#This Row],[rating]]), 0), "")</f>
        <v>4</v>
      </c>
      <c r="R1187" t="s">
        <v>12315</v>
      </c>
      <c r="S1187" t="s">
        <v>12316</v>
      </c>
      <c r="T1187" t="s">
        <v>12317</v>
      </c>
      <c r="U1187" t="s">
        <v>12318</v>
      </c>
      <c r="V1187" t="s">
        <v>12319</v>
      </c>
      <c r="W1187" t="s">
        <v>12320</v>
      </c>
      <c r="X1187" t="s">
        <v>12321</v>
      </c>
      <c r="Y1187" t="s">
        <v>12322</v>
      </c>
      <c r="Z1187" s="6">
        <f t="shared" si="115"/>
        <v>1063468</v>
      </c>
      <c r="AA1187" s="6">
        <f>IFERROR(VALUE(Table3[[#This Row],[potential revenue]]), 0)</f>
        <v>1063468</v>
      </c>
      <c r="AB1187" t="str">
        <f t="shared" si="116"/>
        <v>Yes</v>
      </c>
      <c r="AC1187">
        <f t="shared" si="113"/>
        <v>0</v>
      </c>
      <c r="AD1187" t="str">
        <f t="shared" si="117"/>
        <v>&gt;₹500</v>
      </c>
      <c r="AE1187" t="str">
        <f t="shared" si="118"/>
        <v>61–70%</v>
      </c>
    </row>
    <row r="1188" spans="1:31" x14ac:dyDescent="0.35">
      <c r="A1188" t="s">
        <v>10416</v>
      </c>
      <c r="B1188" t="s">
        <v>49</v>
      </c>
      <c r="C1188" t="str">
        <f>PROPER(Table3[[#This Row],[product_name2]])</f>
        <v>Boat Deuce Usb 300 2 In 1 Type-C &amp; Micro Usb Stress Resistant, Tangle-Free, Sturdy Cable With 3A Fast Charging &amp; 480Mbps Data Transmission, 10000+ Bends Lifespan And Extended 1.5M Length(Martian Red)</v>
      </c>
      <c r="D1188" t="s">
        <v>50</v>
      </c>
      <c r="E1188" t="s">
        <v>8731</v>
      </c>
      <c r="F1188" t="str">
        <f>LEFT(Table3[[#This Row],[category]], FIND("|", Table3[[#This Row],[category]]) - 1)</f>
        <v>Home&amp;Kitchen</v>
      </c>
      <c r="G1188" t="str">
        <f>MID(Table3[[#This Row],[category]], FIND("|", Table3[[#This Row],[category]]) + 1, FIND("|", Table3[[#This Row],[category]], FIND("|", Table3[[#This Row],[category]]) + 1) - FIND("|", Table3[[#This Row],[category]]) - 1)</f>
        <v>Kitchen&amp;HomeAppliances</v>
      </c>
      <c r="H1188" t="str">
        <f>RIGHT(Table3[[#This Row],[category]], LEN(Table3[[#This Row],[category]]) - FIND("|", Table3[[#This Row],[category]], FIND("|", Table3[[#This Row],[category]]) + 1))</f>
        <v>SmallKitchenAppliances|HandBlenders</v>
      </c>
      <c r="I1188" s="6">
        <v>279</v>
      </c>
      <c r="J1188" s="6">
        <v>499</v>
      </c>
      <c r="K1188" s="1">
        <f t="shared" si="114"/>
        <v>44.08817635270541</v>
      </c>
      <c r="L1188" s="3">
        <v>0.44</v>
      </c>
      <c r="M1188" s="1">
        <v>4.8</v>
      </c>
      <c r="N1188" s="11">
        <v>28</v>
      </c>
      <c r="O1188" s="7">
        <f>IF(ISNUMBER(Table3[[#This Row],[rating]]), Table3[[#This Row],[rating]], "")</f>
        <v>4.8</v>
      </c>
      <c r="P1188" s="7">
        <f>Table3[[#This Row],[average rating]] + (Table3[[#This Row],[rating_count]] / 1000)</f>
        <v>4.8279999999999994</v>
      </c>
      <c r="Q1188" s="7">
        <f>IFERROR(ROUND(VALUE(Table3[[#This Row],[rating]]), 0), "")</f>
        <v>5</v>
      </c>
      <c r="R1188" t="s">
        <v>10418</v>
      </c>
      <c r="S1188" t="s">
        <v>10419</v>
      </c>
      <c r="T1188" t="s">
        <v>10420</v>
      </c>
      <c r="U1188" t="s">
        <v>10421</v>
      </c>
      <c r="V1188" t="s">
        <v>10422</v>
      </c>
      <c r="W1188" t="s">
        <v>10423</v>
      </c>
      <c r="X1188" t="s">
        <v>10424</v>
      </c>
      <c r="Y1188" t="s">
        <v>10425</v>
      </c>
      <c r="Z1188" s="6">
        <f t="shared" si="115"/>
        <v>13972</v>
      </c>
      <c r="AA1188" s="6">
        <f>IFERROR(VALUE(Table3[[#This Row],[potential revenue]]), 0)</f>
        <v>13972</v>
      </c>
      <c r="AB1188" t="str">
        <f t="shared" si="116"/>
        <v>Yes</v>
      </c>
      <c r="AC1188">
        <f t="shared" si="113"/>
        <v>0</v>
      </c>
      <c r="AD1188" t="str">
        <f t="shared" si="117"/>
        <v>&gt;₹500</v>
      </c>
      <c r="AE1188" t="str">
        <f t="shared" si="118"/>
        <v>41–50%</v>
      </c>
    </row>
    <row r="1189" spans="1:31" x14ac:dyDescent="0.35">
      <c r="A1189" t="s">
        <v>11716</v>
      </c>
      <c r="B1189" t="s">
        <v>5480</v>
      </c>
      <c r="C1189" t="str">
        <f>PROPER(Table3[[#This Row],[product_name2]])</f>
        <v>Boat Rockerz 550 Over Ear Bluetooth Headphones With Upto 20 Hours Playback, 50Mm Drivers, Soft Padded Ear Cushions And Physical Noise Isolation, Without Mic (Black)</v>
      </c>
      <c r="D1189" t="s">
        <v>5481</v>
      </c>
      <c r="E1189" t="s">
        <v>8941</v>
      </c>
      <c r="F1189" t="str">
        <f>LEFT(Table3[[#This Row],[category]], FIND("|", Table3[[#This Row],[category]]) - 1)</f>
        <v>Home&amp;Kitchen</v>
      </c>
      <c r="G1189" t="str">
        <f>MID(Table3[[#This Row],[category]], FIND("|", Table3[[#This Row],[category]]) + 1, FIND("|", Table3[[#This Row],[category]], FIND("|", Table3[[#This Row],[category]]) + 1) - FIND("|", Table3[[#This Row],[category]]) - 1)</f>
        <v>Kitchen&amp;HomeAppliances</v>
      </c>
      <c r="H1189" t="str">
        <f>RIGHT(Table3[[#This Row],[category]], LEN(Table3[[#This Row],[category]]) - FIND("|", Table3[[#This Row],[category]], FIND("|", Table3[[#This Row],[category]]) + 1))</f>
        <v>Vacuum,Cleaning&amp;Ironing|Irons,Steamers&amp;Accessories|Irons|SteamIrons</v>
      </c>
      <c r="I1189" s="6">
        <v>2575</v>
      </c>
      <c r="J1189" s="6">
        <v>6700</v>
      </c>
      <c r="K1189" s="1">
        <f t="shared" si="114"/>
        <v>61.567164179104473</v>
      </c>
      <c r="L1189" s="3">
        <v>0.62</v>
      </c>
      <c r="M1189" s="1">
        <v>4.2</v>
      </c>
      <c r="N1189" s="11">
        <v>611</v>
      </c>
      <c r="O1189" s="7">
        <f>IF(ISNUMBER(Table3[[#This Row],[rating]]), Table3[[#This Row],[rating]], "")</f>
        <v>4.2</v>
      </c>
      <c r="P1189" s="7">
        <f>Table3[[#This Row],[average rating]] + (Table3[[#This Row],[rating_count]] / 1000)</f>
        <v>4.8109999999999999</v>
      </c>
      <c r="Q1189" s="7">
        <f>IFERROR(ROUND(VALUE(Table3[[#This Row],[rating]]), 0), "")</f>
        <v>4</v>
      </c>
      <c r="R1189" t="s">
        <v>11718</v>
      </c>
      <c r="S1189" t="s">
        <v>11719</v>
      </c>
      <c r="T1189" t="s">
        <v>11720</v>
      </c>
      <c r="U1189" t="s">
        <v>11721</v>
      </c>
      <c r="V1189" t="s">
        <v>11722</v>
      </c>
      <c r="W1189" t="s">
        <v>11723</v>
      </c>
      <c r="X1189" t="s">
        <v>11724</v>
      </c>
      <c r="Y1189" t="s">
        <v>11725</v>
      </c>
      <c r="Z1189" s="6">
        <f t="shared" si="115"/>
        <v>4093700</v>
      </c>
      <c r="AA1189" s="6">
        <f>IFERROR(VALUE(Table3[[#This Row],[potential revenue]]), 0)</f>
        <v>4093700</v>
      </c>
      <c r="AB1189" t="str">
        <f t="shared" si="116"/>
        <v>No</v>
      </c>
      <c r="AC1189">
        <f t="shared" si="113"/>
        <v>0</v>
      </c>
      <c r="AD1189" t="str">
        <f t="shared" si="117"/>
        <v>₹200–₹500</v>
      </c>
      <c r="AE1189" t="str">
        <f t="shared" si="118"/>
        <v>61–70%</v>
      </c>
    </row>
    <row r="1190" spans="1:31" x14ac:dyDescent="0.35">
      <c r="A1190" t="s">
        <v>12757</v>
      </c>
      <c r="B1190" t="s">
        <v>10739</v>
      </c>
      <c r="C1190" t="str">
        <f>PROPER(Table3[[#This Row],[product_name2]])</f>
        <v>Sui Generis Electric Handheld Milk Wand Mixer Frother For Latte Coffee Hot Milk, Milk Frother, Electric Coffee Beater, Egg Beater, Latte Maker, Mini Hand Blender Cappuccino Maker (Multicolor)</v>
      </c>
      <c r="D1190" t="s">
        <v>10740</v>
      </c>
      <c r="E1190" t="s">
        <v>9339</v>
      </c>
      <c r="F1190" t="str">
        <f>LEFT(Table3[[#This Row],[category]], FIND("|", Table3[[#This Row],[category]]) - 1)</f>
        <v>Home&amp;Kitchen</v>
      </c>
      <c r="G1190" t="str">
        <f>MID(Table3[[#This Row],[category]], FIND("|", Table3[[#This Row],[category]]) + 1, FIND("|", Table3[[#This Row],[category]], FIND("|", Table3[[#This Row],[category]]) + 1) - FIND("|", Table3[[#This Row],[category]]) - 1)</f>
        <v>Heating,Cooling&amp;AirQuality</v>
      </c>
      <c r="H1190" t="str">
        <f>RIGHT(Table3[[#This Row],[category]], LEN(Table3[[#This Row],[category]]) - FIND("|", Table3[[#This Row],[category]], FIND("|", Table3[[#This Row],[category]]) + 1))</f>
        <v>Fans|CeilingFans</v>
      </c>
      <c r="I1190" s="6">
        <v>2599</v>
      </c>
      <c r="J1190" s="6">
        <v>4780</v>
      </c>
      <c r="K1190" s="1">
        <f t="shared" si="114"/>
        <v>45.627615062761507</v>
      </c>
      <c r="L1190" s="3">
        <v>0.46</v>
      </c>
      <c r="M1190" s="1">
        <v>3.9</v>
      </c>
      <c r="N1190" s="11">
        <v>898</v>
      </c>
      <c r="O1190" s="7">
        <f>IF(ISNUMBER(Table3[[#This Row],[rating]]), Table3[[#This Row],[rating]], "")</f>
        <v>3.9</v>
      </c>
      <c r="P1190" s="7">
        <f>Table3[[#This Row],[average rating]] + (Table3[[#This Row],[rating_count]] / 1000)</f>
        <v>4.798</v>
      </c>
      <c r="Q1190" s="7">
        <f>IFERROR(ROUND(VALUE(Table3[[#This Row],[rating]]), 0), "")</f>
        <v>4</v>
      </c>
      <c r="R1190" t="s">
        <v>12759</v>
      </c>
      <c r="S1190" t="s">
        <v>12760</v>
      </c>
      <c r="T1190" t="s">
        <v>12761</v>
      </c>
      <c r="U1190" t="s">
        <v>12762</v>
      </c>
      <c r="V1190" t="s">
        <v>12763</v>
      </c>
      <c r="W1190" t="s">
        <v>12764</v>
      </c>
      <c r="X1190" t="s">
        <v>12765</v>
      </c>
      <c r="Y1190" t="s">
        <v>12766</v>
      </c>
      <c r="Z1190" s="6">
        <f t="shared" si="115"/>
        <v>4292440</v>
      </c>
      <c r="AA1190" s="6">
        <f>IFERROR(VALUE(Table3[[#This Row],[potential revenue]]), 0)</f>
        <v>4292440</v>
      </c>
      <c r="AB1190" t="str">
        <f t="shared" si="116"/>
        <v>Yes</v>
      </c>
      <c r="AC1190">
        <f t="shared" si="113"/>
        <v>0</v>
      </c>
      <c r="AD1190" t="str">
        <f t="shared" si="117"/>
        <v>&gt;₹500</v>
      </c>
      <c r="AE1190" t="str">
        <f t="shared" si="118"/>
        <v>41–50%</v>
      </c>
    </row>
    <row r="1191" spans="1:31" x14ac:dyDescent="0.35">
      <c r="A1191" t="s">
        <v>896</v>
      </c>
      <c r="B1191" t="s">
        <v>11676</v>
      </c>
      <c r="C1191" t="str">
        <f>PROPER(Table3[[#This Row],[product_name2]])</f>
        <v>Havells Instanio 3-Litre 4.5Kw Instant Water Heater (Geyser), White Blue</v>
      </c>
      <c r="D1191" t="s">
        <v>11677</v>
      </c>
      <c r="E1191" t="s">
        <v>20</v>
      </c>
      <c r="F1191" t="str">
        <f>LEFT(Table3[[#This Row],[category]], FIND("|", Table3[[#This Row],[category]]) - 1)</f>
        <v>Computers&amp;Accessories</v>
      </c>
      <c r="G1191" t="str">
        <f>MID(Table3[[#This Row],[category]], FIND("|", Table3[[#This Row],[category]]) + 1, FIND("|", Table3[[#This Row],[category]], FIND("|", Table3[[#This Row],[category]]) + 1) - FIND("|", Table3[[#This Row],[category]]) - 1)</f>
        <v>Accessories&amp;Peripherals</v>
      </c>
      <c r="H1191" t="str">
        <f>RIGHT(Table3[[#This Row],[category]], LEN(Table3[[#This Row],[category]]) - FIND("|", Table3[[#This Row],[category]], FIND("|", Table3[[#This Row],[category]]) + 1))</f>
        <v>Cables&amp;Accessories|Cables|USBCables</v>
      </c>
      <c r="I1191" s="6">
        <v>345</v>
      </c>
      <c r="J1191" s="6">
        <v>999</v>
      </c>
      <c r="K1191" s="1">
        <f t="shared" si="114"/>
        <v>65.465465465465471</v>
      </c>
      <c r="L1191" s="3">
        <v>0.65</v>
      </c>
      <c r="M1191" s="1">
        <v>3.7</v>
      </c>
      <c r="N1191" s="11">
        <v>1097</v>
      </c>
      <c r="O1191" s="7">
        <f>IF(ISNUMBER(Table3[[#This Row],[rating]]), Table3[[#This Row],[rating]], "")</f>
        <v>3.7</v>
      </c>
      <c r="P1191" s="7">
        <f>Table3[[#This Row],[average rating]] + (Table3[[#This Row],[rating_count]] / 1000)</f>
        <v>4.7970000000000006</v>
      </c>
      <c r="Q1191" s="7">
        <f>IFERROR(ROUND(VALUE(Table3[[#This Row],[rating]]), 0), "")</f>
        <v>4</v>
      </c>
      <c r="R1191" t="s">
        <v>898</v>
      </c>
      <c r="S1191" t="s">
        <v>899</v>
      </c>
      <c r="T1191" t="s">
        <v>900</v>
      </c>
      <c r="U1191" t="s">
        <v>901</v>
      </c>
      <c r="V1191" t="s">
        <v>902</v>
      </c>
      <c r="W1191" t="s">
        <v>903</v>
      </c>
      <c r="X1191" t="s">
        <v>904</v>
      </c>
      <c r="Y1191" t="s">
        <v>905</v>
      </c>
      <c r="Z1191" s="6">
        <f t="shared" si="115"/>
        <v>1095903</v>
      </c>
      <c r="AA1191" s="6">
        <f>IFERROR(VALUE(Table3[[#This Row],[potential revenue]]), 0)</f>
        <v>1095903</v>
      </c>
      <c r="AB1191" t="str">
        <f t="shared" si="116"/>
        <v>No</v>
      </c>
      <c r="AC1191">
        <f t="shared" ref="AC1191:AC1254" si="119">COUNTIF(E1190:Y1689, "Yes")</f>
        <v>0</v>
      </c>
      <c r="AD1191" t="str">
        <f t="shared" si="117"/>
        <v>&gt;₹500</v>
      </c>
      <c r="AE1191" t="str">
        <f t="shared" si="118"/>
        <v>61–70%</v>
      </c>
    </row>
    <row r="1192" spans="1:31" x14ac:dyDescent="0.35">
      <c r="A1192" t="s">
        <v>12142</v>
      </c>
      <c r="B1192" t="s">
        <v>7697</v>
      </c>
      <c r="C1192" t="str">
        <f>PROPER(Table3[[#This Row],[product_name2]])</f>
        <v>Boult Audio Bass Buds Q2 Lightweight Stereo Wired Over Ear Headphones Set With Mic With Deep Bass, Comfortable Ear Cushions, &amp; Long Cord (Black)</v>
      </c>
      <c r="D1192" t="s">
        <v>7698</v>
      </c>
      <c r="E1192" t="s">
        <v>9657</v>
      </c>
      <c r="F1192" t="str">
        <f>LEFT(Table3[[#This Row],[category]], FIND("|", Table3[[#This Row],[category]]) - 1)</f>
        <v>Home&amp;Kitchen</v>
      </c>
      <c r="G1192" t="str">
        <f>MID(Table3[[#This Row],[category]], FIND("|", Table3[[#This Row],[category]]) + 1, FIND("|", Table3[[#This Row],[category]], FIND("|", Table3[[#This Row],[category]]) + 1) - FIND("|", Table3[[#This Row],[category]]) - 1)</f>
        <v>Kitchen&amp;HomeAppliances</v>
      </c>
      <c r="H1192" t="str">
        <f>RIGHT(Table3[[#This Row],[category]], LEN(Table3[[#This Row],[category]]) - FIND("|", Table3[[#This Row],[category]], FIND("|", Table3[[#This Row],[category]]) + 1))</f>
        <v>Coffee,Tea&amp;Espresso|DripCoffeeMachines</v>
      </c>
      <c r="I1192" s="6">
        <v>249</v>
      </c>
      <c r="J1192" s="6">
        <v>400</v>
      </c>
      <c r="K1192" s="1">
        <f t="shared" si="114"/>
        <v>37.75</v>
      </c>
      <c r="L1192" s="3">
        <v>0.38</v>
      </c>
      <c r="M1192" s="1">
        <v>4.0999999999999996</v>
      </c>
      <c r="N1192" s="11">
        <v>693</v>
      </c>
      <c r="O1192" s="7">
        <f>IF(ISNUMBER(Table3[[#This Row],[rating]]), Table3[[#This Row],[rating]], "")</f>
        <v>4.0999999999999996</v>
      </c>
      <c r="P1192" s="7">
        <f>Table3[[#This Row],[average rating]] + (Table3[[#This Row],[rating_count]] / 1000)</f>
        <v>4.7929999999999993</v>
      </c>
      <c r="Q1192" s="7">
        <f>IFERROR(ROUND(VALUE(Table3[[#This Row],[rating]]), 0), "")</f>
        <v>4</v>
      </c>
      <c r="R1192" t="s">
        <v>12144</v>
      </c>
      <c r="S1192" t="s">
        <v>12145</v>
      </c>
      <c r="T1192" t="s">
        <v>12146</v>
      </c>
      <c r="U1192" t="s">
        <v>12147</v>
      </c>
      <c r="V1192" t="s">
        <v>12148</v>
      </c>
      <c r="W1192" t="s">
        <v>12149</v>
      </c>
      <c r="X1192" t="s">
        <v>12150</v>
      </c>
      <c r="Y1192" t="s">
        <v>12151</v>
      </c>
      <c r="Z1192" s="6">
        <f t="shared" si="115"/>
        <v>277200</v>
      </c>
      <c r="AA1192" s="6">
        <f>IFERROR(VALUE(Table3[[#This Row],[potential revenue]]), 0)</f>
        <v>277200</v>
      </c>
      <c r="AB1192" t="str">
        <f t="shared" si="116"/>
        <v>Yes</v>
      </c>
      <c r="AC1192">
        <f t="shared" si="119"/>
        <v>0</v>
      </c>
      <c r="AD1192" t="str">
        <f t="shared" si="117"/>
        <v>₹200–₹500</v>
      </c>
      <c r="AE1192" t="str">
        <f t="shared" si="118"/>
        <v>31–40%</v>
      </c>
    </row>
    <row r="1193" spans="1:31" x14ac:dyDescent="0.35">
      <c r="A1193" t="s">
        <v>12111</v>
      </c>
      <c r="B1193" t="s">
        <v>115</v>
      </c>
      <c r="C1193" t="str">
        <f>PROPER(Table3[[#This Row],[product_name2]])</f>
        <v>Portronics Konnect L Por-1081 Fast Charging 3A Type-C Cable 1.2Meter With Charge &amp; Sync Function For All Type-C Devices (Grey)</v>
      </c>
      <c r="D1193" t="s">
        <v>116</v>
      </c>
      <c r="E1193" t="s">
        <v>12113</v>
      </c>
      <c r="F1193" t="str">
        <f>LEFT(Table3[[#This Row],[category]], FIND("|", Table3[[#This Row],[category]]) - 1)</f>
        <v>Home&amp;Kitchen</v>
      </c>
      <c r="G1193" t="str">
        <f>MID(Table3[[#This Row],[category]], FIND("|", Table3[[#This Row],[category]]) + 1, FIND("|", Table3[[#This Row],[category]], FIND("|", Table3[[#This Row],[category]]) + 1) - FIND("|", Table3[[#This Row],[category]]) - 1)</f>
        <v>Kitchen&amp;HomeAppliances</v>
      </c>
      <c r="H1193" t="str">
        <f>RIGHT(Table3[[#This Row],[category]], LEN(Table3[[#This Row],[category]]) - FIND("|", Table3[[#This Row],[category]], FIND("|", Table3[[#This Row],[category]]) + 1))</f>
        <v>Coffee,Tea&amp;Espresso|StovetopEspressoPots</v>
      </c>
      <c r="I1193" s="6">
        <v>599</v>
      </c>
      <c r="J1193" s="6">
        <v>1299</v>
      </c>
      <c r="K1193" s="1">
        <f t="shared" si="114"/>
        <v>53.887605850654353</v>
      </c>
      <c r="L1193" s="3">
        <v>0.54</v>
      </c>
      <c r="M1193" s="1">
        <v>4.2</v>
      </c>
      <c r="N1193" s="11">
        <v>590</v>
      </c>
      <c r="O1193" s="7">
        <f>IF(ISNUMBER(Table3[[#This Row],[rating]]), Table3[[#This Row],[rating]], "")</f>
        <v>4.2</v>
      </c>
      <c r="P1193" s="7">
        <f>Table3[[#This Row],[average rating]] + (Table3[[#This Row],[rating_count]] / 1000)</f>
        <v>4.79</v>
      </c>
      <c r="Q1193" s="7">
        <f>IFERROR(ROUND(VALUE(Table3[[#This Row],[rating]]), 0), "")</f>
        <v>4</v>
      </c>
      <c r="R1193" t="s">
        <v>12114</v>
      </c>
      <c r="S1193" t="s">
        <v>12115</v>
      </c>
      <c r="T1193" t="s">
        <v>12116</v>
      </c>
      <c r="U1193" t="s">
        <v>12117</v>
      </c>
      <c r="V1193" t="s">
        <v>12118</v>
      </c>
      <c r="W1193" t="s">
        <v>12119</v>
      </c>
      <c r="X1193" t="s">
        <v>12120</v>
      </c>
      <c r="Y1193" t="s">
        <v>12121</v>
      </c>
      <c r="Z1193" s="6">
        <f t="shared" si="115"/>
        <v>766410</v>
      </c>
      <c r="AA1193" s="6">
        <f>IFERROR(VALUE(Table3[[#This Row],[potential revenue]]), 0)</f>
        <v>766410</v>
      </c>
      <c r="AB1193" t="str">
        <f t="shared" si="116"/>
        <v>No</v>
      </c>
      <c r="AC1193">
        <f t="shared" si="119"/>
        <v>0</v>
      </c>
      <c r="AD1193" t="str">
        <f t="shared" si="117"/>
        <v>₹200–₹500</v>
      </c>
      <c r="AE1193" t="str">
        <f t="shared" si="118"/>
        <v>51–60%</v>
      </c>
    </row>
    <row r="1194" spans="1:31" x14ac:dyDescent="0.35">
      <c r="A1194" t="s">
        <v>2746</v>
      </c>
      <c r="B1194" t="s">
        <v>1180</v>
      </c>
      <c r="C1194" t="str">
        <f>PROPER(Table3[[#This Row],[product_name2]])</f>
        <v>Amazonbasics 3.5Mm To 2-Male Rca Adapter Cable For Tablet, Smartphone (Black, 15 Feet)</v>
      </c>
      <c r="D1194" t="s">
        <v>1181</v>
      </c>
      <c r="E1194" t="s">
        <v>132</v>
      </c>
      <c r="F1194" t="str">
        <f>LEFT(Table3[[#This Row],[category]], FIND("|", Table3[[#This Row],[category]]) - 1)</f>
        <v>Electronics</v>
      </c>
      <c r="G1194" t="str">
        <f>MID(Table3[[#This Row],[category]], FIND("|", Table3[[#This Row],[category]]) + 1, FIND("|", Table3[[#This Row],[category]], FIND("|", Table3[[#This Row],[category]]) + 1) - FIND("|", Table3[[#This Row],[category]]) - 1)</f>
        <v>HomeTheater,TV&amp;Video</v>
      </c>
      <c r="H1194" t="str">
        <f>RIGHT(Table3[[#This Row],[category]], LEN(Table3[[#This Row],[category]]) - FIND("|", Table3[[#This Row],[category]], FIND("|", Table3[[#This Row],[category]]) + 1))</f>
        <v>Accessories|Cables|HDMICables</v>
      </c>
      <c r="I1194" s="6">
        <v>699</v>
      </c>
      <c r="J1194" s="6">
        <v>1899</v>
      </c>
      <c r="K1194" s="1">
        <f t="shared" si="114"/>
        <v>63.191153238546605</v>
      </c>
      <c r="L1194" s="3">
        <v>0.63</v>
      </c>
      <c r="M1194" s="1">
        <v>4.4000000000000004</v>
      </c>
      <c r="N1194" s="11">
        <v>390</v>
      </c>
      <c r="O1194" s="7">
        <f>IF(ISNUMBER(Table3[[#This Row],[rating]]), Table3[[#This Row],[rating]], "")</f>
        <v>4.4000000000000004</v>
      </c>
      <c r="P1194" s="7">
        <f>Table3[[#This Row],[average rating]] + (Table3[[#This Row],[rating_count]] / 1000)</f>
        <v>4.79</v>
      </c>
      <c r="Q1194" s="7">
        <f>IFERROR(ROUND(VALUE(Table3[[#This Row],[rating]]), 0), "")</f>
        <v>4</v>
      </c>
      <c r="R1194" t="s">
        <v>2748</v>
      </c>
      <c r="S1194" t="s">
        <v>2749</v>
      </c>
      <c r="T1194" t="s">
        <v>2750</v>
      </c>
      <c r="U1194" t="s">
        <v>2751</v>
      </c>
      <c r="V1194" t="s">
        <v>2752</v>
      </c>
      <c r="W1194" t="s">
        <v>2753</v>
      </c>
      <c r="X1194" t="s">
        <v>2754</v>
      </c>
      <c r="Y1194" t="s">
        <v>2755</v>
      </c>
      <c r="Z1194" s="6">
        <f t="shared" si="115"/>
        <v>740610</v>
      </c>
      <c r="AA1194" s="6">
        <f>IFERROR(VALUE(Table3[[#This Row],[potential revenue]]), 0)</f>
        <v>740610</v>
      </c>
      <c r="AB1194" t="str">
        <f t="shared" si="116"/>
        <v>Yes</v>
      </c>
      <c r="AC1194">
        <f t="shared" si="119"/>
        <v>0</v>
      </c>
      <c r="AD1194" t="str">
        <f t="shared" si="117"/>
        <v>&gt;₹500</v>
      </c>
      <c r="AE1194" t="str">
        <f t="shared" si="118"/>
        <v>61–70%</v>
      </c>
    </row>
    <row r="1195" spans="1:31" x14ac:dyDescent="0.35">
      <c r="A1195" t="s">
        <v>12604</v>
      </c>
      <c r="B1195" t="s">
        <v>1967</v>
      </c>
      <c r="C1195" t="str">
        <f>PROPER(Table3[[#This Row],[product_name2]])</f>
        <v>Astigo Compatible Remote For Airtel Digital Set Top Box (Pairing Required With Tv Remote)</v>
      </c>
      <c r="D1195" t="s">
        <v>1968</v>
      </c>
      <c r="E1195" t="s">
        <v>12606</v>
      </c>
      <c r="F1195" t="str">
        <f>LEFT(Table3[[#This Row],[category]], FIND("|", Table3[[#This Row],[category]]) - 1)</f>
        <v>Home&amp;Kitchen</v>
      </c>
      <c r="G1195" t="str">
        <f>MID(Table3[[#This Row],[category]], FIND("|", Table3[[#This Row],[category]]) + 1, FIND("|", Table3[[#This Row],[category]], FIND("|", Table3[[#This Row],[category]]) + 1) - FIND("|", Table3[[#This Row],[category]]) - 1)</f>
        <v>Kitchen&amp;HomeAppliances</v>
      </c>
      <c r="H1195" t="str">
        <f>RIGHT(Table3[[#This Row],[category]], LEN(Table3[[#This Row],[category]]) - FIND("|", Table3[[#This Row],[category]], FIND("|", Table3[[#This Row],[category]]) + 1))</f>
        <v>SmallKitchenAppliances|RotiMakers</v>
      </c>
      <c r="I1195" s="6">
        <v>1999</v>
      </c>
      <c r="J1195" s="6">
        <v>2999</v>
      </c>
      <c r="K1195" s="1">
        <f t="shared" si="114"/>
        <v>33.344448149383126</v>
      </c>
      <c r="L1195" s="3">
        <v>0.33</v>
      </c>
      <c r="M1195" s="1">
        <v>4.4000000000000004</v>
      </c>
      <c r="N1195" s="11">
        <v>388</v>
      </c>
      <c r="O1195" s="7">
        <f>IF(ISNUMBER(Table3[[#This Row],[rating]]), Table3[[#This Row],[rating]], "")</f>
        <v>4.4000000000000004</v>
      </c>
      <c r="P1195" s="7">
        <f>Table3[[#This Row],[average rating]] + (Table3[[#This Row],[rating_count]] / 1000)</f>
        <v>4.7880000000000003</v>
      </c>
      <c r="Q1195" s="7">
        <f>IFERROR(ROUND(VALUE(Table3[[#This Row],[rating]]), 0), "")</f>
        <v>4</v>
      </c>
      <c r="R1195" t="s">
        <v>12607</v>
      </c>
      <c r="S1195" t="s">
        <v>12608</v>
      </c>
      <c r="T1195" t="s">
        <v>12609</v>
      </c>
      <c r="U1195" t="s">
        <v>12610</v>
      </c>
      <c r="V1195" t="s">
        <v>12611</v>
      </c>
      <c r="W1195" t="s">
        <v>12612</v>
      </c>
      <c r="X1195" t="s">
        <v>12613</v>
      </c>
      <c r="Y1195" t="s">
        <v>12614</v>
      </c>
      <c r="Z1195" s="6">
        <f t="shared" si="115"/>
        <v>1163612</v>
      </c>
      <c r="AA1195" s="6">
        <f>IFERROR(VALUE(Table3[[#This Row],[potential revenue]]), 0)</f>
        <v>1163612</v>
      </c>
      <c r="AB1195" t="str">
        <f t="shared" si="116"/>
        <v>Yes</v>
      </c>
      <c r="AC1195">
        <f t="shared" si="119"/>
        <v>0</v>
      </c>
      <c r="AD1195" t="str">
        <f t="shared" si="117"/>
        <v>&gt;₹500</v>
      </c>
      <c r="AE1195" t="str">
        <f t="shared" si="118"/>
        <v>31–40%</v>
      </c>
    </row>
    <row r="1196" spans="1:31" x14ac:dyDescent="0.35">
      <c r="A1196" t="s">
        <v>12584</v>
      </c>
      <c r="B1196" t="s">
        <v>926</v>
      </c>
      <c r="C1196" t="str">
        <f>PROPER(Table3[[#This Row],[product_name2]])</f>
        <v>Dealfreez Case Compatible With Fire Tv Stick 3Rd Gen 2021 Full Wrap Silicone Remote Cover Anti-Lost With Loop (D-Black)</v>
      </c>
      <c r="D1196" t="s">
        <v>927</v>
      </c>
      <c r="E1196" t="s">
        <v>10143</v>
      </c>
      <c r="F1196" t="str">
        <f>LEFT(Table3[[#This Row],[category]], FIND("|", Table3[[#This Row],[category]]) - 1)</f>
        <v>Home&amp;Kitchen</v>
      </c>
      <c r="G1196" t="str">
        <f>MID(Table3[[#This Row],[category]], FIND("|", Table3[[#This Row],[category]]) + 1, FIND("|", Table3[[#This Row],[category]], FIND("|", Table3[[#This Row],[category]]) + 1) - FIND("|", Table3[[#This Row],[category]]) - 1)</f>
        <v>Kitchen&amp;HomeAppliances</v>
      </c>
      <c r="H1196" t="str">
        <f>RIGHT(Table3[[#This Row],[category]], LEN(Table3[[#This Row],[category]]) - FIND("|", Table3[[#This Row],[category]], FIND("|", Table3[[#This Row],[category]]) + 1))</f>
        <v>WaterPurifiers&amp;Accessories|WaterFilters&amp;Purifiers</v>
      </c>
      <c r="I1196" s="6">
        <v>4999</v>
      </c>
      <c r="J1196" s="6">
        <v>24999</v>
      </c>
      <c r="K1196" s="1">
        <f t="shared" si="114"/>
        <v>80.003200128005119</v>
      </c>
      <c r="L1196" s="3">
        <v>0.8</v>
      </c>
      <c r="M1196" s="1">
        <v>4.5</v>
      </c>
      <c r="N1196" s="11">
        <v>287</v>
      </c>
      <c r="O1196" s="7">
        <f>IF(ISNUMBER(Table3[[#This Row],[rating]]), Table3[[#This Row],[rating]], "")</f>
        <v>4.5</v>
      </c>
      <c r="P1196" s="7">
        <f>Table3[[#This Row],[average rating]] + (Table3[[#This Row],[rating_count]] / 1000)</f>
        <v>4.7869999999999999</v>
      </c>
      <c r="Q1196" s="7">
        <f>IFERROR(ROUND(VALUE(Table3[[#This Row],[rating]]), 0), "")</f>
        <v>5</v>
      </c>
      <c r="R1196" t="s">
        <v>12586</v>
      </c>
      <c r="S1196" t="s">
        <v>12587</v>
      </c>
      <c r="T1196" t="s">
        <v>12588</v>
      </c>
      <c r="U1196" t="s">
        <v>12589</v>
      </c>
      <c r="V1196" t="s">
        <v>12590</v>
      </c>
      <c r="W1196" t="s">
        <v>12591</v>
      </c>
      <c r="X1196" t="s">
        <v>12592</v>
      </c>
      <c r="Y1196" t="s">
        <v>12593</v>
      </c>
      <c r="Z1196" s="6">
        <f t="shared" si="115"/>
        <v>7174713</v>
      </c>
      <c r="AA1196" s="6">
        <f>IFERROR(VALUE(Table3[[#This Row],[potential revenue]]), 0)</f>
        <v>7174713</v>
      </c>
      <c r="AB1196" t="str">
        <f t="shared" si="116"/>
        <v>No</v>
      </c>
      <c r="AC1196">
        <f t="shared" si="119"/>
        <v>0</v>
      </c>
      <c r="AD1196" t="str">
        <f t="shared" si="117"/>
        <v>&gt;₹500</v>
      </c>
      <c r="AE1196" t="str">
        <f t="shared" si="118"/>
        <v>81–90%</v>
      </c>
    </row>
    <row r="1197" spans="1:31" x14ac:dyDescent="0.35">
      <c r="A1197" t="s">
        <v>12554</v>
      </c>
      <c r="B1197" t="s">
        <v>9461</v>
      </c>
      <c r="C1197" t="str">
        <f>PROPER(Table3[[#This Row],[product_name2]])</f>
        <v>Gilton Egg Boiler Electric Automatic Off 7 Egg Poacher For Steaming, Cooking Also Boiling And Frying, Multi Color</v>
      </c>
      <c r="D1197" t="s">
        <v>9462</v>
      </c>
      <c r="E1197" t="s">
        <v>8753</v>
      </c>
      <c r="F1197" t="str">
        <f>LEFT(Table3[[#This Row],[category]], FIND("|", Table3[[#This Row],[category]]) - 1)</f>
        <v>Home&amp;Kitchen</v>
      </c>
      <c r="G1197" t="str">
        <f>MID(Table3[[#This Row],[category]], FIND("|", Table3[[#This Row],[category]]) + 1, FIND("|", Table3[[#This Row],[category]], FIND("|", Table3[[#This Row],[category]]) + 1) - FIND("|", Table3[[#This Row],[category]]) - 1)</f>
        <v>Kitchen&amp;HomeAppliances</v>
      </c>
      <c r="H1197" t="str">
        <f>RIGHT(Table3[[#This Row],[category]], LEN(Table3[[#This Row],[category]]) - FIND("|", Table3[[#This Row],[category]], FIND("|", Table3[[#This Row],[category]]) + 1))</f>
        <v>SmallKitchenAppliances|MixerGrinders</v>
      </c>
      <c r="I1197" s="6">
        <v>3041.67</v>
      </c>
      <c r="J1197" s="6">
        <v>5999</v>
      </c>
      <c r="K1197" s="1">
        <f t="shared" si="114"/>
        <v>49.297049508251369</v>
      </c>
      <c r="L1197" s="3">
        <v>0.49</v>
      </c>
      <c r="M1197" s="1">
        <v>4</v>
      </c>
      <c r="N1197" s="11">
        <v>777</v>
      </c>
      <c r="O1197" s="7">
        <f>IF(ISNUMBER(Table3[[#This Row],[rating]]), Table3[[#This Row],[rating]], "")</f>
        <v>4</v>
      </c>
      <c r="P1197" s="7">
        <f>Table3[[#This Row],[average rating]] + (Table3[[#This Row],[rating_count]] / 1000)</f>
        <v>4.7770000000000001</v>
      </c>
      <c r="Q1197" s="7">
        <f>IFERROR(ROUND(VALUE(Table3[[#This Row],[rating]]), 0), "")</f>
        <v>4</v>
      </c>
      <c r="R1197" t="s">
        <v>12556</v>
      </c>
      <c r="S1197" t="s">
        <v>12557</v>
      </c>
      <c r="T1197" t="s">
        <v>12558</v>
      </c>
      <c r="U1197" t="s">
        <v>12559</v>
      </c>
      <c r="V1197" t="s">
        <v>12560</v>
      </c>
      <c r="W1197" t="s">
        <v>12561</v>
      </c>
      <c r="X1197" t="s">
        <v>12562</v>
      </c>
      <c r="Y1197" t="s">
        <v>12563</v>
      </c>
      <c r="Z1197" s="6">
        <f t="shared" si="115"/>
        <v>4661223</v>
      </c>
      <c r="AA1197" s="6">
        <f>IFERROR(VALUE(Table3[[#This Row],[potential revenue]]), 0)</f>
        <v>4661223</v>
      </c>
      <c r="AB1197" t="str">
        <f t="shared" si="116"/>
        <v>Yes</v>
      </c>
      <c r="AC1197">
        <f t="shared" si="119"/>
        <v>0</v>
      </c>
      <c r="AD1197" t="str">
        <f t="shared" si="117"/>
        <v>&gt;₹500</v>
      </c>
      <c r="AE1197" t="str">
        <f t="shared" si="118"/>
        <v>41–50%</v>
      </c>
    </row>
    <row r="1198" spans="1:31" x14ac:dyDescent="0.35">
      <c r="A1198" t="s">
        <v>7962</v>
      </c>
      <c r="B1198" t="s">
        <v>6985</v>
      </c>
      <c r="C1198" t="str">
        <f>PROPER(Table3[[#This Row],[product_name2]])</f>
        <v>Kingston Datatraveler Exodia Dtx/32 Gb Pen Drive Usb 3.2 Gen 1 (Multicolor)</v>
      </c>
      <c r="D1198" t="s">
        <v>6986</v>
      </c>
      <c r="E1198" t="s">
        <v>6028</v>
      </c>
      <c r="F1198" t="str">
        <f>LEFT(Table3[[#This Row],[category]], FIND("|", Table3[[#This Row],[category]]) - 1)</f>
        <v>Computers&amp;Accessories</v>
      </c>
      <c r="G1198" t="str">
        <f>MID(Table3[[#This Row],[category]], FIND("|", Table3[[#This Row],[category]]) + 1, FIND("|", Table3[[#This Row],[category]], FIND("|", Table3[[#This Row],[category]]) + 1) - FIND("|", Table3[[#This Row],[category]]) - 1)</f>
        <v>Accessories&amp;Peripherals</v>
      </c>
      <c r="H1198" t="str">
        <f>RIGHT(Table3[[#This Row],[category]], LEN(Table3[[#This Row],[category]]) - FIND("|", Table3[[#This Row],[category]], FIND("|", Table3[[#This Row],[category]]) + 1))</f>
        <v>TabletAccessories|ScreenProtectors</v>
      </c>
      <c r="I1198" s="6">
        <v>379</v>
      </c>
      <c r="J1198" s="6">
        <v>1499</v>
      </c>
      <c r="K1198" s="1">
        <f t="shared" si="114"/>
        <v>74.716477651767846</v>
      </c>
      <c r="L1198" s="3">
        <v>0.75</v>
      </c>
      <c r="M1198" s="1">
        <v>4.0999999999999996</v>
      </c>
      <c r="N1198" s="11">
        <v>670</v>
      </c>
      <c r="O1198" s="7">
        <f>IF(ISNUMBER(Table3[[#This Row],[rating]]), Table3[[#This Row],[rating]], "")</f>
        <v>4.0999999999999996</v>
      </c>
      <c r="P1198" s="7">
        <f>Table3[[#This Row],[average rating]] + (Table3[[#This Row],[rating_count]] / 1000)</f>
        <v>4.7699999999999996</v>
      </c>
      <c r="Q1198" s="7">
        <f>IFERROR(ROUND(VALUE(Table3[[#This Row],[rating]]), 0), "")</f>
        <v>4</v>
      </c>
      <c r="R1198" t="s">
        <v>7964</v>
      </c>
      <c r="S1198" t="s">
        <v>7965</v>
      </c>
      <c r="T1198" t="s">
        <v>7966</v>
      </c>
      <c r="U1198" t="s">
        <v>7967</v>
      </c>
      <c r="V1198" t="s">
        <v>7968</v>
      </c>
      <c r="W1198" t="s">
        <v>7969</v>
      </c>
      <c r="X1198" t="s">
        <v>7970</v>
      </c>
      <c r="Y1198" t="s">
        <v>7971</v>
      </c>
      <c r="Z1198" s="6">
        <f t="shared" si="115"/>
        <v>1004330</v>
      </c>
      <c r="AA1198" s="6">
        <f>IFERROR(VALUE(Table3[[#This Row],[potential revenue]]), 0)</f>
        <v>1004330</v>
      </c>
      <c r="AB1198" t="str">
        <f t="shared" si="116"/>
        <v>No</v>
      </c>
      <c r="AC1198">
        <f t="shared" si="119"/>
        <v>0</v>
      </c>
      <c r="AD1198" t="str">
        <f t="shared" si="117"/>
        <v>&gt;₹500</v>
      </c>
      <c r="AE1198" t="str">
        <f t="shared" si="118"/>
        <v>71–80%</v>
      </c>
    </row>
    <row r="1199" spans="1:31" x14ac:dyDescent="0.35">
      <c r="A1199" t="s">
        <v>10313</v>
      </c>
      <c r="B1199" t="s">
        <v>11958</v>
      </c>
      <c r="C1199" t="str">
        <f>PROPER(Table3[[#This Row],[product_name2]])</f>
        <v>Lg 1.5 Ton 5 Star Ai Dual Inverter Split Ac (Copper, Super Convertible 6-In-1 Cooling, Hd Filter With Anti-Virus Protection, 2022 Model, Ps-Q19Ynze, White)</v>
      </c>
      <c r="D1199" t="s">
        <v>11959</v>
      </c>
      <c r="E1199" t="s">
        <v>10315</v>
      </c>
      <c r="F1199" t="str">
        <f>LEFT(Table3[[#This Row],[category]], FIND("|", Table3[[#This Row],[category]]) - 1)</f>
        <v>Home&amp;Kitchen</v>
      </c>
      <c r="G1199" t="str">
        <f>MID(Table3[[#This Row],[category]], FIND("|", Table3[[#This Row],[category]]) + 1, FIND("|", Table3[[#This Row],[category]], FIND("|", Table3[[#This Row],[category]]) + 1) - FIND("|", Table3[[#This Row],[category]]) - 1)</f>
        <v>Kitchen&amp;HomeAppliances</v>
      </c>
      <c r="H1199" t="str">
        <f>RIGHT(Table3[[#This Row],[category]], LEN(Table3[[#This Row],[category]]) - FIND("|", Table3[[#This Row],[category]], FIND("|", Table3[[#This Row],[category]]) + 1))</f>
        <v>SewingMachines&amp;Accessories|Sewing&amp;EmbroideryMachines</v>
      </c>
      <c r="I1199" s="6">
        <v>1484</v>
      </c>
      <c r="J1199" s="6">
        <v>2499</v>
      </c>
      <c r="K1199" s="1">
        <f t="shared" si="114"/>
        <v>40.616246498599438</v>
      </c>
      <c r="L1199" s="3">
        <v>0.41</v>
      </c>
      <c r="M1199" s="1">
        <v>3.7</v>
      </c>
      <c r="N1199" s="11">
        <v>1067</v>
      </c>
      <c r="O1199" s="7">
        <f>IF(ISNUMBER(Table3[[#This Row],[rating]]), Table3[[#This Row],[rating]], "")</f>
        <v>3.7</v>
      </c>
      <c r="P1199" s="7">
        <f>Table3[[#This Row],[average rating]] + (Table3[[#This Row],[rating_count]] / 1000)</f>
        <v>4.7670000000000003</v>
      </c>
      <c r="Q1199" s="7">
        <f>IFERROR(ROUND(VALUE(Table3[[#This Row],[rating]]), 0), "")</f>
        <v>4</v>
      </c>
      <c r="R1199" t="s">
        <v>10316</v>
      </c>
      <c r="S1199" t="s">
        <v>10317</v>
      </c>
      <c r="T1199" t="s">
        <v>10318</v>
      </c>
      <c r="U1199" t="s">
        <v>10319</v>
      </c>
      <c r="V1199" t="s">
        <v>10320</v>
      </c>
      <c r="W1199" t="s">
        <v>10321</v>
      </c>
      <c r="X1199" t="s">
        <v>10322</v>
      </c>
      <c r="Y1199" t="s">
        <v>10323</v>
      </c>
      <c r="Z1199" s="6">
        <f t="shared" si="115"/>
        <v>2666433</v>
      </c>
      <c r="AA1199" s="6">
        <f>IFERROR(VALUE(Table3[[#This Row],[potential revenue]]), 0)</f>
        <v>2666433</v>
      </c>
      <c r="AB1199" t="str">
        <f t="shared" si="116"/>
        <v>Yes</v>
      </c>
      <c r="AC1199">
        <f t="shared" si="119"/>
        <v>0</v>
      </c>
      <c r="AD1199" t="str">
        <f t="shared" si="117"/>
        <v>₹200–₹500</v>
      </c>
      <c r="AE1199" t="str">
        <f t="shared" si="118"/>
        <v>41–50%</v>
      </c>
    </row>
    <row r="1200" spans="1:31" x14ac:dyDescent="0.35">
      <c r="A1200" t="s">
        <v>11676</v>
      </c>
      <c r="B1200" t="s">
        <v>5458</v>
      </c>
      <c r="C1200" t="str">
        <f>PROPER(Table3[[#This Row],[product_name2]])</f>
        <v>Oakter Mini Ups For 12V Wifi Router Broadband Modem | Backup Upto 4 Hours | Wifi Router Ups Power Backup During Power Cuts | Ups For 12V Router Broadband Modem | Current Surge &amp; Deep Discharge Protection</v>
      </c>
      <c r="D1200" t="s">
        <v>5459</v>
      </c>
      <c r="E1200" t="s">
        <v>8764</v>
      </c>
      <c r="F1200" t="str">
        <f>LEFT(Table3[[#This Row],[category]], FIND("|", Table3[[#This Row],[category]]) - 1)</f>
        <v>Home&amp;Kitchen</v>
      </c>
      <c r="G1200" t="str">
        <f>MID(Table3[[#This Row],[category]], FIND("|", Table3[[#This Row],[category]]) + 1, FIND("|", Table3[[#This Row],[category]], FIND("|", Table3[[#This Row],[category]]) + 1) - FIND("|", Table3[[#This Row],[category]]) - 1)</f>
        <v>Heating,Cooling&amp;AirQuality</v>
      </c>
      <c r="H1200" t="str">
        <f>RIGHT(Table3[[#This Row],[category]], LEN(Table3[[#This Row],[category]]) - FIND("|", Table3[[#This Row],[category]], FIND("|", Table3[[#This Row],[category]]) + 1))</f>
        <v>WaterHeaters&amp;Geysers|InstantWaterHeaters</v>
      </c>
      <c r="I1200" s="6">
        <v>3645</v>
      </c>
      <c r="J1200" s="6">
        <v>6070</v>
      </c>
      <c r="K1200" s="1">
        <f t="shared" si="114"/>
        <v>39.950576606260299</v>
      </c>
      <c r="L1200" s="3">
        <v>0.4</v>
      </c>
      <c r="M1200" s="1">
        <v>4.2</v>
      </c>
      <c r="N1200" s="11">
        <v>561</v>
      </c>
      <c r="O1200" s="7">
        <f>IF(ISNUMBER(Table3[[#This Row],[rating]]), Table3[[#This Row],[rating]], "")</f>
        <v>4.2</v>
      </c>
      <c r="P1200" s="7">
        <f>Table3[[#This Row],[average rating]] + (Table3[[#This Row],[rating_count]] / 1000)</f>
        <v>4.7610000000000001</v>
      </c>
      <c r="Q1200" s="7">
        <f>IFERROR(ROUND(VALUE(Table3[[#This Row],[rating]]), 0), "")</f>
        <v>4</v>
      </c>
      <c r="R1200" t="s">
        <v>11678</v>
      </c>
      <c r="S1200" t="s">
        <v>11679</v>
      </c>
      <c r="T1200" t="s">
        <v>11680</v>
      </c>
      <c r="U1200" t="s">
        <v>11681</v>
      </c>
      <c r="V1200" t="s">
        <v>11682</v>
      </c>
      <c r="W1200" t="s">
        <v>11683</v>
      </c>
      <c r="X1200" t="s">
        <v>11684</v>
      </c>
      <c r="Y1200" t="s">
        <v>11685</v>
      </c>
      <c r="Z1200" s="6">
        <f t="shared" si="115"/>
        <v>3405270</v>
      </c>
      <c r="AA1200" s="6">
        <f>IFERROR(VALUE(Table3[[#This Row],[potential revenue]]), 0)</f>
        <v>3405270</v>
      </c>
      <c r="AB1200" t="str">
        <f t="shared" si="116"/>
        <v>No</v>
      </c>
      <c r="AC1200">
        <f t="shared" si="119"/>
        <v>0</v>
      </c>
      <c r="AD1200" t="str">
        <f t="shared" si="117"/>
        <v>&gt;₹500</v>
      </c>
      <c r="AE1200" t="str">
        <f t="shared" si="118"/>
        <v>31–40%</v>
      </c>
    </row>
    <row r="1201" spans="1:31" x14ac:dyDescent="0.35">
      <c r="A1201" t="s">
        <v>639</v>
      </c>
      <c r="B1201" t="s">
        <v>2132</v>
      </c>
      <c r="C1201" t="str">
        <f>PROPER(Table3[[#This Row],[product_name2]])</f>
        <v>Hi-Mobiler Iphone Charger Lightning Cable,2 Pack Apple Mfi Certified Usb Iphone Fast Chargering Cord,Data Sync Transfer For 13/12/11 Pro Max Xs X Xr 8 7 6 5 5S Ipad Ipod More Model Cell Phone Cables</v>
      </c>
      <c r="D1201" t="s">
        <v>2133</v>
      </c>
      <c r="E1201" t="s">
        <v>515</v>
      </c>
      <c r="F1201" t="str">
        <f>LEFT(Table3[[#This Row],[category]], FIND("|", Table3[[#This Row],[category]]) - 1)</f>
        <v>Electronics</v>
      </c>
      <c r="G1201" t="str">
        <f>MID(Table3[[#This Row],[category]], FIND("|", Table3[[#This Row],[category]]) + 1, FIND("|", Table3[[#This Row],[category]], FIND("|", Table3[[#This Row],[category]]) + 1) - FIND("|", Table3[[#This Row],[category]]) - 1)</f>
        <v>HomeTheater,TV&amp;Video</v>
      </c>
      <c r="H1201" t="str">
        <f>RIGHT(Table3[[#This Row],[category]], LEN(Table3[[#This Row],[category]]) - FIND("|", Table3[[#This Row],[category]], FIND("|", Table3[[#This Row],[category]]) + 1))</f>
        <v>Televisions|StandardTelevisions</v>
      </c>
      <c r="I1201" s="6">
        <v>7999</v>
      </c>
      <c r="J1201" s="6">
        <v>14990</v>
      </c>
      <c r="K1201" s="1">
        <f t="shared" si="114"/>
        <v>46.637758505670448</v>
      </c>
      <c r="L1201" s="3">
        <v>0.47</v>
      </c>
      <c r="M1201" s="1">
        <v>4.3</v>
      </c>
      <c r="N1201" s="11">
        <v>457</v>
      </c>
      <c r="O1201" s="7">
        <f>IF(ISNUMBER(Table3[[#This Row],[rating]]), Table3[[#This Row],[rating]], "")</f>
        <v>4.3</v>
      </c>
      <c r="P1201" s="7">
        <f>Table3[[#This Row],[average rating]] + (Table3[[#This Row],[rating_count]] / 1000)</f>
        <v>4.7569999999999997</v>
      </c>
      <c r="Q1201" s="7">
        <f>IFERROR(ROUND(VALUE(Table3[[#This Row],[rating]]), 0), "")</f>
        <v>4</v>
      </c>
      <c r="R1201" t="s">
        <v>641</v>
      </c>
      <c r="S1201" t="s">
        <v>642</v>
      </c>
      <c r="T1201" t="s">
        <v>643</v>
      </c>
      <c r="U1201" t="s">
        <v>644</v>
      </c>
      <c r="V1201" t="s">
        <v>645</v>
      </c>
      <c r="W1201" t="s">
        <v>646</v>
      </c>
      <c r="X1201" t="s">
        <v>647</v>
      </c>
      <c r="Y1201" t="s">
        <v>648</v>
      </c>
      <c r="Z1201" s="6">
        <f t="shared" si="115"/>
        <v>6850430</v>
      </c>
      <c r="AA1201" s="6">
        <f>IFERROR(VALUE(Table3[[#This Row],[potential revenue]]), 0)</f>
        <v>6850430</v>
      </c>
      <c r="AB1201" t="str">
        <f t="shared" si="116"/>
        <v>No</v>
      </c>
      <c r="AC1201">
        <f t="shared" si="119"/>
        <v>0</v>
      </c>
      <c r="AD1201" t="str">
        <f t="shared" si="117"/>
        <v>&gt;₹500</v>
      </c>
      <c r="AE1201" t="str">
        <f t="shared" si="118"/>
        <v>41–50%</v>
      </c>
    </row>
    <row r="1202" spans="1:31" x14ac:dyDescent="0.35">
      <c r="A1202" t="s">
        <v>10670</v>
      </c>
      <c r="B1202" t="s">
        <v>89</v>
      </c>
      <c r="C1202" t="str">
        <f>PROPER(Table3[[#This Row],[product_name2]])</f>
        <v>Mi Usb Type-C Cable Smartphone (Black)</v>
      </c>
      <c r="D1202" t="s">
        <v>90</v>
      </c>
      <c r="E1202" t="s">
        <v>8731</v>
      </c>
      <c r="F1202" t="str">
        <f>LEFT(Table3[[#This Row],[category]], FIND("|", Table3[[#This Row],[category]]) - 1)</f>
        <v>Home&amp;Kitchen</v>
      </c>
      <c r="G1202" t="str">
        <f>MID(Table3[[#This Row],[category]], FIND("|", Table3[[#This Row],[category]]) + 1, FIND("|", Table3[[#This Row],[category]], FIND("|", Table3[[#This Row],[category]]) + 1) - FIND("|", Table3[[#This Row],[category]]) - 1)</f>
        <v>Kitchen&amp;HomeAppliances</v>
      </c>
      <c r="H1202" t="str">
        <f>RIGHT(Table3[[#This Row],[category]], LEN(Table3[[#This Row],[category]]) - FIND("|", Table3[[#This Row],[category]], FIND("|", Table3[[#This Row],[category]]) + 1))</f>
        <v>SmallKitchenAppliances|HandBlenders</v>
      </c>
      <c r="I1202" s="6">
        <v>499</v>
      </c>
      <c r="J1202" s="6">
        <v>1299</v>
      </c>
      <c r="K1202" s="1">
        <f t="shared" si="114"/>
        <v>61.585835257890686</v>
      </c>
      <c r="L1202" s="3">
        <v>0.62</v>
      </c>
      <c r="M1202" s="1">
        <v>4.7</v>
      </c>
      <c r="N1202" s="11">
        <v>54</v>
      </c>
      <c r="O1202" s="7">
        <f>IF(ISNUMBER(Table3[[#This Row],[rating]]), Table3[[#This Row],[rating]], "")</f>
        <v>4.7</v>
      </c>
      <c r="P1202" s="7">
        <f>Table3[[#This Row],[average rating]] + (Table3[[#This Row],[rating_count]] / 1000)</f>
        <v>4.7540000000000004</v>
      </c>
      <c r="Q1202" s="7">
        <f>IFERROR(ROUND(VALUE(Table3[[#This Row],[rating]]), 0), "")</f>
        <v>5</v>
      </c>
      <c r="R1202" t="s">
        <v>10672</v>
      </c>
      <c r="S1202" t="s">
        <v>10673</v>
      </c>
      <c r="T1202" t="s">
        <v>10674</v>
      </c>
      <c r="U1202" t="s">
        <v>10675</v>
      </c>
      <c r="V1202" t="s">
        <v>10676</v>
      </c>
      <c r="W1202" t="s">
        <v>10677</v>
      </c>
      <c r="X1202" t="s">
        <v>10678</v>
      </c>
      <c r="Y1202" t="s">
        <v>10679</v>
      </c>
      <c r="Z1202" s="6">
        <f t="shared" si="115"/>
        <v>70146</v>
      </c>
      <c r="AA1202" s="6">
        <f>IFERROR(VALUE(Table3[[#This Row],[potential revenue]]), 0)</f>
        <v>70146</v>
      </c>
      <c r="AB1202" t="str">
        <f t="shared" si="116"/>
        <v>No</v>
      </c>
      <c r="AC1202">
        <f t="shared" si="119"/>
        <v>0</v>
      </c>
      <c r="AD1202" t="str">
        <f t="shared" si="117"/>
        <v>&gt;₹500</v>
      </c>
      <c r="AE1202" t="str">
        <f t="shared" si="118"/>
        <v>61–70%</v>
      </c>
    </row>
    <row r="1203" spans="1:31" x14ac:dyDescent="0.35">
      <c r="A1203" t="s">
        <v>10980</v>
      </c>
      <c r="B1203" t="s">
        <v>9285</v>
      </c>
      <c r="C1203" t="str">
        <f>PROPER(Table3[[#This Row],[product_name2]])</f>
        <v>Healthsense Weight Machine For Kitchen, Kitchen Food Weighing Scale For Health, Fitness, Home Baking &amp; Cooking With Hanging Design, Touch Button, Tare Function &amp; 1 Year Warranty ‚Äì Chef-Mate Ks 40</v>
      </c>
      <c r="D1203" t="s">
        <v>9286</v>
      </c>
      <c r="E1203" t="s">
        <v>9013</v>
      </c>
      <c r="F1203" t="str">
        <f>LEFT(Table3[[#This Row],[category]], FIND("|", Table3[[#This Row],[category]]) - 1)</f>
        <v>Home&amp;Kitchen</v>
      </c>
      <c r="G1203" t="str">
        <f>MID(Table3[[#This Row],[category]], FIND("|", Table3[[#This Row],[category]]) + 1, FIND("|", Table3[[#This Row],[category]], FIND("|", Table3[[#This Row],[category]]) + 1) - FIND("|", Table3[[#This Row],[category]]) - 1)</f>
        <v>Kitchen&amp;HomeAppliances</v>
      </c>
      <c r="H1203" t="str">
        <f>RIGHT(Table3[[#This Row],[category]], LEN(Table3[[#This Row],[category]]) - FIND("|", Table3[[#This Row],[category]], FIND("|", Table3[[#This Row],[category]]) + 1))</f>
        <v>Vacuum,Cleaning&amp;Ironing|Vacuums&amp;FloorCare|Vacuums|HandheldVacuums</v>
      </c>
      <c r="I1203" s="6">
        <v>3179</v>
      </c>
      <c r="J1203" s="6">
        <v>6999</v>
      </c>
      <c r="K1203" s="1">
        <f t="shared" si="114"/>
        <v>54.579225603657669</v>
      </c>
      <c r="L1203" s="3">
        <v>0.55000000000000004</v>
      </c>
      <c r="M1203" s="1">
        <v>4</v>
      </c>
      <c r="N1203" s="11">
        <v>743</v>
      </c>
      <c r="O1203" s="7">
        <f>IF(ISNUMBER(Table3[[#This Row],[rating]]), Table3[[#This Row],[rating]], "")</f>
        <v>4</v>
      </c>
      <c r="P1203" s="7">
        <f>Table3[[#This Row],[average rating]] + (Table3[[#This Row],[rating_count]] / 1000)</f>
        <v>4.7430000000000003</v>
      </c>
      <c r="Q1203" s="7">
        <f>IFERROR(ROUND(VALUE(Table3[[#This Row],[rating]]), 0), "")</f>
        <v>4</v>
      </c>
      <c r="R1203" t="s">
        <v>10982</v>
      </c>
      <c r="S1203" t="s">
        <v>10983</v>
      </c>
      <c r="T1203" t="s">
        <v>10984</v>
      </c>
      <c r="U1203" t="s">
        <v>10985</v>
      </c>
      <c r="V1203" t="s">
        <v>10986</v>
      </c>
      <c r="W1203" t="s">
        <v>10987</v>
      </c>
      <c r="X1203" t="s">
        <v>10988</v>
      </c>
      <c r="Y1203" t="s">
        <v>10989</v>
      </c>
      <c r="Z1203" s="6">
        <f t="shared" si="115"/>
        <v>5200257</v>
      </c>
      <c r="AA1203" s="6">
        <f>IFERROR(VALUE(Table3[[#This Row],[potential revenue]]), 0)</f>
        <v>5200257</v>
      </c>
      <c r="AB1203" t="str">
        <f t="shared" si="116"/>
        <v>Yes</v>
      </c>
      <c r="AC1203">
        <f t="shared" si="119"/>
        <v>0</v>
      </c>
      <c r="AD1203" t="str">
        <f t="shared" si="117"/>
        <v>₹200–₹500</v>
      </c>
      <c r="AE1203" t="str">
        <f t="shared" si="118"/>
        <v>51–60%</v>
      </c>
    </row>
    <row r="1204" spans="1:31" x14ac:dyDescent="0.35">
      <c r="A1204" t="s">
        <v>1901</v>
      </c>
      <c r="B1204" t="s">
        <v>10799</v>
      </c>
      <c r="C1204" t="str">
        <f>PROPER(Table3[[#This Row],[product_name2]])</f>
        <v>Brayden Chopro, Electric Vegetable Chopper For Kitchen With 500 Ml Capacity, 400 Watts Copper Motor And 4 Bi-Level Ss Blades (Black)</v>
      </c>
      <c r="D1204" t="s">
        <v>10800</v>
      </c>
      <c r="E1204" t="s">
        <v>469</v>
      </c>
      <c r="F1204" t="str">
        <f>LEFT(Table3[[#This Row],[category]], FIND("|", Table3[[#This Row],[category]]) - 1)</f>
        <v>Electronics</v>
      </c>
      <c r="G1204" t="str">
        <f>MID(Table3[[#This Row],[category]], FIND("|", Table3[[#This Row],[category]]) + 1, FIND("|", Table3[[#This Row],[category]], FIND("|", Table3[[#This Row],[category]]) + 1) - FIND("|", Table3[[#This Row],[category]]) - 1)</f>
        <v>HomeTheater,TV&amp;Video</v>
      </c>
      <c r="H1204" t="str">
        <f>RIGHT(Table3[[#This Row],[category]], LEN(Table3[[#This Row],[category]]) - FIND("|", Table3[[#This Row],[category]], FIND("|", Table3[[#This Row],[category]]) + 1))</f>
        <v>Accessories|RemoteControls</v>
      </c>
      <c r="I1204" s="6">
        <v>299</v>
      </c>
      <c r="J1204" s="6">
        <v>999</v>
      </c>
      <c r="K1204" s="1">
        <f t="shared" si="114"/>
        <v>70.070070070070074</v>
      </c>
      <c r="L1204" s="3">
        <v>0.7</v>
      </c>
      <c r="M1204" s="1">
        <v>3.8</v>
      </c>
      <c r="N1204" s="11">
        <v>928</v>
      </c>
      <c r="O1204" s="7">
        <f>IF(ISNUMBER(Table3[[#This Row],[rating]]), Table3[[#This Row],[rating]], "")</f>
        <v>3.8</v>
      </c>
      <c r="P1204" s="7">
        <f>Table3[[#This Row],[average rating]] + (Table3[[#This Row],[rating_count]] / 1000)</f>
        <v>4.7279999999999998</v>
      </c>
      <c r="Q1204" s="7">
        <f>IFERROR(ROUND(VALUE(Table3[[#This Row],[rating]]), 0), "")</f>
        <v>4</v>
      </c>
      <c r="R1204" t="s">
        <v>1903</v>
      </c>
      <c r="S1204" t="s">
        <v>1904</v>
      </c>
      <c r="T1204" t="s">
        <v>1905</v>
      </c>
      <c r="U1204" t="s">
        <v>1906</v>
      </c>
      <c r="V1204" t="s">
        <v>1907</v>
      </c>
      <c r="W1204" t="s">
        <v>1908</v>
      </c>
      <c r="X1204" t="s">
        <v>1909</v>
      </c>
      <c r="Y1204" t="s">
        <v>1910</v>
      </c>
      <c r="Z1204" s="6">
        <f t="shared" si="115"/>
        <v>927072</v>
      </c>
      <c r="AA1204" s="6">
        <f>IFERROR(VALUE(Table3[[#This Row],[potential revenue]]), 0)</f>
        <v>927072</v>
      </c>
      <c r="AB1204" t="str">
        <f t="shared" si="116"/>
        <v>Yes</v>
      </c>
      <c r="AC1204">
        <f t="shared" si="119"/>
        <v>0</v>
      </c>
      <c r="AD1204" t="str">
        <f t="shared" si="117"/>
        <v>&gt;₹500</v>
      </c>
      <c r="AE1204" t="str">
        <f t="shared" si="118"/>
        <v>71–80%</v>
      </c>
    </row>
    <row r="1205" spans="1:31" x14ac:dyDescent="0.35">
      <c r="A1205" t="s">
        <v>12030</v>
      </c>
      <c r="B1205" t="s">
        <v>9409</v>
      </c>
      <c r="C1205" t="str">
        <f>PROPER(Table3[[#This Row],[product_name2]])</f>
        <v>Bajaj Dx-2 600W Dry Iron With Advance Soleplate And Anti-Bacterial German Coating Technology, Black</v>
      </c>
      <c r="D1205" t="s">
        <v>9410</v>
      </c>
      <c r="E1205" t="s">
        <v>8764</v>
      </c>
      <c r="F1205" t="str">
        <f>LEFT(Table3[[#This Row],[category]], FIND("|", Table3[[#This Row],[category]]) - 1)</f>
        <v>Home&amp;Kitchen</v>
      </c>
      <c r="G1205" t="str">
        <f>MID(Table3[[#This Row],[category]], FIND("|", Table3[[#This Row],[category]]) + 1, FIND("|", Table3[[#This Row],[category]], FIND("|", Table3[[#This Row],[category]]) + 1) - FIND("|", Table3[[#This Row],[category]]) - 1)</f>
        <v>Heating,Cooling&amp;AirQuality</v>
      </c>
      <c r="H1205" t="str">
        <f>RIGHT(Table3[[#This Row],[category]], LEN(Table3[[#This Row],[category]]) - FIND("|", Table3[[#This Row],[category]], FIND("|", Table3[[#This Row],[category]]) + 1))</f>
        <v>WaterHeaters&amp;Geysers|InstantWaterHeaters</v>
      </c>
      <c r="I1205" s="6">
        <v>2699</v>
      </c>
      <c r="J1205" s="6">
        <v>3799</v>
      </c>
      <c r="K1205" s="1">
        <f t="shared" si="114"/>
        <v>28.954988154777574</v>
      </c>
      <c r="L1205" s="3">
        <v>0.28999999999999998</v>
      </c>
      <c r="M1205" s="1">
        <v>4</v>
      </c>
      <c r="N1205" s="11">
        <v>727</v>
      </c>
      <c r="O1205" s="7">
        <f>IF(ISNUMBER(Table3[[#This Row],[rating]]), Table3[[#This Row],[rating]], "")</f>
        <v>4</v>
      </c>
      <c r="P1205" s="7">
        <f>Table3[[#This Row],[average rating]] + (Table3[[#This Row],[rating_count]] / 1000)</f>
        <v>4.7270000000000003</v>
      </c>
      <c r="Q1205" s="7">
        <f>IFERROR(ROUND(VALUE(Table3[[#This Row],[rating]]), 0), "")</f>
        <v>4</v>
      </c>
      <c r="R1205" t="s">
        <v>12032</v>
      </c>
      <c r="S1205" t="s">
        <v>12033</v>
      </c>
      <c r="T1205" t="s">
        <v>12034</v>
      </c>
      <c r="U1205" t="s">
        <v>12035</v>
      </c>
      <c r="V1205" t="s">
        <v>12036</v>
      </c>
      <c r="W1205" t="s">
        <v>12037</v>
      </c>
      <c r="X1205" t="s">
        <v>12038</v>
      </c>
      <c r="Y1205" t="s">
        <v>12039</v>
      </c>
      <c r="Z1205" s="6">
        <f t="shared" si="115"/>
        <v>2761873</v>
      </c>
      <c r="AA1205" s="6">
        <f>IFERROR(VALUE(Table3[[#This Row],[potential revenue]]), 0)</f>
        <v>2761873</v>
      </c>
      <c r="AB1205" t="str">
        <f t="shared" si="116"/>
        <v>Yes</v>
      </c>
      <c r="AC1205">
        <f t="shared" si="119"/>
        <v>0</v>
      </c>
      <c r="AD1205" t="str">
        <f t="shared" si="117"/>
        <v>₹200–₹500</v>
      </c>
      <c r="AE1205" t="str">
        <f t="shared" si="118"/>
        <v>21–30%</v>
      </c>
    </row>
    <row r="1206" spans="1:31" x14ac:dyDescent="0.35">
      <c r="A1206" t="s">
        <v>2334</v>
      </c>
      <c r="B1206" t="s">
        <v>382</v>
      </c>
      <c r="C1206" t="str">
        <f>PROPER(Table3[[#This Row],[product_name2]])</f>
        <v>Oneplus 126 Cm (50 Inches) Y Series 4K Ultra Hd Smart Android Led Tv 50Y1S Pro (Black)</v>
      </c>
      <c r="D1206" t="s">
        <v>383</v>
      </c>
      <c r="E1206" t="s">
        <v>2336</v>
      </c>
      <c r="F1206" t="str">
        <f>LEFT(Table3[[#This Row],[category]], FIND("|", Table3[[#This Row],[category]]) - 1)</f>
        <v>Electronics</v>
      </c>
      <c r="G1206" t="str">
        <f>MID(Table3[[#This Row],[category]], FIND("|", Table3[[#This Row],[category]]) + 1, FIND("|", Table3[[#This Row],[category]], FIND("|", Table3[[#This Row],[category]]) + 1) - FIND("|", Table3[[#This Row],[category]]) - 1)</f>
        <v>HomeAudio</v>
      </c>
      <c r="H1206" t="str">
        <f>RIGHT(Table3[[#This Row],[category]], LEN(Table3[[#This Row],[category]]) - FIND("|", Table3[[#This Row],[category]], FIND("|", Table3[[#This Row],[category]]) + 1))</f>
        <v>MediaStreamingDevices|StreamingClients</v>
      </c>
      <c r="I1206" s="6">
        <v>4699</v>
      </c>
      <c r="J1206" s="6">
        <v>4699</v>
      </c>
      <c r="K1206" s="1">
        <f t="shared" si="114"/>
        <v>0</v>
      </c>
      <c r="L1206" s="3">
        <v>0</v>
      </c>
      <c r="M1206" s="1">
        <v>4.5</v>
      </c>
      <c r="N1206" s="11">
        <v>224</v>
      </c>
      <c r="O1206" s="7">
        <f>IF(ISNUMBER(Table3[[#This Row],[rating]]), Table3[[#This Row],[rating]], "")</f>
        <v>4.5</v>
      </c>
      <c r="P1206" s="7">
        <f>Table3[[#This Row],[average rating]] + (Table3[[#This Row],[rating_count]] / 1000)</f>
        <v>4.7240000000000002</v>
      </c>
      <c r="Q1206" s="7">
        <f>IFERROR(ROUND(VALUE(Table3[[#This Row],[rating]]), 0), "")</f>
        <v>5</v>
      </c>
      <c r="R1206" t="s">
        <v>2337</v>
      </c>
      <c r="S1206" t="s">
        <v>2338</v>
      </c>
      <c r="T1206" t="s">
        <v>2339</v>
      </c>
      <c r="U1206" t="s">
        <v>2340</v>
      </c>
      <c r="V1206" t="s">
        <v>2341</v>
      </c>
      <c r="W1206" t="s">
        <v>2342</v>
      </c>
      <c r="X1206" t="s">
        <v>2343</v>
      </c>
      <c r="Y1206" t="s">
        <v>2344</v>
      </c>
      <c r="Z1206" s="6">
        <f t="shared" si="115"/>
        <v>1052576</v>
      </c>
      <c r="AA1206" s="6">
        <f>IFERROR(VALUE(Table3[[#This Row],[potential revenue]]), 0)</f>
        <v>1052576</v>
      </c>
      <c r="AB1206" t="str">
        <f t="shared" si="116"/>
        <v>No</v>
      </c>
      <c r="AC1206">
        <f t="shared" si="119"/>
        <v>0</v>
      </c>
      <c r="AD1206" t="str">
        <f t="shared" si="117"/>
        <v>&gt;₹500</v>
      </c>
      <c r="AE1206" t="str">
        <f t="shared" si="118"/>
        <v>0–10%</v>
      </c>
    </row>
    <row r="1207" spans="1:31" x14ac:dyDescent="0.35">
      <c r="A1207" t="s">
        <v>9584</v>
      </c>
      <c r="B1207" t="s">
        <v>206</v>
      </c>
      <c r="C1207" t="str">
        <f>PROPER(Table3[[#This Row],[product_name2]])</f>
        <v>Duracell Usb Lightning Apple Certified (Mfi) Braided Sync &amp; Charge Cable For Iphone, Ipad And Ipod. Fast Charging Lightning Cable, 3.9 Feet (1.2M) - Black</v>
      </c>
      <c r="D1207" t="s">
        <v>207</v>
      </c>
      <c r="E1207" t="s">
        <v>8617</v>
      </c>
      <c r="F1207" t="str">
        <f>LEFT(Table3[[#This Row],[category]], FIND("|", Table3[[#This Row],[category]]) - 1)</f>
        <v>Home&amp;Kitchen</v>
      </c>
      <c r="G1207" t="str">
        <f>MID(Table3[[#This Row],[category]], FIND("|", Table3[[#This Row],[category]]) + 1, FIND("|", Table3[[#This Row],[category]], FIND("|", Table3[[#This Row],[category]]) + 1) - FIND("|", Table3[[#This Row],[category]]) - 1)</f>
        <v>Kitchen&amp;HomeAppliances</v>
      </c>
      <c r="H1207" t="str">
        <f>RIGHT(Table3[[#This Row],[category]], LEN(Table3[[#This Row],[category]]) - FIND("|", Table3[[#This Row],[category]], FIND("|", Table3[[#This Row],[category]]) + 1))</f>
        <v>Vacuum,Cleaning&amp;Ironing|Irons,Steamers&amp;Accessories|LintShavers</v>
      </c>
      <c r="I1207" s="6">
        <v>319</v>
      </c>
      <c r="J1207" s="6">
        <v>749</v>
      </c>
      <c r="K1207" s="1">
        <f t="shared" si="114"/>
        <v>57.409879839786385</v>
      </c>
      <c r="L1207" s="3">
        <v>0.56999999999999995</v>
      </c>
      <c r="M1207" s="1">
        <v>4.5999999999999996</v>
      </c>
      <c r="N1207" s="11">
        <v>124</v>
      </c>
      <c r="O1207" s="7">
        <f>IF(ISNUMBER(Table3[[#This Row],[rating]]), Table3[[#This Row],[rating]], "")</f>
        <v>4.5999999999999996</v>
      </c>
      <c r="P1207" s="7">
        <f>Table3[[#This Row],[average rating]] + (Table3[[#This Row],[rating_count]] / 1000)</f>
        <v>4.7239999999999993</v>
      </c>
      <c r="Q1207" s="7">
        <f>IFERROR(ROUND(VALUE(Table3[[#This Row],[rating]]), 0), "")</f>
        <v>5</v>
      </c>
      <c r="R1207" t="s">
        <v>9586</v>
      </c>
      <c r="S1207" t="s">
        <v>9587</v>
      </c>
      <c r="T1207" t="s">
        <v>9588</v>
      </c>
      <c r="U1207" t="s">
        <v>9589</v>
      </c>
      <c r="V1207" t="s">
        <v>9590</v>
      </c>
      <c r="W1207" t="s">
        <v>9591</v>
      </c>
      <c r="X1207" t="s">
        <v>9592</v>
      </c>
      <c r="Y1207" t="s">
        <v>9593</v>
      </c>
      <c r="Z1207" s="6">
        <f t="shared" si="115"/>
        <v>92876</v>
      </c>
      <c r="AA1207" s="6">
        <f>IFERROR(VALUE(Table3[[#This Row],[potential revenue]]), 0)</f>
        <v>92876</v>
      </c>
      <c r="AB1207" t="str">
        <f t="shared" si="116"/>
        <v>No</v>
      </c>
      <c r="AC1207">
        <f t="shared" si="119"/>
        <v>0</v>
      </c>
      <c r="AD1207" t="str">
        <f t="shared" si="117"/>
        <v>&gt;₹500</v>
      </c>
      <c r="AE1207" t="str">
        <f t="shared" si="118"/>
        <v>51–60%</v>
      </c>
    </row>
    <row r="1208" spans="1:31" x14ac:dyDescent="0.35">
      <c r="A1208" t="s">
        <v>11305</v>
      </c>
      <c r="B1208" t="s">
        <v>236</v>
      </c>
      <c r="C1208" t="str">
        <f>PROPER(Table3[[#This Row],[product_name2]])</f>
        <v>Flix Micro Usb Cable For Smartphone (Black)</v>
      </c>
      <c r="D1208" t="s">
        <v>237</v>
      </c>
      <c r="E1208" t="s">
        <v>10143</v>
      </c>
      <c r="F1208" t="str">
        <f>LEFT(Table3[[#This Row],[category]], FIND("|", Table3[[#This Row],[category]]) - 1)</f>
        <v>Home&amp;Kitchen</v>
      </c>
      <c r="G1208" t="str">
        <f>MID(Table3[[#This Row],[category]], FIND("|", Table3[[#This Row],[category]]) + 1, FIND("|", Table3[[#This Row],[category]], FIND("|", Table3[[#This Row],[category]]) + 1) - FIND("|", Table3[[#This Row],[category]]) - 1)</f>
        <v>Kitchen&amp;HomeAppliances</v>
      </c>
      <c r="H1208" t="str">
        <f>RIGHT(Table3[[#This Row],[category]], LEN(Table3[[#This Row],[category]]) - FIND("|", Table3[[#This Row],[category]], FIND("|", Table3[[#This Row],[category]]) + 1))</f>
        <v>WaterPurifiers&amp;Accessories|WaterFilters&amp;Purifiers</v>
      </c>
      <c r="I1208" s="6">
        <v>4999</v>
      </c>
      <c r="J1208" s="6">
        <v>24999</v>
      </c>
      <c r="K1208" s="1">
        <f t="shared" si="114"/>
        <v>80.003200128005119</v>
      </c>
      <c r="L1208" s="3">
        <v>0.8</v>
      </c>
      <c r="M1208" s="1">
        <v>4.5999999999999996</v>
      </c>
      <c r="N1208" s="11">
        <v>124</v>
      </c>
      <c r="O1208" s="7">
        <f>IF(ISNUMBER(Table3[[#This Row],[rating]]), Table3[[#This Row],[rating]], "")</f>
        <v>4.5999999999999996</v>
      </c>
      <c r="P1208" s="7">
        <f>Table3[[#This Row],[average rating]] + (Table3[[#This Row],[rating_count]] / 1000)</f>
        <v>4.7239999999999993</v>
      </c>
      <c r="Q1208" s="7">
        <f>IFERROR(ROUND(VALUE(Table3[[#This Row],[rating]]), 0), "")</f>
        <v>5</v>
      </c>
      <c r="R1208" t="s">
        <v>11307</v>
      </c>
      <c r="S1208" t="s">
        <v>11308</v>
      </c>
      <c r="T1208" t="s">
        <v>11309</v>
      </c>
      <c r="U1208" t="s">
        <v>11310</v>
      </c>
      <c r="V1208" t="s">
        <v>11311</v>
      </c>
      <c r="W1208" t="s">
        <v>11312</v>
      </c>
      <c r="X1208" t="s">
        <v>11313</v>
      </c>
      <c r="Y1208" t="s">
        <v>11314</v>
      </c>
      <c r="Z1208" s="6">
        <f t="shared" si="115"/>
        <v>3099876</v>
      </c>
      <c r="AA1208" s="6">
        <f>IFERROR(VALUE(Table3[[#This Row],[potential revenue]]), 0)</f>
        <v>3099876</v>
      </c>
      <c r="AB1208" t="str">
        <f t="shared" si="116"/>
        <v>Yes</v>
      </c>
      <c r="AC1208">
        <f t="shared" si="119"/>
        <v>0</v>
      </c>
      <c r="AD1208" t="str">
        <f t="shared" si="117"/>
        <v>₹200–₹500</v>
      </c>
      <c r="AE1208" t="str">
        <f t="shared" si="118"/>
        <v>81–90%</v>
      </c>
    </row>
    <row r="1209" spans="1:31" x14ac:dyDescent="0.35">
      <c r="A1209" t="s">
        <v>11315</v>
      </c>
      <c r="B1209" t="s">
        <v>7587</v>
      </c>
      <c r="C1209" t="str">
        <f>PROPER(Table3[[#This Row],[product_name2]])</f>
        <v>Camel Fabrica Acrylic Ultra Color - 15Ml Each, 10 Shades</v>
      </c>
      <c r="D1209" t="s">
        <v>7588</v>
      </c>
      <c r="E1209" t="s">
        <v>9657</v>
      </c>
      <c r="F1209" t="str">
        <f>LEFT(Table3[[#This Row],[category]], FIND("|", Table3[[#This Row],[category]]) - 1)</f>
        <v>Home&amp;Kitchen</v>
      </c>
      <c r="G1209" t="str">
        <f>MID(Table3[[#This Row],[category]], FIND("|", Table3[[#This Row],[category]]) + 1, FIND("|", Table3[[#This Row],[category]], FIND("|", Table3[[#This Row],[category]]) + 1) - FIND("|", Table3[[#This Row],[category]]) - 1)</f>
        <v>Kitchen&amp;HomeAppliances</v>
      </c>
      <c r="H1209" t="str">
        <f>RIGHT(Table3[[#This Row],[category]], LEN(Table3[[#This Row],[category]]) - FIND("|", Table3[[#This Row],[category]], FIND("|", Table3[[#This Row],[category]]) + 1))</f>
        <v>Coffee,Tea&amp;Espresso|DripCoffeeMachines</v>
      </c>
      <c r="I1209" s="6">
        <v>1189</v>
      </c>
      <c r="J1209" s="6">
        <v>2400</v>
      </c>
      <c r="K1209" s="1">
        <f t="shared" si="114"/>
        <v>50.458333333333336</v>
      </c>
      <c r="L1209" s="3">
        <v>0.5</v>
      </c>
      <c r="M1209" s="1">
        <v>4.0999999999999996</v>
      </c>
      <c r="N1209" s="11">
        <v>618</v>
      </c>
      <c r="O1209" s="7">
        <f>IF(ISNUMBER(Table3[[#This Row],[rating]]), Table3[[#This Row],[rating]], "")</f>
        <v>4.0999999999999996</v>
      </c>
      <c r="P1209" s="7">
        <f>Table3[[#This Row],[average rating]] + (Table3[[#This Row],[rating_count]] / 1000)</f>
        <v>4.718</v>
      </c>
      <c r="Q1209" s="7">
        <f>IFERROR(ROUND(VALUE(Table3[[#This Row],[rating]]), 0), "")</f>
        <v>4</v>
      </c>
      <c r="R1209" t="s">
        <v>11317</v>
      </c>
      <c r="S1209" t="s">
        <v>11318</v>
      </c>
      <c r="T1209" t="s">
        <v>11319</v>
      </c>
      <c r="U1209" t="s">
        <v>11320</v>
      </c>
      <c r="V1209" t="s">
        <v>11321</v>
      </c>
      <c r="W1209" t="s">
        <v>11322</v>
      </c>
      <c r="X1209" t="s">
        <v>11323</v>
      </c>
      <c r="Y1209" t="s">
        <v>11324</v>
      </c>
      <c r="Z1209" s="6">
        <f t="shared" si="115"/>
        <v>1483200</v>
      </c>
      <c r="AA1209" s="6">
        <f>IFERROR(VALUE(Table3[[#This Row],[potential revenue]]), 0)</f>
        <v>1483200</v>
      </c>
      <c r="AB1209" t="str">
        <f t="shared" si="116"/>
        <v>Yes</v>
      </c>
      <c r="AC1209">
        <f t="shared" si="119"/>
        <v>0</v>
      </c>
      <c r="AD1209" t="str">
        <f t="shared" si="117"/>
        <v>&gt;₹500</v>
      </c>
      <c r="AE1209" t="str">
        <f t="shared" si="118"/>
        <v>51–60%</v>
      </c>
    </row>
    <row r="1210" spans="1:31" x14ac:dyDescent="0.35">
      <c r="A1210" t="s">
        <v>7551</v>
      </c>
      <c r="B1210" t="s">
        <v>10213</v>
      </c>
      <c r="C1210" t="str">
        <f>PROPER(Table3[[#This Row],[product_name2]])</f>
        <v>Bajaj Atx 4 750-Watt Pop-Up Toaster (White)</v>
      </c>
      <c r="D1210" t="s">
        <v>10214</v>
      </c>
      <c r="E1210" t="s">
        <v>7553</v>
      </c>
      <c r="F1210" t="str">
        <f>LEFT(Table3[[#This Row],[category]], FIND("|", Table3[[#This Row],[category]]) - 1)</f>
        <v>Computers&amp;Accessories</v>
      </c>
      <c r="G1210" t="str">
        <f>MID(Table3[[#This Row],[category]], FIND("|", Table3[[#This Row],[category]]) + 1, FIND("|", Table3[[#This Row],[category]], FIND("|", Table3[[#This Row],[category]]) + 1) - FIND("|", Table3[[#This Row],[category]]) - 1)</f>
        <v>Accessories&amp;Peripherals</v>
      </c>
      <c r="H1210" t="str">
        <f>RIGHT(Table3[[#This Row],[category]], LEN(Table3[[#This Row],[category]]) - FIND("|", Table3[[#This Row],[category]], FIND("|", Table3[[#This Row],[category]]) + 1))</f>
        <v>Cables&amp;Accessories|Cables|SATACables</v>
      </c>
      <c r="I1210" s="6">
        <v>349</v>
      </c>
      <c r="J1210" s="6">
        <v>999</v>
      </c>
      <c r="K1210" s="1">
        <f t="shared" si="114"/>
        <v>65.06506506506507</v>
      </c>
      <c r="L1210" s="3">
        <v>0.65</v>
      </c>
      <c r="M1210" s="1">
        <v>3.9</v>
      </c>
      <c r="N1210" s="11">
        <v>817</v>
      </c>
      <c r="O1210" s="7">
        <f>IF(ISNUMBER(Table3[[#This Row],[rating]]), Table3[[#This Row],[rating]], "")</f>
        <v>3.9</v>
      </c>
      <c r="P1210" s="7">
        <f>Table3[[#This Row],[average rating]] + (Table3[[#This Row],[rating_count]] / 1000)</f>
        <v>4.7169999999999996</v>
      </c>
      <c r="Q1210" s="7">
        <f>IFERROR(ROUND(VALUE(Table3[[#This Row],[rating]]), 0), "")</f>
        <v>4</v>
      </c>
      <c r="R1210" t="s">
        <v>7554</v>
      </c>
      <c r="S1210" t="s">
        <v>7555</v>
      </c>
      <c r="T1210" t="s">
        <v>7556</v>
      </c>
      <c r="U1210" t="s">
        <v>7557</v>
      </c>
      <c r="V1210" t="s">
        <v>7558</v>
      </c>
      <c r="W1210" t="s">
        <v>7559</v>
      </c>
      <c r="X1210" t="s">
        <v>7560</v>
      </c>
      <c r="Y1210" t="s">
        <v>7561</v>
      </c>
      <c r="Z1210" s="6">
        <f t="shared" si="115"/>
        <v>816183</v>
      </c>
      <c r="AA1210" s="6">
        <f>IFERROR(VALUE(Table3[[#This Row],[potential revenue]]), 0)</f>
        <v>816183</v>
      </c>
      <c r="AB1210" t="str">
        <f t="shared" si="116"/>
        <v>Yes</v>
      </c>
      <c r="AC1210">
        <f t="shared" si="119"/>
        <v>0</v>
      </c>
      <c r="AD1210" t="str">
        <f t="shared" si="117"/>
        <v>&gt;₹500</v>
      </c>
      <c r="AE1210" t="str">
        <f t="shared" si="118"/>
        <v>61–70%</v>
      </c>
    </row>
    <row r="1211" spans="1:31" x14ac:dyDescent="0.35">
      <c r="A1211" t="s">
        <v>2397</v>
      </c>
      <c r="B1211" t="s">
        <v>4282</v>
      </c>
      <c r="C1211" t="str">
        <f>PROPER(Table3[[#This Row],[product_name2]])</f>
        <v>Motorola A10 Dual Sim Keypad Mobile With 1750 Mah Battery, Expandable Storage Upto 32Gb, Wireless Fm With Recording - Dark Blue</v>
      </c>
      <c r="D1211" t="s">
        <v>4283</v>
      </c>
      <c r="E1211" t="s">
        <v>469</v>
      </c>
      <c r="F1211" t="str">
        <f>LEFT(Table3[[#This Row],[category]], FIND("|", Table3[[#This Row],[category]]) - 1)</f>
        <v>Electronics</v>
      </c>
      <c r="G1211" t="str">
        <f>MID(Table3[[#This Row],[category]], FIND("|", Table3[[#This Row],[category]]) + 1, FIND("|", Table3[[#This Row],[category]], FIND("|", Table3[[#This Row],[category]]) + 1) - FIND("|", Table3[[#This Row],[category]]) - 1)</f>
        <v>HomeTheater,TV&amp;Video</v>
      </c>
      <c r="H1211" t="str">
        <f>RIGHT(Table3[[#This Row],[category]], LEN(Table3[[#This Row],[category]]) - FIND("|", Table3[[#This Row],[category]], FIND("|", Table3[[#This Row],[category]]) + 1))</f>
        <v>Accessories|RemoteControls</v>
      </c>
      <c r="I1211" s="6">
        <v>349</v>
      </c>
      <c r="J1211" s="6">
        <v>999</v>
      </c>
      <c r="K1211" s="1">
        <f t="shared" si="114"/>
        <v>65.06506506506507</v>
      </c>
      <c r="L1211" s="3">
        <v>0.65</v>
      </c>
      <c r="M1211" s="1">
        <v>4.2</v>
      </c>
      <c r="N1211" s="11">
        <v>513</v>
      </c>
      <c r="O1211" s="7">
        <f>IF(ISNUMBER(Table3[[#This Row],[rating]]), Table3[[#This Row],[rating]], "")</f>
        <v>4.2</v>
      </c>
      <c r="P1211" s="7">
        <f>Table3[[#This Row],[average rating]] + (Table3[[#This Row],[rating_count]] / 1000)</f>
        <v>4.7130000000000001</v>
      </c>
      <c r="Q1211" s="7">
        <f>IFERROR(ROUND(VALUE(Table3[[#This Row],[rating]]), 0), "")</f>
        <v>4</v>
      </c>
      <c r="R1211" t="s">
        <v>2399</v>
      </c>
      <c r="S1211" t="s">
        <v>2400</v>
      </c>
      <c r="T1211" t="s">
        <v>2401</v>
      </c>
      <c r="U1211" t="s">
        <v>2402</v>
      </c>
      <c r="V1211" t="s">
        <v>2403</v>
      </c>
      <c r="W1211" t="s">
        <v>2404</v>
      </c>
      <c r="X1211" t="s">
        <v>2405</v>
      </c>
      <c r="Y1211" t="s">
        <v>2406</v>
      </c>
      <c r="Z1211" s="6">
        <f t="shared" si="115"/>
        <v>512487</v>
      </c>
      <c r="AA1211" s="6">
        <f>IFERROR(VALUE(Table3[[#This Row],[potential revenue]]), 0)</f>
        <v>512487</v>
      </c>
      <c r="AB1211" t="str">
        <f t="shared" si="116"/>
        <v>Yes</v>
      </c>
      <c r="AC1211">
        <f t="shared" si="119"/>
        <v>0</v>
      </c>
      <c r="AD1211" t="str">
        <f t="shared" si="117"/>
        <v>₹200–₹500</v>
      </c>
      <c r="AE1211" t="str">
        <f t="shared" si="118"/>
        <v>61–70%</v>
      </c>
    </row>
    <row r="1212" spans="1:31" x14ac:dyDescent="0.35">
      <c r="A1212" t="s">
        <v>8430</v>
      </c>
      <c r="B1212" t="s">
        <v>3570</v>
      </c>
      <c r="C1212" t="str">
        <f>PROPER(Table3[[#This Row],[product_name2]])</f>
        <v>Samsung Galaxy M33 5G (Emerald Brown, 6Gb, 128Gb Storage) | 6000Mah Battery | Upto 12Gb Ram With Ram Plus | Travel Adapter To Be Purchased Separately</v>
      </c>
      <c r="D1212" t="s">
        <v>3247</v>
      </c>
      <c r="E1212" t="s">
        <v>7620</v>
      </c>
      <c r="F1212" t="str">
        <f>LEFT(Table3[[#This Row],[category]], FIND("|", Table3[[#This Row],[category]]) - 1)</f>
        <v>Computers&amp;Accessories</v>
      </c>
      <c r="G1212" t="str">
        <f>MID(Table3[[#This Row],[category]], FIND("|", Table3[[#This Row],[category]]) + 1, FIND("|", Table3[[#This Row],[category]], FIND("|", Table3[[#This Row],[category]]) + 1) - FIND("|", Table3[[#This Row],[category]]) - 1)</f>
        <v>Accessories&amp;Peripherals</v>
      </c>
      <c r="H1212" t="str">
        <f>RIGHT(Table3[[#This Row],[category]], LEN(Table3[[#This Row],[category]]) - FIND("|", Table3[[#This Row],[category]], FIND("|", Table3[[#This Row],[category]]) + 1))</f>
        <v>PCGamingPeripherals|GamingKeyboards</v>
      </c>
      <c r="I1212" s="6">
        <v>1519</v>
      </c>
      <c r="J1212" s="6">
        <v>3499</v>
      </c>
      <c r="K1212" s="1">
        <f t="shared" si="114"/>
        <v>56.587596456130321</v>
      </c>
      <c r="L1212" s="3">
        <v>0.56999999999999995</v>
      </c>
      <c r="M1212" s="1">
        <v>4.3</v>
      </c>
      <c r="N1212" s="11">
        <v>408</v>
      </c>
      <c r="O1212" s="7">
        <f>IF(ISNUMBER(Table3[[#This Row],[rating]]), Table3[[#This Row],[rating]], "")</f>
        <v>4.3</v>
      </c>
      <c r="P1212" s="7">
        <f>Table3[[#This Row],[average rating]] + (Table3[[#This Row],[rating_count]] / 1000)</f>
        <v>4.7080000000000002</v>
      </c>
      <c r="Q1212" s="7">
        <f>IFERROR(ROUND(VALUE(Table3[[#This Row],[rating]]), 0), "")</f>
        <v>4</v>
      </c>
      <c r="R1212" t="s">
        <v>8432</v>
      </c>
      <c r="S1212" t="s">
        <v>8433</v>
      </c>
      <c r="T1212" t="s">
        <v>8434</v>
      </c>
      <c r="U1212" t="s">
        <v>8435</v>
      </c>
      <c r="V1212" t="s">
        <v>8436</v>
      </c>
      <c r="W1212" t="s">
        <v>8437</v>
      </c>
      <c r="X1212" t="s">
        <v>8438</v>
      </c>
      <c r="Y1212" t="s">
        <v>8439</v>
      </c>
      <c r="Z1212" s="6">
        <f t="shared" si="115"/>
        <v>1427592</v>
      </c>
      <c r="AA1212" s="6">
        <f>IFERROR(VALUE(Table3[[#This Row],[potential revenue]]), 0)</f>
        <v>1427592</v>
      </c>
      <c r="AB1212" t="str">
        <f t="shared" si="116"/>
        <v>Yes</v>
      </c>
      <c r="AC1212">
        <f t="shared" si="119"/>
        <v>0</v>
      </c>
      <c r="AD1212" t="str">
        <f t="shared" si="117"/>
        <v>₹200–₹500</v>
      </c>
      <c r="AE1212" t="str">
        <f t="shared" si="118"/>
        <v>51–60%</v>
      </c>
    </row>
    <row r="1213" spans="1:31" x14ac:dyDescent="0.35">
      <c r="A1213" t="s">
        <v>1767</v>
      </c>
      <c r="B1213" t="s">
        <v>2381</v>
      </c>
      <c r="C1213" t="str">
        <f>PROPER(Table3[[#This Row],[product_name2]])</f>
        <v>Krisons Thunder Speaker, Multimedia Home Theatre, Floor Standing Speaker, Led Display With Bluetooth, Fm, Usb, Micro Sd Card, Aux Connectivity</v>
      </c>
      <c r="D1213" t="s">
        <v>2382</v>
      </c>
      <c r="E1213" t="s">
        <v>469</v>
      </c>
      <c r="F1213" t="str">
        <f>LEFT(Table3[[#This Row],[category]], FIND("|", Table3[[#This Row],[category]]) - 1)</f>
        <v>Electronics</v>
      </c>
      <c r="G1213" t="str">
        <f>MID(Table3[[#This Row],[category]], FIND("|", Table3[[#This Row],[category]]) + 1, FIND("|", Table3[[#This Row],[category]], FIND("|", Table3[[#This Row],[category]]) + 1) - FIND("|", Table3[[#This Row],[category]]) - 1)</f>
        <v>HomeTheater,TV&amp;Video</v>
      </c>
      <c r="H1213" t="str">
        <f>RIGHT(Table3[[#This Row],[category]], LEN(Table3[[#This Row],[category]]) - FIND("|", Table3[[#This Row],[category]], FIND("|", Table3[[#This Row],[category]]) + 1))</f>
        <v>Accessories|RemoteControls</v>
      </c>
      <c r="I1213" s="6">
        <v>547</v>
      </c>
      <c r="J1213" s="6">
        <v>2999</v>
      </c>
      <c r="K1213" s="1">
        <f t="shared" si="114"/>
        <v>81.760586862287425</v>
      </c>
      <c r="L1213" s="3">
        <v>0.82</v>
      </c>
      <c r="M1213" s="1">
        <v>4.3</v>
      </c>
      <c r="N1213" s="11">
        <v>407</v>
      </c>
      <c r="O1213" s="7">
        <f>IF(ISNUMBER(Table3[[#This Row],[rating]]), Table3[[#This Row],[rating]], "")</f>
        <v>4.3</v>
      </c>
      <c r="P1213" s="7">
        <f>Table3[[#This Row],[average rating]] + (Table3[[#This Row],[rating_count]] / 1000)</f>
        <v>4.7069999999999999</v>
      </c>
      <c r="Q1213" s="7">
        <f>IFERROR(ROUND(VALUE(Table3[[#This Row],[rating]]), 0), "")</f>
        <v>4</v>
      </c>
      <c r="R1213" t="s">
        <v>1769</v>
      </c>
      <c r="S1213" t="s">
        <v>1770</v>
      </c>
      <c r="T1213" t="s">
        <v>1771</v>
      </c>
      <c r="U1213" t="s">
        <v>1772</v>
      </c>
      <c r="V1213" t="s">
        <v>1773</v>
      </c>
      <c r="W1213" t="s">
        <v>1774</v>
      </c>
      <c r="X1213" t="s">
        <v>1775</v>
      </c>
      <c r="Y1213" t="s">
        <v>1776</v>
      </c>
      <c r="Z1213" s="6">
        <f t="shared" si="115"/>
        <v>1220593</v>
      </c>
      <c r="AA1213" s="6">
        <f>IFERROR(VALUE(Table3[[#This Row],[potential revenue]]), 0)</f>
        <v>1220593</v>
      </c>
      <c r="AB1213" t="str">
        <f t="shared" si="116"/>
        <v>Yes</v>
      </c>
      <c r="AC1213">
        <f t="shared" si="119"/>
        <v>0</v>
      </c>
      <c r="AD1213" t="str">
        <f t="shared" si="117"/>
        <v>&gt;₹500</v>
      </c>
      <c r="AE1213" t="str">
        <f t="shared" si="118"/>
        <v>81–90%</v>
      </c>
    </row>
    <row r="1214" spans="1:31" x14ac:dyDescent="0.35">
      <c r="A1214" t="s">
        <v>4630</v>
      </c>
      <c r="B1214" t="s">
        <v>1301</v>
      </c>
      <c r="C1214" t="str">
        <f>PROPER(Table3[[#This Row],[product_name2]])</f>
        <v>Kodak 80 Cm (32 Inches) Hd Ready Certified Android Led Tv 32Hdx7Xpro (Black)</v>
      </c>
      <c r="D1214" t="s">
        <v>1302</v>
      </c>
      <c r="E1214" t="s">
        <v>4632</v>
      </c>
      <c r="F1214" t="str">
        <f>LEFT(Table3[[#This Row],[category]], FIND("|", Table3[[#This Row],[category]]) - 1)</f>
        <v>Electronics</v>
      </c>
      <c r="G1214" t="str">
        <f>MID(Table3[[#This Row],[category]], FIND("|", Table3[[#This Row],[category]]) + 1, FIND("|", Table3[[#This Row],[category]], FIND("|", Table3[[#This Row],[category]]) + 1) - FIND("|", Table3[[#This Row],[category]]) - 1)</f>
        <v>Mobiles&amp;Accessories</v>
      </c>
      <c r="H1214" t="str">
        <f>RIGHT(Table3[[#This Row],[category]], LEN(Table3[[#This Row],[category]]) - FIND("|", Table3[[#This Row],[category]], FIND("|", Table3[[#This Row],[category]]) + 1))</f>
        <v>MobileAccessories|D√©cor|PhoneCharms</v>
      </c>
      <c r="I1214" s="6">
        <v>99</v>
      </c>
      <c r="J1214" s="6">
        <v>999</v>
      </c>
      <c r="K1214" s="1">
        <f t="shared" si="114"/>
        <v>90.090090090090087</v>
      </c>
      <c r="L1214" s="3">
        <v>0.9</v>
      </c>
      <c r="M1214" s="1">
        <v>4.4000000000000004</v>
      </c>
      <c r="N1214" s="11">
        <v>305</v>
      </c>
      <c r="O1214" s="7">
        <f>IF(ISNUMBER(Table3[[#This Row],[rating]]), Table3[[#This Row],[rating]], "")</f>
        <v>4.4000000000000004</v>
      </c>
      <c r="P1214" s="7">
        <f>Table3[[#This Row],[average rating]] + (Table3[[#This Row],[rating_count]] / 1000)</f>
        <v>4.7050000000000001</v>
      </c>
      <c r="Q1214" s="7">
        <f>IFERROR(ROUND(VALUE(Table3[[#This Row],[rating]]), 0), "")</f>
        <v>4</v>
      </c>
      <c r="R1214" t="s">
        <v>4633</v>
      </c>
      <c r="S1214" t="s">
        <v>4634</v>
      </c>
      <c r="T1214" t="s">
        <v>4635</v>
      </c>
      <c r="U1214" t="s">
        <v>4636</v>
      </c>
      <c r="V1214" t="s">
        <v>4637</v>
      </c>
      <c r="W1214" t="s">
        <v>4638</v>
      </c>
      <c r="X1214" t="s">
        <v>4639</v>
      </c>
      <c r="Y1214" t="s">
        <v>4640</v>
      </c>
      <c r="Z1214" s="6">
        <f t="shared" si="115"/>
        <v>304695</v>
      </c>
      <c r="AA1214" s="6">
        <f>IFERROR(VALUE(Table3[[#This Row],[potential revenue]]), 0)</f>
        <v>304695</v>
      </c>
      <c r="AB1214" t="str">
        <f t="shared" si="116"/>
        <v>Yes</v>
      </c>
      <c r="AC1214">
        <f t="shared" si="119"/>
        <v>0</v>
      </c>
      <c r="AD1214" t="str">
        <f t="shared" si="117"/>
        <v>&gt;₹500</v>
      </c>
      <c r="AE1214" t="str">
        <f t="shared" si="118"/>
        <v>91–100%</v>
      </c>
    </row>
    <row r="1215" spans="1:31" x14ac:dyDescent="0.35">
      <c r="A1215" t="s">
        <v>715</v>
      </c>
      <c r="B1215" t="s">
        <v>5727</v>
      </c>
      <c r="C1215" t="str">
        <f>PROPER(Table3[[#This Row],[product_name2]])</f>
        <v>Rts [2 Pack] Mini Usb C Type C Adapter Plug, Type C Female To Usb A Male Charger Charging Cable Adapter Converter Compatible For Iphone, Samsung S20 Ultra/S21/S10/S8/S9/Macbook Pro Ipad Silver</v>
      </c>
      <c r="D1215" t="s">
        <v>5728</v>
      </c>
      <c r="E1215" t="s">
        <v>20</v>
      </c>
      <c r="F1215" t="str">
        <f>LEFT(Table3[[#This Row],[category]], FIND("|", Table3[[#This Row],[category]]) - 1)</f>
        <v>Computers&amp;Accessories</v>
      </c>
      <c r="G1215" t="str">
        <f>MID(Table3[[#This Row],[category]], FIND("|", Table3[[#This Row],[category]]) + 1, FIND("|", Table3[[#This Row],[category]], FIND("|", Table3[[#This Row],[category]]) + 1) - FIND("|", Table3[[#This Row],[category]]) - 1)</f>
        <v>Accessories&amp;Peripherals</v>
      </c>
      <c r="H1215" t="str">
        <f>RIGHT(Table3[[#This Row],[category]], LEN(Table3[[#This Row],[category]]) - FIND("|", Table3[[#This Row],[category]], FIND("|", Table3[[#This Row],[category]]) + 1))</f>
        <v>Cables&amp;Accessories|Cables|USBCables</v>
      </c>
      <c r="I1215" s="6">
        <v>199</v>
      </c>
      <c r="J1215" s="6">
        <v>499</v>
      </c>
      <c r="K1215" s="1">
        <f t="shared" si="114"/>
        <v>60.120240480961925</v>
      </c>
      <c r="L1215" s="3">
        <v>0.6</v>
      </c>
      <c r="M1215" s="1">
        <v>4.0999999999999996</v>
      </c>
      <c r="N1215" s="11">
        <v>602</v>
      </c>
      <c r="O1215" s="7">
        <f>IF(ISNUMBER(Table3[[#This Row],[rating]]), Table3[[#This Row],[rating]], "")</f>
        <v>4.0999999999999996</v>
      </c>
      <c r="P1215" s="7">
        <f>Table3[[#This Row],[average rating]] + (Table3[[#This Row],[rating_count]] / 1000)</f>
        <v>4.702</v>
      </c>
      <c r="Q1215" s="7">
        <f>IFERROR(ROUND(VALUE(Table3[[#This Row],[rating]]), 0), "")</f>
        <v>4</v>
      </c>
      <c r="R1215" t="s">
        <v>717</v>
      </c>
      <c r="S1215" t="s">
        <v>718</v>
      </c>
      <c r="T1215" t="s">
        <v>719</v>
      </c>
      <c r="U1215" t="s">
        <v>720</v>
      </c>
      <c r="V1215" t="s">
        <v>721</v>
      </c>
      <c r="W1215" t="s">
        <v>722</v>
      </c>
      <c r="X1215" t="s">
        <v>723</v>
      </c>
      <c r="Y1215" t="s">
        <v>724</v>
      </c>
      <c r="Z1215" s="6">
        <f t="shared" si="115"/>
        <v>300398</v>
      </c>
      <c r="AA1215" s="6">
        <f>IFERROR(VALUE(Table3[[#This Row],[potential revenue]]), 0)</f>
        <v>300398</v>
      </c>
      <c r="AB1215" t="str">
        <f t="shared" si="116"/>
        <v>Yes</v>
      </c>
      <c r="AC1215">
        <f t="shared" si="119"/>
        <v>0</v>
      </c>
      <c r="AD1215" t="str">
        <f t="shared" si="117"/>
        <v>&lt;₹200</v>
      </c>
      <c r="AE1215" t="str">
        <f t="shared" si="118"/>
        <v>61–70%</v>
      </c>
    </row>
    <row r="1216" spans="1:31" x14ac:dyDescent="0.35">
      <c r="A1216" t="s">
        <v>715</v>
      </c>
      <c r="B1216" t="s">
        <v>6431</v>
      </c>
      <c r="C1216" t="str">
        <f>PROPER(Table3[[#This Row],[product_name2]])</f>
        <v>Crucial Ram 8Gb Ddr4 3200Mhz Cl22 (Or 2933Mhz Or 2666Mhz) Laptop Memory Ct8G4Sfra32A</v>
      </c>
      <c r="D1216" t="s">
        <v>6432</v>
      </c>
      <c r="E1216" t="s">
        <v>20</v>
      </c>
      <c r="F1216" t="str">
        <f>LEFT(Table3[[#This Row],[category]], FIND("|", Table3[[#This Row],[category]]) - 1)</f>
        <v>Computers&amp;Accessories</v>
      </c>
      <c r="G1216" t="str">
        <f>MID(Table3[[#This Row],[category]], FIND("|", Table3[[#This Row],[category]]) + 1, FIND("|", Table3[[#This Row],[category]], FIND("|", Table3[[#This Row],[category]]) + 1) - FIND("|", Table3[[#This Row],[category]]) - 1)</f>
        <v>Accessories&amp;Peripherals</v>
      </c>
      <c r="H1216" t="str">
        <f>RIGHT(Table3[[#This Row],[category]], LEN(Table3[[#This Row],[category]]) - FIND("|", Table3[[#This Row],[category]], FIND("|", Table3[[#This Row],[category]]) + 1))</f>
        <v>Cables&amp;Accessories|Cables|USBCables</v>
      </c>
      <c r="I1216" s="6">
        <v>199</v>
      </c>
      <c r="J1216" s="6">
        <v>499</v>
      </c>
      <c r="K1216" s="1">
        <f t="shared" si="114"/>
        <v>60.120240480961925</v>
      </c>
      <c r="L1216" s="3">
        <v>0.6</v>
      </c>
      <c r="M1216" s="1">
        <v>4.0999999999999996</v>
      </c>
      <c r="N1216" s="11">
        <v>602</v>
      </c>
      <c r="O1216" s="7">
        <f>IF(ISNUMBER(Table3[[#This Row],[rating]]), Table3[[#This Row],[rating]], "")</f>
        <v>4.0999999999999996</v>
      </c>
      <c r="P1216" s="7">
        <f>Table3[[#This Row],[average rating]] + (Table3[[#This Row],[rating_count]] / 1000)</f>
        <v>4.702</v>
      </c>
      <c r="Q1216" s="7">
        <f>IFERROR(ROUND(VALUE(Table3[[#This Row],[rating]]), 0), "")</f>
        <v>4</v>
      </c>
      <c r="R1216" t="s">
        <v>717</v>
      </c>
      <c r="S1216" t="s">
        <v>718</v>
      </c>
      <c r="T1216" t="s">
        <v>719</v>
      </c>
      <c r="U1216" t="s">
        <v>720</v>
      </c>
      <c r="V1216" t="s">
        <v>721</v>
      </c>
      <c r="W1216" t="s">
        <v>722</v>
      </c>
      <c r="X1216" t="s">
        <v>4719</v>
      </c>
      <c r="Y1216" t="s">
        <v>4720</v>
      </c>
      <c r="Z1216" s="6">
        <f t="shared" si="115"/>
        <v>300398</v>
      </c>
      <c r="AA1216" s="6">
        <f>IFERROR(VALUE(Table3[[#This Row],[potential revenue]]), 0)</f>
        <v>300398</v>
      </c>
      <c r="AB1216" t="str">
        <f t="shared" si="116"/>
        <v>Yes</v>
      </c>
      <c r="AC1216">
        <f t="shared" si="119"/>
        <v>0</v>
      </c>
      <c r="AD1216" t="str">
        <f t="shared" si="117"/>
        <v>&lt;₹200</v>
      </c>
      <c r="AE1216" t="str">
        <f t="shared" si="118"/>
        <v>61–70%</v>
      </c>
    </row>
    <row r="1217" spans="1:31" x14ac:dyDescent="0.35">
      <c r="A1217" t="s">
        <v>715</v>
      </c>
      <c r="B1217" t="s">
        <v>7050</v>
      </c>
      <c r="C1217" t="str">
        <f>PROPER(Table3[[#This Row],[product_name2]])</f>
        <v>Verilux¬Æ Usb C Hub Multiport Adapter- 6 In 1 Portable Aluminum Type C Hub With 4K Hdmi Output, Usb 2.0/3.0 Ports, Sd/Micro Sd Card Reader Compatible For Macbook Pro 2016-2020, Macbook Air 2018-2020, Type-C Devices</v>
      </c>
      <c r="D1217" t="s">
        <v>7051</v>
      </c>
      <c r="E1217" t="s">
        <v>20</v>
      </c>
      <c r="F1217" t="str">
        <f>LEFT(Table3[[#This Row],[category]], FIND("|", Table3[[#This Row],[category]]) - 1)</f>
        <v>Computers&amp;Accessories</v>
      </c>
      <c r="G1217" t="str">
        <f>MID(Table3[[#This Row],[category]], FIND("|", Table3[[#This Row],[category]]) + 1, FIND("|", Table3[[#This Row],[category]], FIND("|", Table3[[#This Row],[category]]) + 1) - FIND("|", Table3[[#This Row],[category]]) - 1)</f>
        <v>Accessories&amp;Peripherals</v>
      </c>
      <c r="H1217" t="str">
        <f>RIGHT(Table3[[#This Row],[category]], LEN(Table3[[#This Row],[category]]) - FIND("|", Table3[[#This Row],[category]], FIND("|", Table3[[#This Row],[category]]) + 1))</f>
        <v>Cables&amp;Accessories|Cables|USBCables</v>
      </c>
      <c r="I1217" s="6">
        <v>199</v>
      </c>
      <c r="J1217" s="6">
        <v>499</v>
      </c>
      <c r="K1217" s="1">
        <f t="shared" si="114"/>
        <v>60.120240480961925</v>
      </c>
      <c r="L1217" s="3">
        <v>0.6</v>
      </c>
      <c r="M1217" s="1">
        <v>4.0999999999999996</v>
      </c>
      <c r="N1217" s="11">
        <v>602</v>
      </c>
      <c r="O1217" s="7">
        <f>IF(ISNUMBER(Table3[[#This Row],[rating]]), Table3[[#This Row],[rating]], "")</f>
        <v>4.0999999999999996</v>
      </c>
      <c r="P1217" s="7">
        <f>Table3[[#This Row],[average rating]] + (Table3[[#This Row],[rating_count]] / 1000)</f>
        <v>4.702</v>
      </c>
      <c r="Q1217" s="7">
        <f>IFERROR(ROUND(VALUE(Table3[[#This Row],[rating]]), 0), "")</f>
        <v>4</v>
      </c>
      <c r="R1217" t="s">
        <v>717</v>
      </c>
      <c r="S1217" t="s">
        <v>718</v>
      </c>
      <c r="T1217" t="s">
        <v>719</v>
      </c>
      <c r="U1217" t="s">
        <v>720</v>
      </c>
      <c r="V1217" t="s">
        <v>721</v>
      </c>
      <c r="W1217" t="s">
        <v>722</v>
      </c>
      <c r="X1217" t="s">
        <v>8325</v>
      </c>
      <c r="Y1217" t="s">
        <v>8326</v>
      </c>
      <c r="Z1217" s="6">
        <f t="shared" si="115"/>
        <v>300398</v>
      </c>
      <c r="AA1217" s="6">
        <f>IFERROR(VALUE(Table3[[#This Row],[potential revenue]]), 0)</f>
        <v>300398</v>
      </c>
      <c r="AB1217" t="str">
        <f t="shared" si="116"/>
        <v>Yes</v>
      </c>
      <c r="AC1217">
        <f t="shared" si="119"/>
        <v>0</v>
      </c>
      <c r="AD1217" t="str">
        <f t="shared" si="117"/>
        <v>&lt;₹200</v>
      </c>
      <c r="AE1217" t="str">
        <f t="shared" si="118"/>
        <v>61–70%</v>
      </c>
    </row>
    <row r="1218" spans="1:31" x14ac:dyDescent="0.35">
      <c r="A1218" t="s">
        <v>8305</v>
      </c>
      <c r="B1218" t="s">
        <v>8950</v>
      </c>
      <c r="C1218" t="str">
        <f>PROPER(Table3[[#This Row],[product_name2]])</f>
        <v>Havells Immersion Hb15 1500 Watt (White Blue)</v>
      </c>
      <c r="D1218" t="s">
        <v>8951</v>
      </c>
      <c r="E1218" t="s">
        <v>6028</v>
      </c>
      <c r="F1218" t="str">
        <f>LEFT(Table3[[#This Row],[category]], FIND("|", Table3[[#This Row],[category]]) - 1)</f>
        <v>Computers&amp;Accessories</v>
      </c>
      <c r="G1218" t="str">
        <f>MID(Table3[[#This Row],[category]], FIND("|", Table3[[#This Row],[category]]) + 1, FIND("|", Table3[[#This Row],[category]], FIND("|", Table3[[#This Row],[category]]) + 1) - FIND("|", Table3[[#This Row],[category]]) - 1)</f>
        <v>Accessories&amp;Peripherals</v>
      </c>
      <c r="H1218" t="str">
        <f>RIGHT(Table3[[#This Row],[category]], LEN(Table3[[#This Row],[category]]) - FIND("|", Table3[[#This Row],[category]], FIND("|", Table3[[#This Row],[category]]) + 1))</f>
        <v>TabletAccessories|ScreenProtectors</v>
      </c>
      <c r="I1218" s="6">
        <v>399</v>
      </c>
      <c r="J1218" s="6">
        <v>1499</v>
      </c>
      <c r="K1218" s="1">
        <f t="shared" ref="K1218:K1281" si="120">(J1218-I1218)/J1218*100</f>
        <v>73.382254836557706</v>
      </c>
      <c r="L1218" s="3">
        <v>0.73</v>
      </c>
      <c r="M1218" s="1">
        <v>4</v>
      </c>
      <c r="N1218" s="11">
        <v>691</v>
      </c>
      <c r="O1218" s="7">
        <f>IF(ISNUMBER(Table3[[#This Row],[rating]]), Table3[[#This Row],[rating]], "")</f>
        <v>4</v>
      </c>
      <c r="P1218" s="7">
        <f>Table3[[#This Row],[average rating]] + (Table3[[#This Row],[rating_count]] / 1000)</f>
        <v>4.6909999999999998</v>
      </c>
      <c r="Q1218" s="7">
        <f>IFERROR(ROUND(VALUE(Table3[[#This Row],[rating]]), 0), "")</f>
        <v>4</v>
      </c>
      <c r="R1218" t="s">
        <v>8307</v>
      </c>
      <c r="S1218" t="s">
        <v>8308</v>
      </c>
      <c r="T1218" t="s">
        <v>8309</v>
      </c>
      <c r="U1218" t="s">
        <v>8310</v>
      </c>
      <c r="V1218" t="s">
        <v>8311</v>
      </c>
      <c r="W1218" t="s">
        <v>8312</v>
      </c>
      <c r="X1218" t="s">
        <v>8313</v>
      </c>
      <c r="Y1218" t="s">
        <v>8314</v>
      </c>
      <c r="Z1218" s="6">
        <f t="shared" ref="Z1218:Z1281" si="121">(J1218*N1218)</f>
        <v>1035809</v>
      </c>
      <c r="AA1218" s="6">
        <f>IFERROR(VALUE(Table3[[#This Row],[potential revenue]]), 0)</f>
        <v>1035809</v>
      </c>
      <c r="AB1218" t="str">
        <f t="shared" ref="AB1218:AB1281" si="122">IF(K1217 &gt;= 50, "Yes", "No")</f>
        <v>Yes</v>
      </c>
      <c r="AC1218">
        <f t="shared" si="119"/>
        <v>0</v>
      </c>
      <c r="AD1218" t="str">
        <f t="shared" ref="AD1218:AD1281" si="123">IF(I1217 &lt; 200, "&lt;₹200", IF(I1217 &lt;= 500, "₹200–₹500", "&gt;₹500"))</f>
        <v>&lt;₹200</v>
      </c>
      <c r="AE1218" t="str">
        <f t="shared" ref="AE1218:AE1281" si="124">IF(K1218&lt;=10, "0–10%",
 IF(K1218&lt;=20, "11–20%",
 IF(K1218&lt;=30, "21–30%",
 IF(K1218&lt;=40, "31–40%",
 IF(K1218&lt;=50, "41–50%",
 IF(K1218&lt;=60, "51–60%",
 IF(K1218&lt;=70, "61–70%",
 IF(K1218&lt;=80, "71–80%",
 IF(K1218&lt;=90, "81–90%", "91–100%")))))))))</f>
        <v>71–80%</v>
      </c>
    </row>
    <row r="1219" spans="1:31" x14ac:dyDescent="0.35">
      <c r="A1219" t="s">
        <v>5382</v>
      </c>
      <c r="B1219" t="s">
        <v>4757</v>
      </c>
      <c r="C1219" t="str">
        <f>PROPER(Table3[[#This Row],[product_name2]])</f>
        <v>Amazon Basics 2 Amp Usb Wall Charger &amp; Micro Usb Cable (White)</v>
      </c>
      <c r="D1219" t="s">
        <v>4758</v>
      </c>
      <c r="E1219" t="s">
        <v>5384</v>
      </c>
      <c r="F1219" t="str">
        <f>LEFT(Table3[[#This Row],[category]], FIND("|", Table3[[#This Row],[category]]) - 1)</f>
        <v>Computers&amp;Accessories</v>
      </c>
      <c r="G1219" t="str">
        <f>MID(Table3[[#This Row],[category]], FIND("|", Table3[[#This Row],[category]]) + 1, FIND("|", Table3[[#This Row],[category]], FIND("|", Table3[[#This Row],[category]]) + 1) - FIND("|", Table3[[#This Row],[category]]) - 1)</f>
        <v>Accessories&amp;Peripherals</v>
      </c>
      <c r="H1219" t="str">
        <f>RIGHT(Table3[[#This Row],[category]], LEN(Table3[[#This Row],[category]]) - FIND("|", Table3[[#This Row],[category]], FIND("|", Table3[[#This Row],[category]]) + 1))</f>
        <v>Keyboards,Mice&amp;InputDevices|Keyboard&amp;MiceAccessories|MousePads</v>
      </c>
      <c r="I1219" s="6">
        <v>129</v>
      </c>
      <c r="J1219" s="6">
        <v>999</v>
      </c>
      <c r="K1219" s="1">
        <f t="shared" si="120"/>
        <v>87.087087087087085</v>
      </c>
      <c r="L1219" s="3">
        <v>0.87</v>
      </c>
      <c r="M1219" s="1">
        <v>4.2</v>
      </c>
      <c r="N1219" s="11">
        <v>491</v>
      </c>
      <c r="O1219" s="7">
        <f>IF(ISNUMBER(Table3[[#This Row],[rating]]), Table3[[#This Row],[rating]], "")</f>
        <v>4.2</v>
      </c>
      <c r="P1219" s="7">
        <f>Table3[[#This Row],[average rating]] + (Table3[[#This Row],[rating_count]] / 1000)</f>
        <v>4.6909999999999998</v>
      </c>
      <c r="Q1219" s="7">
        <f>IFERROR(ROUND(VALUE(Table3[[#This Row],[rating]]), 0), "")</f>
        <v>4</v>
      </c>
      <c r="R1219" t="s">
        <v>5385</v>
      </c>
      <c r="S1219" t="s">
        <v>5386</v>
      </c>
      <c r="T1219" t="s">
        <v>5387</v>
      </c>
      <c r="U1219" t="s">
        <v>5388</v>
      </c>
      <c r="V1219" t="s">
        <v>5389</v>
      </c>
      <c r="W1219" t="s">
        <v>5390</v>
      </c>
      <c r="X1219" t="s">
        <v>5391</v>
      </c>
      <c r="Y1219" t="s">
        <v>5392</v>
      </c>
      <c r="Z1219" s="6">
        <f t="shared" si="121"/>
        <v>490509</v>
      </c>
      <c r="AA1219" s="6">
        <f>IFERROR(VALUE(Table3[[#This Row],[potential revenue]]), 0)</f>
        <v>490509</v>
      </c>
      <c r="AB1219" t="str">
        <f t="shared" si="122"/>
        <v>Yes</v>
      </c>
      <c r="AC1219">
        <f t="shared" si="119"/>
        <v>0</v>
      </c>
      <c r="AD1219" t="str">
        <f t="shared" si="123"/>
        <v>₹200–₹500</v>
      </c>
      <c r="AE1219" t="str">
        <f t="shared" si="124"/>
        <v>81–90%</v>
      </c>
    </row>
    <row r="1220" spans="1:31" x14ac:dyDescent="0.35">
      <c r="A1220" t="s">
        <v>10173</v>
      </c>
      <c r="B1220" t="s">
        <v>1797</v>
      </c>
      <c r="C1220" t="str">
        <f>PROPER(Table3[[#This Row],[product_name2]])</f>
        <v>Cotbolt Silicone Case Cover Compatible For Samsung Bn59-01312A Qled 8K 4K Smart Tv Remote Shockproof Protective Remote Cover (Black)</v>
      </c>
      <c r="D1220" t="s">
        <v>1798</v>
      </c>
      <c r="E1220" t="s">
        <v>8617</v>
      </c>
      <c r="F1220" t="str">
        <f>LEFT(Table3[[#This Row],[category]], FIND("|", Table3[[#This Row],[category]]) - 1)</f>
        <v>Home&amp;Kitchen</v>
      </c>
      <c r="G1220" t="str">
        <f>MID(Table3[[#This Row],[category]], FIND("|", Table3[[#This Row],[category]]) + 1, FIND("|", Table3[[#This Row],[category]], FIND("|", Table3[[#This Row],[category]]) + 1) - FIND("|", Table3[[#This Row],[category]]) - 1)</f>
        <v>Kitchen&amp;HomeAppliances</v>
      </c>
      <c r="H1220" t="str">
        <f>RIGHT(Table3[[#This Row],[category]], LEN(Table3[[#This Row],[category]]) - FIND("|", Table3[[#This Row],[category]], FIND("|", Table3[[#This Row],[category]]) + 1))</f>
        <v>Vacuum,Cleaning&amp;Ironing|Irons,Steamers&amp;Accessories|LintShavers</v>
      </c>
      <c r="I1220" s="6">
        <v>298</v>
      </c>
      <c r="J1220" s="6">
        <v>499</v>
      </c>
      <c r="K1220" s="1">
        <f t="shared" si="120"/>
        <v>40.280561122244492</v>
      </c>
      <c r="L1220" s="3">
        <v>0.4</v>
      </c>
      <c r="M1220" s="1">
        <v>4.4000000000000004</v>
      </c>
      <c r="N1220" s="11">
        <v>290</v>
      </c>
      <c r="O1220" s="7">
        <f>IF(ISNUMBER(Table3[[#This Row],[rating]]), Table3[[#This Row],[rating]], "")</f>
        <v>4.4000000000000004</v>
      </c>
      <c r="P1220" s="7">
        <f>Table3[[#This Row],[average rating]] + (Table3[[#This Row],[rating_count]] / 1000)</f>
        <v>4.6900000000000004</v>
      </c>
      <c r="Q1220" s="7">
        <f>IFERROR(ROUND(VALUE(Table3[[#This Row],[rating]]), 0), "")</f>
        <v>4</v>
      </c>
      <c r="R1220" t="s">
        <v>10175</v>
      </c>
      <c r="S1220" t="s">
        <v>10176</v>
      </c>
      <c r="T1220" t="s">
        <v>10177</v>
      </c>
      <c r="U1220" t="s">
        <v>10178</v>
      </c>
      <c r="V1220" t="s">
        <v>10179</v>
      </c>
      <c r="W1220" t="s">
        <v>10180</v>
      </c>
      <c r="X1220" t="s">
        <v>10181</v>
      </c>
      <c r="Y1220" t="s">
        <v>10182</v>
      </c>
      <c r="Z1220" s="6">
        <f t="shared" si="121"/>
        <v>144710</v>
      </c>
      <c r="AA1220" s="6">
        <f>IFERROR(VALUE(Table3[[#This Row],[potential revenue]]), 0)</f>
        <v>144710</v>
      </c>
      <c r="AB1220" t="str">
        <f t="shared" si="122"/>
        <v>Yes</v>
      </c>
      <c r="AC1220">
        <f t="shared" si="119"/>
        <v>0</v>
      </c>
      <c r="AD1220" t="str">
        <f t="shared" si="123"/>
        <v>&lt;₹200</v>
      </c>
      <c r="AE1220" t="str">
        <f t="shared" si="124"/>
        <v>41–50%</v>
      </c>
    </row>
    <row r="1221" spans="1:31" x14ac:dyDescent="0.35">
      <c r="A1221" t="s">
        <v>6744</v>
      </c>
      <c r="B1221" t="s">
        <v>39</v>
      </c>
      <c r="C1221" t="str">
        <f>PROPER(Table3[[#This Row],[product_name2]])</f>
        <v>Sounce Fast Phone Charging Cable &amp; Data Sync Usb Cable Compatible For Iphone 13, 12,11, X, 8, 7, 6, 5, Ipad Air, Pro, Mini &amp; Ios Devices</v>
      </c>
      <c r="D1221" t="s">
        <v>40</v>
      </c>
      <c r="E1221" t="s">
        <v>6746</v>
      </c>
      <c r="F1221" t="str">
        <f>LEFT(Table3[[#This Row],[category]], FIND("|", Table3[[#This Row],[category]]) - 1)</f>
        <v>OfficeProducts</v>
      </c>
      <c r="G1221" t="str">
        <f>MID(Table3[[#This Row],[category]], FIND("|", Table3[[#This Row],[category]]) + 1, FIND("|", Table3[[#This Row],[category]], FIND("|", Table3[[#This Row],[category]]) + 1) - FIND("|", Table3[[#This Row],[category]]) - 1)</f>
        <v>OfficePaperProducts</v>
      </c>
      <c r="H1221" t="str">
        <f>RIGHT(Table3[[#This Row],[category]], LEN(Table3[[#This Row],[category]]) - FIND("|", Table3[[#This Row],[category]], FIND("|", Table3[[#This Row],[category]]) + 1))</f>
        <v>Paper|Copy&amp;PrintingPaper|ColouredPaper</v>
      </c>
      <c r="I1221" s="6">
        <v>99</v>
      </c>
      <c r="J1221" s="6">
        <v>99</v>
      </c>
      <c r="K1221" s="1">
        <f t="shared" si="120"/>
        <v>0</v>
      </c>
      <c r="L1221" s="3">
        <v>0</v>
      </c>
      <c r="M1221" s="1">
        <v>4.3</v>
      </c>
      <c r="N1221" s="11">
        <v>388</v>
      </c>
      <c r="O1221" s="7">
        <f>IF(ISNUMBER(Table3[[#This Row],[rating]]), Table3[[#This Row],[rating]], "")</f>
        <v>4.3</v>
      </c>
      <c r="P1221" s="7">
        <f>Table3[[#This Row],[average rating]] + (Table3[[#This Row],[rating_count]] / 1000)</f>
        <v>4.6879999999999997</v>
      </c>
      <c r="Q1221" s="7">
        <f>IFERROR(ROUND(VALUE(Table3[[#This Row],[rating]]), 0), "")</f>
        <v>4</v>
      </c>
      <c r="R1221" t="s">
        <v>6747</v>
      </c>
      <c r="S1221" t="s">
        <v>6748</v>
      </c>
      <c r="T1221" t="s">
        <v>6749</v>
      </c>
      <c r="U1221" t="s">
        <v>6750</v>
      </c>
      <c r="V1221" t="s">
        <v>6751</v>
      </c>
      <c r="W1221" t="s">
        <v>6752</v>
      </c>
      <c r="X1221" t="s">
        <v>6753</v>
      </c>
      <c r="Y1221" t="s">
        <v>6754</v>
      </c>
      <c r="Z1221" s="6">
        <f t="shared" si="121"/>
        <v>38412</v>
      </c>
      <c r="AA1221" s="6">
        <f>IFERROR(VALUE(Table3[[#This Row],[potential revenue]]), 0)</f>
        <v>38412</v>
      </c>
      <c r="AB1221" t="str">
        <f t="shared" si="122"/>
        <v>No</v>
      </c>
      <c r="AC1221">
        <f t="shared" si="119"/>
        <v>0</v>
      </c>
      <c r="AD1221" t="str">
        <f t="shared" si="123"/>
        <v>₹200–₹500</v>
      </c>
      <c r="AE1221" t="str">
        <f t="shared" si="124"/>
        <v>0–10%</v>
      </c>
    </row>
    <row r="1222" spans="1:31" x14ac:dyDescent="0.35">
      <c r="A1222" t="s">
        <v>10568</v>
      </c>
      <c r="B1222" t="s">
        <v>226</v>
      </c>
      <c r="C1222" t="str">
        <f>PROPER(Table3[[#This Row],[product_name2]])</f>
        <v>Samsung 80 Cm (32 Inches) Wondertainment Series Hd Ready Led Smart Tv Ua32T4340Bkxxl (Glossy Black)</v>
      </c>
      <c r="D1222" t="s">
        <v>227</v>
      </c>
      <c r="E1222" t="s">
        <v>8617</v>
      </c>
      <c r="F1222" t="str">
        <f>LEFT(Table3[[#This Row],[category]], FIND("|", Table3[[#This Row],[category]]) - 1)</f>
        <v>Home&amp;Kitchen</v>
      </c>
      <c r="G1222" t="str">
        <f>MID(Table3[[#This Row],[category]], FIND("|", Table3[[#This Row],[category]]) + 1, FIND("|", Table3[[#This Row],[category]], FIND("|", Table3[[#This Row],[category]]) + 1) - FIND("|", Table3[[#This Row],[category]]) - 1)</f>
        <v>Kitchen&amp;HomeAppliances</v>
      </c>
      <c r="H1222" t="str">
        <f>RIGHT(Table3[[#This Row],[category]], LEN(Table3[[#This Row],[category]]) - FIND("|", Table3[[#This Row],[category]], FIND("|", Table3[[#This Row],[category]]) + 1))</f>
        <v>Vacuum,Cleaning&amp;Ironing|Irons,Steamers&amp;Accessories|LintShavers</v>
      </c>
      <c r="I1222" s="6">
        <v>499</v>
      </c>
      <c r="J1222" s="6">
        <v>999</v>
      </c>
      <c r="K1222" s="1">
        <f t="shared" si="120"/>
        <v>50.050050050050054</v>
      </c>
      <c r="L1222" s="3">
        <v>0.5</v>
      </c>
      <c r="M1222" s="1">
        <v>4.5999999999999996</v>
      </c>
      <c r="N1222" s="11">
        <v>79</v>
      </c>
      <c r="O1222" s="7">
        <f>IF(ISNUMBER(Table3[[#This Row],[rating]]), Table3[[#This Row],[rating]], "")</f>
        <v>4.5999999999999996</v>
      </c>
      <c r="P1222" s="7">
        <f>Table3[[#This Row],[average rating]] + (Table3[[#This Row],[rating_count]] / 1000)</f>
        <v>4.6789999999999994</v>
      </c>
      <c r="Q1222" s="7">
        <f>IFERROR(ROUND(VALUE(Table3[[#This Row],[rating]]), 0), "")</f>
        <v>5</v>
      </c>
      <c r="R1222" t="s">
        <v>10570</v>
      </c>
      <c r="S1222" t="s">
        <v>10571</v>
      </c>
      <c r="T1222" t="s">
        <v>10572</v>
      </c>
      <c r="U1222" t="s">
        <v>10573</v>
      </c>
      <c r="V1222" t="s">
        <v>10574</v>
      </c>
      <c r="W1222" t="s">
        <v>10575</v>
      </c>
      <c r="X1222" t="s">
        <v>10576</v>
      </c>
      <c r="Y1222" t="s">
        <v>10577</v>
      </c>
      <c r="Z1222" s="6">
        <f t="shared" si="121"/>
        <v>78921</v>
      </c>
      <c r="AA1222" s="6">
        <f>IFERROR(VALUE(Table3[[#This Row],[potential revenue]]), 0)</f>
        <v>78921</v>
      </c>
      <c r="AB1222" t="str">
        <f t="shared" si="122"/>
        <v>No</v>
      </c>
      <c r="AC1222">
        <f t="shared" si="119"/>
        <v>0</v>
      </c>
      <c r="AD1222" t="str">
        <f t="shared" si="123"/>
        <v>&lt;₹200</v>
      </c>
      <c r="AE1222" t="str">
        <f t="shared" si="124"/>
        <v>51–60%</v>
      </c>
    </row>
    <row r="1223" spans="1:31" x14ac:dyDescent="0.35">
      <c r="A1223" t="s">
        <v>8970</v>
      </c>
      <c r="B1223" t="s">
        <v>11908</v>
      </c>
      <c r="C1223" t="str">
        <f>PROPER(Table3[[#This Row],[product_name2]])</f>
        <v>Singer Aroma 1.8 Liter Electric Kettle High Grade Stainless Steel With Cool And Touch Body And Cordless Base, 1500 Watts, Auto Shut Off With Dry Boiling (Silver/Black)</v>
      </c>
      <c r="D1223" t="s">
        <v>11909</v>
      </c>
      <c r="E1223" t="s">
        <v>8806</v>
      </c>
      <c r="F1223" t="str">
        <f>LEFT(Table3[[#This Row],[category]], FIND("|", Table3[[#This Row],[category]]) - 1)</f>
        <v>Home&amp;Kitchen</v>
      </c>
      <c r="G1223" t="str">
        <f>MID(Table3[[#This Row],[category]], FIND("|", Table3[[#This Row],[category]]) + 1, FIND("|", Table3[[#This Row],[category]], FIND("|", Table3[[#This Row],[category]]) + 1) - FIND("|", Table3[[#This Row],[category]]) - 1)</f>
        <v>Kitchen&amp;HomeAppliances</v>
      </c>
      <c r="H1223" t="str">
        <f>RIGHT(Table3[[#This Row],[category]], LEN(Table3[[#This Row],[category]]) - FIND("|", Table3[[#This Row],[category]], FIND("|", Table3[[#This Row],[category]]) + 1))</f>
        <v>SmallKitchenAppliances|Kettles&amp;HotWaterDispensers|Kettle&amp;ToasterSets</v>
      </c>
      <c r="I1223" s="6">
        <v>809</v>
      </c>
      <c r="J1223" s="6">
        <v>1545</v>
      </c>
      <c r="K1223" s="1">
        <f t="shared" si="120"/>
        <v>47.637540453074436</v>
      </c>
      <c r="L1223" s="3">
        <v>0.48</v>
      </c>
      <c r="M1223" s="1">
        <v>3.7</v>
      </c>
      <c r="N1223" s="11">
        <v>976</v>
      </c>
      <c r="O1223" s="7">
        <f>IF(ISNUMBER(Table3[[#This Row],[rating]]), Table3[[#This Row],[rating]], "")</f>
        <v>3.7</v>
      </c>
      <c r="P1223" s="7">
        <f>Table3[[#This Row],[average rating]] + (Table3[[#This Row],[rating_count]] / 1000)</f>
        <v>4.6760000000000002</v>
      </c>
      <c r="Q1223" s="7">
        <f>IFERROR(ROUND(VALUE(Table3[[#This Row],[rating]]), 0), "")</f>
        <v>4</v>
      </c>
      <c r="R1223" t="s">
        <v>8972</v>
      </c>
      <c r="S1223" t="s">
        <v>8973</v>
      </c>
      <c r="T1223" t="s">
        <v>8974</v>
      </c>
      <c r="U1223" t="s">
        <v>8975</v>
      </c>
      <c r="V1223" t="s">
        <v>8976</v>
      </c>
      <c r="W1223" t="s">
        <v>8977</v>
      </c>
      <c r="X1223" t="s">
        <v>8978</v>
      </c>
      <c r="Y1223" t="s">
        <v>8979</v>
      </c>
      <c r="Z1223" s="6">
        <f t="shared" si="121"/>
        <v>1507920</v>
      </c>
      <c r="AA1223" s="6">
        <f>IFERROR(VALUE(Table3[[#This Row],[potential revenue]]), 0)</f>
        <v>1507920</v>
      </c>
      <c r="AB1223" t="str">
        <f t="shared" si="122"/>
        <v>Yes</v>
      </c>
      <c r="AC1223">
        <f t="shared" si="119"/>
        <v>0</v>
      </c>
      <c r="AD1223" t="str">
        <f t="shared" si="123"/>
        <v>₹200–₹500</v>
      </c>
      <c r="AE1223" t="str">
        <f t="shared" si="124"/>
        <v>41–50%</v>
      </c>
    </row>
    <row r="1224" spans="1:31" x14ac:dyDescent="0.35">
      <c r="A1224" t="s">
        <v>8856</v>
      </c>
      <c r="B1224" t="s">
        <v>12243</v>
      </c>
      <c r="C1224" t="str">
        <f>PROPER(Table3[[#This Row],[product_name2]])</f>
        <v>Lifelong Llmg74 750 Watt Mixer Grinder With 3 Jars (White And Grey)</v>
      </c>
      <c r="D1224" t="s">
        <v>12244</v>
      </c>
      <c r="E1224" t="s">
        <v>8806</v>
      </c>
      <c r="F1224" t="str">
        <f>LEFT(Table3[[#This Row],[category]], FIND("|", Table3[[#This Row],[category]]) - 1)</f>
        <v>Home&amp;Kitchen</v>
      </c>
      <c r="G1224" t="str">
        <f>MID(Table3[[#This Row],[category]], FIND("|", Table3[[#This Row],[category]]) + 1, FIND("|", Table3[[#This Row],[category]], FIND("|", Table3[[#This Row],[category]]) + 1) - FIND("|", Table3[[#This Row],[category]]) - 1)</f>
        <v>Kitchen&amp;HomeAppliances</v>
      </c>
      <c r="H1224" t="str">
        <f>RIGHT(Table3[[#This Row],[category]], LEN(Table3[[#This Row],[category]]) - FIND("|", Table3[[#This Row],[category]], FIND("|", Table3[[#This Row],[category]]) + 1))</f>
        <v>SmallKitchenAppliances|Kettles&amp;HotWaterDispensers|Kettle&amp;ToasterSets</v>
      </c>
      <c r="I1224" s="6">
        <v>549</v>
      </c>
      <c r="J1224" s="6">
        <v>1000</v>
      </c>
      <c r="K1224" s="1">
        <f t="shared" si="120"/>
        <v>45.1</v>
      </c>
      <c r="L1224" s="3">
        <v>0.45</v>
      </c>
      <c r="M1224" s="1">
        <v>3.6</v>
      </c>
      <c r="N1224" s="11">
        <v>1074</v>
      </c>
      <c r="O1224" s="7">
        <f>IF(ISNUMBER(Table3[[#This Row],[rating]]), Table3[[#This Row],[rating]], "")</f>
        <v>3.6</v>
      </c>
      <c r="P1224" s="7">
        <f>Table3[[#This Row],[average rating]] + (Table3[[#This Row],[rating_count]] / 1000)</f>
        <v>4.6740000000000004</v>
      </c>
      <c r="Q1224" s="7">
        <f>IFERROR(ROUND(VALUE(Table3[[#This Row],[rating]]), 0), "")</f>
        <v>4</v>
      </c>
      <c r="R1224" t="s">
        <v>8858</v>
      </c>
      <c r="S1224" t="s">
        <v>8859</v>
      </c>
      <c r="T1224" t="s">
        <v>8860</v>
      </c>
      <c r="U1224" t="s">
        <v>8861</v>
      </c>
      <c r="V1224" t="s">
        <v>8862</v>
      </c>
      <c r="W1224" t="s">
        <v>8863</v>
      </c>
      <c r="X1224" t="s">
        <v>8864</v>
      </c>
      <c r="Y1224" t="s">
        <v>8865</v>
      </c>
      <c r="Z1224" s="6">
        <f t="shared" si="121"/>
        <v>1074000</v>
      </c>
      <c r="AA1224" s="6">
        <f>IFERROR(VALUE(Table3[[#This Row],[potential revenue]]), 0)</f>
        <v>1074000</v>
      </c>
      <c r="AB1224" t="str">
        <f t="shared" si="122"/>
        <v>No</v>
      </c>
      <c r="AC1224">
        <f t="shared" si="119"/>
        <v>0</v>
      </c>
      <c r="AD1224" t="str">
        <f t="shared" si="123"/>
        <v>&gt;₹500</v>
      </c>
      <c r="AE1224" t="str">
        <f t="shared" si="124"/>
        <v>41–50%</v>
      </c>
    </row>
    <row r="1225" spans="1:31" x14ac:dyDescent="0.35">
      <c r="A1225" t="s">
        <v>392</v>
      </c>
      <c r="B1225" t="s">
        <v>3954</v>
      </c>
      <c r="C1225" t="str">
        <f>PROPER(Table3[[#This Row],[product_name2]])</f>
        <v>Samsung Galaxy M04 Dark Blue, 4Gb Ram, 128Gb Storage | Upto 8Gb Ram With Ram Plus | Mediatek Helio P35 | 5000 Mah Battery</v>
      </c>
      <c r="D1225" t="s">
        <v>3955</v>
      </c>
      <c r="E1225" t="s">
        <v>20</v>
      </c>
      <c r="F1225" t="str">
        <f>LEFT(Table3[[#This Row],[category]], FIND("|", Table3[[#This Row],[category]]) - 1)</f>
        <v>Computers&amp;Accessories</v>
      </c>
      <c r="G1225" t="str">
        <f>MID(Table3[[#This Row],[category]], FIND("|", Table3[[#This Row],[category]]) + 1, FIND("|", Table3[[#This Row],[category]], FIND("|", Table3[[#This Row],[category]]) + 1) - FIND("|", Table3[[#This Row],[category]]) - 1)</f>
        <v>Accessories&amp;Peripherals</v>
      </c>
      <c r="H1225" t="str">
        <f>RIGHT(Table3[[#This Row],[category]], LEN(Table3[[#This Row],[category]]) - FIND("|", Table3[[#This Row],[category]], FIND("|", Table3[[#This Row],[category]]) + 1))</f>
        <v>Cables&amp;Accessories|Cables|USBCables</v>
      </c>
      <c r="I1225" s="6">
        <v>970</v>
      </c>
      <c r="J1225" s="6">
        <v>1999</v>
      </c>
      <c r="K1225" s="1">
        <f t="shared" si="120"/>
        <v>51.475737868934466</v>
      </c>
      <c r="L1225" s="3">
        <v>0.51</v>
      </c>
      <c r="M1225" s="1">
        <v>4.2</v>
      </c>
      <c r="N1225" s="11">
        <v>462</v>
      </c>
      <c r="O1225" s="7">
        <f>IF(ISNUMBER(Table3[[#This Row],[rating]]), Table3[[#This Row],[rating]], "")</f>
        <v>4.2</v>
      </c>
      <c r="P1225" s="7">
        <f>Table3[[#This Row],[average rating]] + (Table3[[#This Row],[rating_count]] / 1000)</f>
        <v>4.6619999999999999</v>
      </c>
      <c r="Q1225" s="7">
        <f>IFERROR(ROUND(VALUE(Table3[[#This Row],[rating]]), 0), "")</f>
        <v>4</v>
      </c>
      <c r="R1225" t="s">
        <v>394</v>
      </c>
      <c r="S1225" t="s">
        <v>395</v>
      </c>
      <c r="T1225" t="s">
        <v>396</v>
      </c>
      <c r="U1225" t="s">
        <v>397</v>
      </c>
      <c r="V1225" t="s">
        <v>398</v>
      </c>
      <c r="W1225" t="s">
        <v>399</v>
      </c>
      <c r="X1225" t="s">
        <v>400</v>
      </c>
      <c r="Y1225" t="s">
        <v>401</v>
      </c>
      <c r="Z1225" s="6">
        <f t="shared" si="121"/>
        <v>923538</v>
      </c>
      <c r="AA1225" s="6">
        <f>IFERROR(VALUE(Table3[[#This Row],[potential revenue]]), 0)</f>
        <v>923538</v>
      </c>
      <c r="AB1225" t="str">
        <f t="shared" si="122"/>
        <v>No</v>
      </c>
      <c r="AC1225">
        <f t="shared" si="119"/>
        <v>0</v>
      </c>
      <c r="AD1225" t="str">
        <f t="shared" si="123"/>
        <v>&gt;₹500</v>
      </c>
      <c r="AE1225" t="str">
        <f t="shared" si="124"/>
        <v>51–60%</v>
      </c>
    </row>
    <row r="1226" spans="1:31" x14ac:dyDescent="0.35">
      <c r="A1226" t="s">
        <v>392</v>
      </c>
      <c r="B1226" t="s">
        <v>4946</v>
      </c>
      <c r="C1226" t="str">
        <f>PROPER(Table3[[#This Row],[product_name2]])</f>
        <v>Boat Rockerz 450 Bluetooth On Ear Headphones With Mic, Upto 15 Hours Playback, 40Mm Drivers, Padded Ear Cushions, Integrated Controls And Dual Modes(Luscious Black)</v>
      </c>
      <c r="D1226" t="s">
        <v>4947</v>
      </c>
      <c r="E1226" t="s">
        <v>20</v>
      </c>
      <c r="F1226" t="str">
        <f>LEFT(Table3[[#This Row],[category]], FIND("|", Table3[[#This Row],[category]]) - 1)</f>
        <v>Computers&amp;Accessories</v>
      </c>
      <c r="G1226" t="str">
        <f>MID(Table3[[#This Row],[category]], FIND("|", Table3[[#This Row],[category]]) + 1, FIND("|", Table3[[#This Row],[category]], FIND("|", Table3[[#This Row],[category]]) + 1) - FIND("|", Table3[[#This Row],[category]]) - 1)</f>
        <v>Accessories&amp;Peripherals</v>
      </c>
      <c r="H1226" t="str">
        <f>RIGHT(Table3[[#This Row],[category]], LEN(Table3[[#This Row],[category]]) - FIND("|", Table3[[#This Row],[category]], FIND("|", Table3[[#This Row],[category]]) + 1))</f>
        <v>Cables&amp;Accessories|Cables|USBCables</v>
      </c>
      <c r="I1226" s="6">
        <v>970</v>
      </c>
      <c r="J1226" s="6">
        <v>1999</v>
      </c>
      <c r="K1226" s="1">
        <f t="shared" si="120"/>
        <v>51.475737868934466</v>
      </c>
      <c r="L1226" s="3">
        <v>0.51</v>
      </c>
      <c r="M1226" s="1">
        <v>4.2</v>
      </c>
      <c r="N1226" s="11">
        <v>462</v>
      </c>
      <c r="O1226" s="7">
        <f>IF(ISNUMBER(Table3[[#This Row],[rating]]), Table3[[#This Row],[rating]], "")</f>
        <v>4.2</v>
      </c>
      <c r="P1226" s="7">
        <f>Table3[[#This Row],[average rating]] + (Table3[[#This Row],[rating_count]] / 1000)</f>
        <v>4.6619999999999999</v>
      </c>
      <c r="Q1226" s="7">
        <f>IFERROR(ROUND(VALUE(Table3[[#This Row],[rating]]), 0), "")</f>
        <v>4</v>
      </c>
      <c r="R1226" t="s">
        <v>394</v>
      </c>
      <c r="S1226" t="s">
        <v>395</v>
      </c>
      <c r="T1226" t="s">
        <v>396</v>
      </c>
      <c r="U1226" t="s">
        <v>397</v>
      </c>
      <c r="V1226" t="s">
        <v>398</v>
      </c>
      <c r="W1226" t="s">
        <v>399</v>
      </c>
      <c r="X1226" t="s">
        <v>7134</v>
      </c>
      <c r="Y1226" t="s">
        <v>7135</v>
      </c>
      <c r="Z1226" s="6">
        <f t="shared" si="121"/>
        <v>923538</v>
      </c>
      <c r="AA1226" s="6">
        <f>IFERROR(VALUE(Table3[[#This Row],[potential revenue]]), 0)</f>
        <v>923538</v>
      </c>
      <c r="AB1226" t="str">
        <f t="shared" si="122"/>
        <v>Yes</v>
      </c>
      <c r="AC1226">
        <f t="shared" si="119"/>
        <v>0</v>
      </c>
      <c r="AD1226" t="str">
        <f t="shared" si="123"/>
        <v>&gt;₹500</v>
      </c>
      <c r="AE1226" t="str">
        <f t="shared" si="124"/>
        <v>51–60%</v>
      </c>
    </row>
    <row r="1227" spans="1:31" x14ac:dyDescent="0.35">
      <c r="A1227" t="s">
        <v>11766</v>
      </c>
      <c r="B1227" t="s">
        <v>7646</v>
      </c>
      <c r="C1227" t="str">
        <f>PROPER(Table3[[#This Row],[product_name2]])</f>
        <v>Zebronics Zeb-Jukebar 3900, 80W Multimedia Soundbar With Subwoofer Supporting Bluetooth, Hdmi(Arc), Coaxial Input, Aux, Usb &amp; Remote Control (Black)</v>
      </c>
      <c r="D1227" t="s">
        <v>7647</v>
      </c>
      <c r="E1227" t="s">
        <v>11768</v>
      </c>
      <c r="F1227" t="str">
        <f>LEFT(Table3[[#This Row],[category]], FIND("|", Table3[[#This Row],[category]]) - 1)</f>
        <v>Home&amp;Kitchen</v>
      </c>
      <c r="G1227" t="str">
        <f>MID(Table3[[#This Row],[category]], FIND("|", Table3[[#This Row],[category]]) + 1, FIND("|", Table3[[#This Row],[category]], FIND("|", Table3[[#This Row],[category]]) + 1) - FIND("|", Table3[[#This Row],[category]]) - 1)</f>
        <v>Kitchen&amp;HomeAppliances</v>
      </c>
      <c r="H1227" t="str">
        <f>RIGHT(Table3[[#This Row],[category]], LEN(Table3[[#This Row],[category]]) - FIND("|", Table3[[#This Row],[category]], FIND("|", Table3[[#This Row],[category]]) + 1))</f>
        <v>SmallKitchenAppliances|YogurtMakers</v>
      </c>
      <c r="I1227" s="6">
        <v>587</v>
      </c>
      <c r="J1227" s="6">
        <v>1295</v>
      </c>
      <c r="K1227" s="1">
        <f t="shared" si="120"/>
        <v>54.671814671814666</v>
      </c>
      <c r="L1227" s="3">
        <v>0.55000000000000004</v>
      </c>
      <c r="M1227" s="1">
        <v>4.0999999999999996</v>
      </c>
      <c r="N1227" s="11">
        <v>557</v>
      </c>
      <c r="O1227" s="7">
        <f>IF(ISNUMBER(Table3[[#This Row],[rating]]), Table3[[#This Row],[rating]], "")</f>
        <v>4.0999999999999996</v>
      </c>
      <c r="P1227" s="7">
        <f>Table3[[#This Row],[average rating]] + (Table3[[#This Row],[rating_count]] / 1000)</f>
        <v>4.657</v>
      </c>
      <c r="Q1227" s="7">
        <f>IFERROR(ROUND(VALUE(Table3[[#This Row],[rating]]), 0), "")</f>
        <v>4</v>
      </c>
      <c r="R1227" t="s">
        <v>11769</v>
      </c>
      <c r="S1227" t="s">
        <v>11770</v>
      </c>
      <c r="T1227" t="s">
        <v>11771</v>
      </c>
      <c r="U1227" t="s">
        <v>11772</v>
      </c>
      <c r="V1227" t="s">
        <v>11773</v>
      </c>
      <c r="W1227" t="s">
        <v>11774</v>
      </c>
      <c r="X1227" t="s">
        <v>11775</v>
      </c>
      <c r="Y1227" t="s">
        <v>11776</v>
      </c>
      <c r="Z1227" s="6">
        <f t="shared" si="121"/>
        <v>721315</v>
      </c>
      <c r="AA1227" s="6">
        <f>IFERROR(VALUE(Table3[[#This Row],[potential revenue]]), 0)</f>
        <v>721315</v>
      </c>
      <c r="AB1227" t="str">
        <f t="shared" si="122"/>
        <v>Yes</v>
      </c>
      <c r="AC1227">
        <f t="shared" si="119"/>
        <v>0</v>
      </c>
      <c r="AD1227" t="str">
        <f t="shared" si="123"/>
        <v>&gt;₹500</v>
      </c>
      <c r="AE1227" t="str">
        <f t="shared" si="124"/>
        <v>51–60%</v>
      </c>
    </row>
    <row r="1228" spans="1:31" x14ac:dyDescent="0.35">
      <c r="A1228" t="s">
        <v>11072</v>
      </c>
      <c r="B1228" t="s">
        <v>3744</v>
      </c>
      <c r="C1228" t="str">
        <f>PROPER(Table3[[#This Row],[product_name2]])</f>
        <v>Portronics Modesk Por-122 Universal Mobile Tabletop Holder (Black)</v>
      </c>
      <c r="D1228" t="s">
        <v>3745</v>
      </c>
      <c r="E1228" t="s">
        <v>8595</v>
      </c>
      <c r="F1228" t="str">
        <f>LEFT(Table3[[#This Row],[category]], FIND("|", Table3[[#This Row],[category]]) - 1)</f>
        <v>Home&amp;Kitchen</v>
      </c>
      <c r="G1228" t="str">
        <f>MID(Table3[[#This Row],[category]], FIND("|", Table3[[#This Row],[category]]) + 1, FIND("|", Table3[[#This Row],[category]], FIND("|", Table3[[#This Row],[category]]) + 1) - FIND("|", Table3[[#This Row],[category]]) - 1)</f>
        <v>Heating,Cooling&amp;AirQuality</v>
      </c>
      <c r="H1228" t="str">
        <f>RIGHT(Table3[[#This Row],[category]], LEN(Table3[[#This Row],[category]]) - FIND("|", Table3[[#This Row],[category]], FIND("|", Table3[[#This Row],[category]]) + 1))</f>
        <v>RoomHeaters|ElectricHeaters</v>
      </c>
      <c r="I1228" s="6">
        <v>3711</v>
      </c>
      <c r="J1228" s="6">
        <v>4495</v>
      </c>
      <c r="K1228" s="1">
        <f t="shared" si="120"/>
        <v>17.441601779755285</v>
      </c>
      <c r="L1228" s="3">
        <v>0.17</v>
      </c>
      <c r="M1228" s="1">
        <v>4.3</v>
      </c>
      <c r="N1228" s="11">
        <v>356</v>
      </c>
      <c r="O1228" s="7">
        <f>IF(ISNUMBER(Table3[[#This Row],[rating]]), Table3[[#This Row],[rating]], "")</f>
        <v>4.3</v>
      </c>
      <c r="P1228" s="7">
        <f>Table3[[#This Row],[average rating]] + (Table3[[#This Row],[rating_count]] / 1000)</f>
        <v>4.6559999999999997</v>
      </c>
      <c r="Q1228" s="7">
        <f>IFERROR(ROUND(VALUE(Table3[[#This Row],[rating]]), 0), "")</f>
        <v>4</v>
      </c>
      <c r="R1228" t="s">
        <v>11074</v>
      </c>
      <c r="S1228" t="s">
        <v>11075</v>
      </c>
      <c r="T1228" t="s">
        <v>11076</v>
      </c>
      <c r="U1228" t="s">
        <v>11077</v>
      </c>
      <c r="V1228" t="s">
        <v>11078</v>
      </c>
      <c r="W1228" t="s">
        <v>11079</v>
      </c>
      <c r="X1228" t="s">
        <v>11080</v>
      </c>
      <c r="Y1228" t="s">
        <v>11081</v>
      </c>
      <c r="Z1228" s="6">
        <f t="shared" si="121"/>
        <v>1600220</v>
      </c>
      <c r="AA1228" s="6">
        <f>IFERROR(VALUE(Table3[[#This Row],[potential revenue]]), 0)</f>
        <v>1600220</v>
      </c>
      <c r="AB1228" t="str">
        <f t="shared" si="122"/>
        <v>Yes</v>
      </c>
      <c r="AC1228">
        <f t="shared" si="119"/>
        <v>0</v>
      </c>
      <c r="AD1228" t="str">
        <f t="shared" si="123"/>
        <v>&gt;₹500</v>
      </c>
      <c r="AE1228" t="str">
        <f t="shared" si="124"/>
        <v>11–20%</v>
      </c>
    </row>
    <row r="1229" spans="1:31" x14ac:dyDescent="0.35">
      <c r="A1229" t="s">
        <v>336</v>
      </c>
      <c r="B1229" t="s">
        <v>2079</v>
      </c>
      <c r="C1229" t="str">
        <f>PROPER(Table3[[#This Row],[product_name2]])</f>
        <v>Sansui 140Cm (55 Inches) 4K Ultra Hd Certified Android Led Tv With Dolby Audio &amp; Dolby Vision Jsw55Asuhd (Mystique Black)</v>
      </c>
      <c r="D1229" t="s">
        <v>2080</v>
      </c>
      <c r="E1229" t="s">
        <v>20</v>
      </c>
      <c r="F1229" t="str">
        <f>LEFT(Table3[[#This Row],[category]], FIND("|", Table3[[#This Row],[category]]) - 1)</f>
        <v>Computers&amp;Accessories</v>
      </c>
      <c r="G1229" t="str">
        <f>MID(Table3[[#This Row],[category]], FIND("|", Table3[[#This Row],[category]]) + 1, FIND("|", Table3[[#This Row],[category]], FIND("|", Table3[[#This Row],[category]]) + 1) - FIND("|", Table3[[#This Row],[category]]) - 1)</f>
        <v>Accessories&amp;Peripherals</v>
      </c>
      <c r="H1229" t="str">
        <f>RIGHT(Table3[[#This Row],[category]], LEN(Table3[[#This Row],[category]]) - FIND("|", Table3[[#This Row],[category]], FIND("|", Table3[[#This Row],[category]]) + 1))</f>
        <v>Cables&amp;Accessories|Cables|USBCables</v>
      </c>
      <c r="I1229" s="6">
        <v>599</v>
      </c>
      <c r="J1229" s="6">
        <v>599</v>
      </c>
      <c r="K1229" s="1">
        <f t="shared" si="120"/>
        <v>0</v>
      </c>
      <c r="L1229" s="3">
        <v>0</v>
      </c>
      <c r="M1229" s="1">
        <v>4.3</v>
      </c>
      <c r="N1229" s="11">
        <v>355</v>
      </c>
      <c r="O1229" s="7">
        <f>IF(ISNUMBER(Table3[[#This Row],[rating]]), Table3[[#This Row],[rating]], "")</f>
        <v>4.3</v>
      </c>
      <c r="P1229" s="7">
        <f>Table3[[#This Row],[average rating]] + (Table3[[#This Row],[rating_count]] / 1000)</f>
        <v>4.6549999999999994</v>
      </c>
      <c r="Q1229" s="7">
        <f>IFERROR(ROUND(VALUE(Table3[[#This Row],[rating]]), 0), "")</f>
        <v>4</v>
      </c>
      <c r="R1229" t="s">
        <v>338</v>
      </c>
      <c r="S1229" t="s">
        <v>339</v>
      </c>
      <c r="T1229" t="s">
        <v>340</v>
      </c>
      <c r="U1229" t="s">
        <v>341</v>
      </c>
      <c r="V1229" t="s">
        <v>342</v>
      </c>
      <c r="W1229" t="s">
        <v>343</v>
      </c>
      <c r="X1229" t="s">
        <v>344</v>
      </c>
      <c r="Y1229" t="s">
        <v>345</v>
      </c>
      <c r="Z1229" s="6">
        <f t="shared" si="121"/>
        <v>212645</v>
      </c>
      <c r="AA1229" s="6">
        <f>IFERROR(VALUE(Table3[[#This Row],[potential revenue]]), 0)</f>
        <v>212645</v>
      </c>
      <c r="AB1229" t="str">
        <f t="shared" si="122"/>
        <v>No</v>
      </c>
      <c r="AC1229">
        <f t="shared" si="119"/>
        <v>0</v>
      </c>
      <c r="AD1229" t="str">
        <f t="shared" si="123"/>
        <v>&gt;₹500</v>
      </c>
      <c r="AE1229" t="str">
        <f t="shared" si="124"/>
        <v>0–10%</v>
      </c>
    </row>
    <row r="1230" spans="1:31" x14ac:dyDescent="0.35">
      <c r="A1230" t="s">
        <v>336</v>
      </c>
      <c r="B1230" t="s">
        <v>3349</v>
      </c>
      <c r="C1230" t="str">
        <f>PROPER(Table3[[#This Row],[product_name2]])</f>
        <v>Realme Narzo 50 (Speed Blue, 4Gb Ram+64Gb Storage) Helio G96 Processor | 50Mp Ai Triple Camera | 120Hz Ultra Smooth Display</v>
      </c>
      <c r="D1230" t="s">
        <v>3350</v>
      </c>
      <c r="E1230" t="s">
        <v>20</v>
      </c>
      <c r="F1230" t="str">
        <f>LEFT(Table3[[#This Row],[category]], FIND("|", Table3[[#This Row],[category]]) - 1)</f>
        <v>Computers&amp;Accessories</v>
      </c>
      <c r="G1230" t="str">
        <f>MID(Table3[[#This Row],[category]], FIND("|", Table3[[#This Row],[category]]) + 1, FIND("|", Table3[[#This Row],[category]], FIND("|", Table3[[#This Row],[category]]) + 1) - FIND("|", Table3[[#This Row],[category]]) - 1)</f>
        <v>Accessories&amp;Peripherals</v>
      </c>
      <c r="H1230" t="str">
        <f>RIGHT(Table3[[#This Row],[category]], LEN(Table3[[#This Row],[category]]) - FIND("|", Table3[[#This Row],[category]], FIND("|", Table3[[#This Row],[category]]) + 1))</f>
        <v>Cables&amp;Accessories|Cables|USBCables</v>
      </c>
      <c r="I1230" s="6">
        <v>599</v>
      </c>
      <c r="J1230" s="6">
        <v>599</v>
      </c>
      <c r="K1230" s="1">
        <f t="shared" si="120"/>
        <v>0</v>
      </c>
      <c r="L1230" s="3">
        <v>0</v>
      </c>
      <c r="M1230" s="1">
        <v>4.3</v>
      </c>
      <c r="N1230" s="11">
        <v>355</v>
      </c>
      <c r="O1230" s="7">
        <f>IF(ISNUMBER(Table3[[#This Row],[rating]]), Table3[[#This Row],[rating]], "")</f>
        <v>4.3</v>
      </c>
      <c r="P1230" s="7">
        <f>Table3[[#This Row],[average rating]] + (Table3[[#This Row],[rating_count]] / 1000)</f>
        <v>4.6549999999999994</v>
      </c>
      <c r="Q1230" s="7">
        <f>IFERROR(ROUND(VALUE(Table3[[#This Row],[rating]]), 0), "")</f>
        <v>4</v>
      </c>
      <c r="R1230" t="s">
        <v>338</v>
      </c>
      <c r="S1230" t="s">
        <v>339</v>
      </c>
      <c r="T1230" t="s">
        <v>340</v>
      </c>
      <c r="U1230" t="s">
        <v>341</v>
      </c>
      <c r="V1230" t="s">
        <v>342</v>
      </c>
      <c r="W1230" t="s">
        <v>6982</v>
      </c>
      <c r="X1230" t="s">
        <v>6983</v>
      </c>
      <c r="Y1230" t="s">
        <v>6984</v>
      </c>
      <c r="Z1230" s="6">
        <f t="shared" si="121"/>
        <v>212645</v>
      </c>
      <c r="AA1230" s="6">
        <f>IFERROR(VALUE(Table3[[#This Row],[potential revenue]]), 0)</f>
        <v>212645</v>
      </c>
      <c r="AB1230" t="str">
        <f t="shared" si="122"/>
        <v>No</v>
      </c>
      <c r="AC1230">
        <f t="shared" si="119"/>
        <v>0</v>
      </c>
      <c r="AD1230" t="str">
        <f t="shared" si="123"/>
        <v>&gt;₹500</v>
      </c>
      <c r="AE1230" t="str">
        <f t="shared" si="124"/>
        <v>0–10%</v>
      </c>
    </row>
    <row r="1231" spans="1:31" x14ac:dyDescent="0.35">
      <c r="A1231" t="s">
        <v>10405</v>
      </c>
      <c r="B1231" t="s">
        <v>7435</v>
      </c>
      <c r="C1231" t="str">
        <f>PROPER(Table3[[#This Row],[product_name2]])</f>
        <v>Logitech M331 Silent Plus Wireless Mouse, 2.4Ghz With Usb Nano Receiver, 1000 Dpi Optical Tracking, 3 Buttons, 24 Month Life Battery, Pc/Mac/Laptop - Black</v>
      </c>
      <c r="D1231" t="s">
        <v>7436</v>
      </c>
      <c r="E1231" t="s">
        <v>10407</v>
      </c>
      <c r="F1231" t="str">
        <f>LEFT(Table3[[#This Row],[category]], FIND("|", Table3[[#This Row],[category]]) - 1)</f>
        <v>Home&amp;Kitchen</v>
      </c>
      <c r="G1231" t="str">
        <f>MID(Table3[[#This Row],[category]], FIND("|", Table3[[#This Row],[category]]) + 1, FIND("|", Table3[[#This Row],[category]], FIND("|", Table3[[#This Row],[category]]) + 1) - FIND("|", Table3[[#This Row],[category]]) - 1)</f>
        <v>Kitchen&amp;HomeAppliances</v>
      </c>
      <c r="H1231" t="str">
        <f>RIGHT(Table3[[#This Row],[category]], LEN(Table3[[#This Row],[category]]) - FIND("|", Table3[[#This Row],[category]], FIND("|", Table3[[#This Row],[category]]) + 1))</f>
        <v>SmallKitchenAppliances|HandMixers</v>
      </c>
      <c r="I1231" s="6">
        <v>474</v>
      </c>
      <c r="J1231" s="6">
        <v>1299</v>
      </c>
      <c r="K1231" s="1">
        <f t="shared" si="120"/>
        <v>63.510392609699771</v>
      </c>
      <c r="L1231" s="3">
        <v>0.64</v>
      </c>
      <c r="M1231" s="1">
        <v>4.0999999999999996</v>
      </c>
      <c r="N1231" s="11">
        <v>550</v>
      </c>
      <c r="O1231" s="7">
        <f>IF(ISNUMBER(Table3[[#This Row],[rating]]), Table3[[#This Row],[rating]], "")</f>
        <v>4.0999999999999996</v>
      </c>
      <c r="P1231" s="7">
        <f>Table3[[#This Row],[average rating]] + (Table3[[#This Row],[rating_count]] / 1000)</f>
        <v>4.6499999999999995</v>
      </c>
      <c r="Q1231" s="7">
        <f>IFERROR(ROUND(VALUE(Table3[[#This Row],[rating]]), 0), "")</f>
        <v>4</v>
      </c>
      <c r="R1231" t="s">
        <v>10408</v>
      </c>
      <c r="S1231" t="s">
        <v>10409</v>
      </c>
      <c r="T1231" t="s">
        <v>10410</v>
      </c>
      <c r="U1231" t="s">
        <v>10411</v>
      </c>
      <c r="V1231" t="s">
        <v>10412</v>
      </c>
      <c r="W1231" t="s">
        <v>10413</v>
      </c>
      <c r="X1231" t="s">
        <v>10414</v>
      </c>
      <c r="Y1231" t="s">
        <v>10415</v>
      </c>
      <c r="Z1231" s="6">
        <f t="shared" si="121"/>
        <v>714450</v>
      </c>
      <c r="AA1231" s="6">
        <f>IFERROR(VALUE(Table3[[#This Row],[potential revenue]]), 0)</f>
        <v>714450</v>
      </c>
      <c r="AB1231" t="str">
        <f t="shared" si="122"/>
        <v>No</v>
      </c>
      <c r="AC1231">
        <f t="shared" si="119"/>
        <v>0</v>
      </c>
      <c r="AD1231" t="str">
        <f t="shared" si="123"/>
        <v>&gt;₹500</v>
      </c>
      <c r="AE1231" t="str">
        <f t="shared" si="124"/>
        <v>61–70%</v>
      </c>
    </row>
    <row r="1232" spans="1:31" x14ac:dyDescent="0.35">
      <c r="A1232" t="s">
        <v>670</v>
      </c>
      <c r="B1232" t="s">
        <v>306</v>
      </c>
      <c r="C1232" t="str">
        <f>PROPER(Table3[[#This Row],[product_name2]])</f>
        <v>Amazonbasics Usb 2.0 - A-Male To A-Female Extension Cable For Personal Computer, Printer (Black, 9.8 Feet/3 Meters)</v>
      </c>
      <c r="D1232" t="s">
        <v>307</v>
      </c>
      <c r="E1232" t="s">
        <v>20</v>
      </c>
      <c r="F1232" t="str">
        <f>LEFT(Table3[[#This Row],[category]], FIND("|", Table3[[#This Row],[category]]) - 1)</f>
        <v>Computers&amp;Accessories</v>
      </c>
      <c r="G1232" t="str">
        <f>MID(Table3[[#This Row],[category]], FIND("|", Table3[[#This Row],[category]]) + 1, FIND("|", Table3[[#This Row],[category]], FIND("|", Table3[[#This Row],[category]]) + 1) - FIND("|", Table3[[#This Row],[category]]) - 1)</f>
        <v>Accessories&amp;Peripherals</v>
      </c>
      <c r="H1232" t="str">
        <f>RIGHT(Table3[[#This Row],[category]], LEN(Table3[[#This Row],[category]]) - FIND("|", Table3[[#This Row],[category]], FIND("|", Table3[[#This Row],[category]]) + 1))</f>
        <v>Cables&amp;Accessories|Cables|USBCables</v>
      </c>
      <c r="I1232" s="6">
        <v>349</v>
      </c>
      <c r="J1232" s="6">
        <v>899</v>
      </c>
      <c r="K1232" s="1">
        <f t="shared" si="120"/>
        <v>61.179087875417125</v>
      </c>
      <c r="L1232" s="3">
        <v>0.61</v>
      </c>
      <c r="M1232" s="1">
        <v>4.5</v>
      </c>
      <c r="N1232" s="11">
        <v>149</v>
      </c>
      <c r="O1232" s="7">
        <f>IF(ISNUMBER(Table3[[#This Row],[rating]]), Table3[[#This Row],[rating]], "")</f>
        <v>4.5</v>
      </c>
      <c r="P1232" s="7">
        <f>Table3[[#This Row],[average rating]] + (Table3[[#This Row],[rating_count]] / 1000)</f>
        <v>4.649</v>
      </c>
      <c r="Q1232" s="7">
        <f>IFERROR(ROUND(VALUE(Table3[[#This Row],[rating]]), 0), "")</f>
        <v>5</v>
      </c>
      <c r="R1232" t="s">
        <v>672</v>
      </c>
      <c r="S1232" t="s">
        <v>673</v>
      </c>
      <c r="T1232" t="s">
        <v>674</v>
      </c>
      <c r="U1232" t="s">
        <v>675</v>
      </c>
      <c r="V1232" t="s">
        <v>676</v>
      </c>
      <c r="W1232" t="s">
        <v>677</v>
      </c>
      <c r="X1232" t="s">
        <v>678</v>
      </c>
      <c r="Y1232" t="s">
        <v>679</v>
      </c>
      <c r="Z1232" s="6">
        <f t="shared" si="121"/>
        <v>133951</v>
      </c>
      <c r="AA1232" s="6">
        <f>IFERROR(VALUE(Table3[[#This Row],[potential revenue]]), 0)</f>
        <v>133951</v>
      </c>
      <c r="AB1232" t="str">
        <f t="shared" si="122"/>
        <v>Yes</v>
      </c>
      <c r="AC1232">
        <f t="shared" si="119"/>
        <v>0</v>
      </c>
      <c r="AD1232" t="str">
        <f t="shared" si="123"/>
        <v>₹200–₹500</v>
      </c>
      <c r="AE1232" t="str">
        <f t="shared" si="124"/>
        <v>61–70%</v>
      </c>
    </row>
    <row r="1233" spans="1:31" x14ac:dyDescent="0.35">
      <c r="A1233" t="s">
        <v>670</v>
      </c>
      <c r="B1233" t="s">
        <v>787</v>
      </c>
      <c r="C1233" t="str">
        <f>PROPER(Table3[[#This Row],[product_name2]])</f>
        <v>Boat A 350 Type C Cable For Smartphone, Charging Adapter (1.5M, Carbon Black)</v>
      </c>
      <c r="D1233" t="s">
        <v>788</v>
      </c>
      <c r="E1233" t="s">
        <v>20</v>
      </c>
      <c r="F1233" t="str">
        <f>LEFT(Table3[[#This Row],[category]], FIND("|", Table3[[#This Row],[category]]) - 1)</f>
        <v>Computers&amp;Accessories</v>
      </c>
      <c r="G1233" t="str">
        <f>MID(Table3[[#This Row],[category]], FIND("|", Table3[[#This Row],[category]]) + 1, FIND("|", Table3[[#This Row],[category]], FIND("|", Table3[[#This Row],[category]]) + 1) - FIND("|", Table3[[#This Row],[category]]) - 1)</f>
        <v>Accessories&amp;Peripherals</v>
      </c>
      <c r="H1233" t="str">
        <f>RIGHT(Table3[[#This Row],[category]], LEN(Table3[[#This Row],[category]]) - FIND("|", Table3[[#This Row],[category]], FIND("|", Table3[[#This Row],[category]]) + 1))</f>
        <v>Cables&amp;Accessories|Cables|USBCables</v>
      </c>
      <c r="I1233" s="6">
        <v>349</v>
      </c>
      <c r="J1233" s="6">
        <v>899</v>
      </c>
      <c r="K1233" s="1">
        <f t="shared" si="120"/>
        <v>61.179087875417125</v>
      </c>
      <c r="L1233" s="3">
        <v>0.61</v>
      </c>
      <c r="M1233" s="1">
        <v>4.5</v>
      </c>
      <c r="N1233" s="11">
        <v>149</v>
      </c>
      <c r="O1233" s="7">
        <f>IF(ISNUMBER(Table3[[#This Row],[rating]]), Table3[[#This Row],[rating]], "")</f>
        <v>4.5</v>
      </c>
      <c r="P1233" s="7">
        <f>Table3[[#This Row],[average rating]] + (Table3[[#This Row],[rating_count]] / 1000)</f>
        <v>4.649</v>
      </c>
      <c r="Q1233" s="7">
        <f>IFERROR(ROUND(VALUE(Table3[[#This Row],[rating]]), 0), "")</f>
        <v>5</v>
      </c>
      <c r="R1233" t="s">
        <v>672</v>
      </c>
      <c r="S1233" t="s">
        <v>673</v>
      </c>
      <c r="T1233" t="s">
        <v>674</v>
      </c>
      <c r="U1233" t="s">
        <v>675</v>
      </c>
      <c r="V1233" t="s">
        <v>676</v>
      </c>
      <c r="W1233" t="s">
        <v>8237</v>
      </c>
      <c r="X1233" t="s">
        <v>8238</v>
      </c>
      <c r="Y1233" t="s">
        <v>8239</v>
      </c>
      <c r="Z1233" s="6">
        <f t="shared" si="121"/>
        <v>133951</v>
      </c>
      <c r="AA1233" s="6">
        <f>IFERROR(VALUE(Table3[[#This Row],[potential revenue]]), 0)</f>
        <v>133951</v>
      </c>
      <c r="AB1233" t="str">
        <f t="shared" si="122"/>
        <v>Yes</v>
      </c>
      <c r="AC1233">
        <f t="shared" si="119"/>
        <v>0</v>
      </c>
      <c r="AD1233" t="str">
        <f t="shared" si="123"/>
        <v>₹200–₹500</v>
      </c>
      <c r="AE1233" t="str">
        <f t="shared" si="124"/>
        <v>61–70%</v>
      </c>
    </row>
    <row r="1234" spans="1:31" x14ac:dyDescent="0.35">
      <c r="A1234" t="s">
        <v>11616</v>
      </c>
      <c r="B1234" t="s">
        <v>1931</v>
      </c>
      <c r="C1234" t="str">
        <f>PROPER(Table3[[#This Row],[product_name2]])</f>
        <v>Posh 1.5 Meter High Speed Gold Plated Hdmi Male To Female Extension Cable (Black)</v>
      </c>
      <c r="D1234" t="s">
        <v>1932</v>
      </c>
      <c r="E1234" t="s">
        <v>9074</v>
      </c>
      <c r="F1234" t="str">
        <f>LEFT(Table3[[#This Row],[category]], FIND("|", Table3[[#This Row],[category]]) - 1)</f>
        <v>Home&amp;Kitchen</v>
      </c>
      <c r="G1234" t="str">
        <f>MID(Table3[[#This Row],[category]], FIND("|", Table3[[#This Row],[category]]) + 1, FIND("|", Table3[[#This Row],[category]], FIND("|", Table3[[#This Row],[category]]) + 1) - FIND("|", Table3[[#This Row],[category]]) - 1)</f>
        <v>Kitchen&amp;HomeAppliances</v>
      </c>
      <c r="H1234" t="str">
        <f>RIGHT(Table3[[#This Row],[category]], LEN(Table3[[#This Row],[category]]) - FIND("|", Table3[[#This Row],[category]], FIND("|", Table3[[#This Row],[category]]) + 1))</f>
        <v>SmallKitchenAppliances|EggBoilers</v>
      </c>
      <c r="I1234" s="6">
        <v>419</v>
      </c>
      <c r="J1234" s="6">
        <v>999</v>
      </c>
      <c r="K1234" s="1">
        <f t="shared" si="120"/>
        <v>58.058058058058059</v>
      </c>
      <c r="L1234" s="3">
        <v>0.57999999999999996</v>
      </c>
      <c r="M1234" s="1">
        <v>4.4000000000000004</v>
      </c>
      <c r="N1234" s="11">
        <v>227</v>
      </c>
      <c r="O1234" s="7">
        <f>IF(ISNUMBER(Table3[[#This Row],[rating]]), Table3[[#This Row],[rating]], "")</f>
        <v>4.4000000000000004</v>
      </c>
      <c r="P1234" s="7">
        <f>Table3[[#This Row],[average rating]] + (Table3[[#This Row],[rating_count]] / 1000)</f>
        <v>4.6270000000000007</v>
      </c>
      <c r="Q1234" s="7">
        <f>IFERROR(ROUND(VALUE(Table3[[#This Row],[rating]]), 0), "")</f>
        <v>4</v>
      </c>
      <c r="R1234" t="s">
        <v>11618</v>
      </c>
      <c r="S1234" t="s">
        <v>11619</v>
      </c>
      <c r="T1234" t="s">
        <v>11620</v>
      </c>
      <c r="U1234" t="s">
        <v>11621</v>
      </c>
      <c r="V1234" t="s">
        <v>11622</v>
      </c>
      <c r="W1234" t="s">
        <v>11623</v>
      </c>
      <c r="X1234" t="s">
        <v>11624</v>
      </c>
      <c r="Y1234" t="s">
        <v>11625</v>
      </c>
      <c r="Z1234" s="6">
        <f t="shared" si="121"/>
        <v>226773</v>
      </c>
      <c r="AA1234" s="6">
        <f>IFERROR(VALUE(Table3[[#This Row],[potential revenue]]), 0)</f>
        <v>226773</v>
      </c>
      <c r="AB1234" t="str">
        <f t="shared" si="122"/>
        <v>Yes</v>
      </c>
      <c r="AC1234">
        <f t="shared" si="119"/>
        <v>0</v>
      </c>
      <c r="AD1234" t="str">
        <f t="shared" si="123"/>
        <v>₹200–₹500</v>
      </c>
      <c r="AE1234" t="str">
        <f t="shared" si="124"/>
        <v>51–60%</v>
      </c>
    </row>
    <row r="1235" spans="1:31" x14ac:dyDescent="0.35">
      <c r="A1235" t="s">
        <v>822</v>
      </c>
      <c r="B1235" t="s">
        <v>316</v>
      </c>
      <c r="C1235" t="str">
        <f>PROPER(Table3[[#This Row],[product_name2]])</f>
        <v>Ambrane 60W / 3A Type C Fast Charging Unbreakable 1.5M L Shaped Braided Cable, Pd Technology, 480Mbps Data Transfer For Smartphones, Tablet, Laptops &amp; Other Type C Devices (Ablc10, Black)</v>
      </c>
      <c r="D1235" t="s">
        <v>317</v>
      </c>
      <c r="E1235" t="s">
        <v>20</v>
      </c>
      <c r="F1235" t="str">
        <f>LEFT(Table3[[#This Row],[category]], FIND("|", Table3[[#This Row],[category]]) - 1)</f>
        <v>Computers&amp;Accessories</v>
      </c>
      <c r="G1235" t="str">
        <f>MID(Table3[[#This Row],[category]], FIND("|", Table3[[#This Row],[category]]) + 1, FIND("|", Table3[[#This Row],[category]], FIND("|", Table3[[#This Row],[category]]) + 1) - FIND("|", Table3[[#This Row],[category]]) - 1)</f>
        <v>Accessories&amp;Peripherals</v>
      </c>
      <c r="H1235" t="str">
        <f>RIGHT(Table3[[#This Row],[category]], LEN(Table3[[#This Row],[category]]) - FIND("|", Table3[[#This Row],[category]], FIND("|", Table3[[#This Row],[category]]) + 1))</f>
        <v>Cables&amp;Accessories|Cables|USBCables</v>
      </c>
      <c r="I1235" s="6">
        <v>199</v>
      </c>
      <c r="J1235" s="6">
        <v>999</v>
      </c>
      <c r="K1235" s="1">
        <f t="shared" si="120"/>
        <v>80.08008008008008</v>
      </c>
      <c r="L1235" s="3">
        <v>0.8</v>
      </c>
      <c r="M1235" s="1">
        <v>4.5</v>
      </c>
      <c r="N1235" s="11">
        <v>127</v>
      </c>
      <c r="O1235" s="7">
        <f>IF(ISNUMBER(Table3[[#This Row],[rating]]), Table3[[#This Row],[rating]], "")</f>
        <v>4.5</v>
      </c>
      <c r="P1235" s="7">
        <f>Table3[[#This Row],[average rating]] + (Table3[[#This Row],[rating_count]] / 1000)</f>
        <v>4.6269999999999998</v>
      </c>
      <c r="Q1235" s="7">
        <f>IFERROR(ROUND(VALUE(Table3[[#This Row],[rating]]), 0), "")</f>
        <v>5</v>
      </c>
      <c r="R1235" t="s">
        <v>824</v>
      </c>
      <c r="S1235" t="s">
        <v>825</v>
      </c>
      <c r="T1235" t="s">
        <v>826</v>
      </c>
      <c r="U1235" t="s">
        <v>827</v>
      </c>
      <c r="V1235" t="s">
        <v>828</v>
      </c>
      <c r="W1235" t="s">
        <v>829</v>
      </c>
      <c r="X1235" t="s">
        <v>830</v>
      </c>
      <c r="Y1235" t="s">
        <v>831</v>
      </c>
      <c r="Z1235" s="6">
        <f t="shared" si="121"/>
        <v>126873</v>
      </c>
      <c r="AA1235" s="6">
        <f>IFERROR(VALUE(Table3[[#This Row],[potential revenue]]), 0)</f>
        <v>126873</v>
      </c>
      <c r="AB1235" t="str">
        <f t="shared" si="122"/>
        <v>Yes</v>
      </c>
      <c r="AC1235">
        <f t="shared" si="119"/>
        <v>0</v>
      </c>
      <c r="AD1235" t="str">
        <f t="shared" si="123"/>
        <v>₹200–₹500</v>
      </c>
      <c r="AE1235" t="str">
        <f t="shared" si="124"/>
        <v>81–90%</v>
      </c>
    </row>
    <row r="1236" spans="1:31" x14ac:dyDescent="0.35">
      <c r="A1236" t="s">
        <v>822</v>
      </c>
      <c r="B1236" t="s">
        <v>822</v>
      </c>
      <c r="C1236" t="str">
        <f>PROPER(Table3[[#This Row],[product_name2]])</f>
        <v>Lapster 65W Compatible For Oneplus Dash Warp Charge Cable , Type C To C Cable Fast Charging Data Sync Cable Compatible With One Plus 10R / 9Rt/ 9 Pro/ 9R/ 8T/ 9/ Nord &amp; For All Type C Devices ‚Äì Red, 1 Meter</v>
      </c>
      <c r="D1236" t="s">
        <v>823</v>
      </c>
      <c r="E1236" t="s">
        <v>20</v>
      </c>
      <c r="F1236" t="str">
        <f>LEFT(Table3[[#This Row],[category]], FIND("|", Table3[[#This Row],[category]]) - 1)</f>
        <v>Computers&amp;Accessories</v>
      </c>
      <c r="G1236" t="str">
        <f>MID(Table3[[#This Row],[category]], FIND("|", Table3[[#This Row],[category]]) + 1, FIND("|", Table3[[#This Row],[category]], FIND("|", Table3[[#This Row],[category]]) + 1) - FIND("|", Table3[[#This Row],[category]]) - 1)</f>
        <v>Accessories&amp;Peripherals</v>
      </c>
      <c r="H1236" t="str">
        <f>RIGHT(Table3[[#This Row],[category]], LEN(Table3[[#This Row],[category]]) - FIND("|", Table3[[#This Row],[category]], FIND("|", Table3[[#This Row],[category]]) + 1))</f>
        <v>Cables&amp;Accessories|Cables|USBCables</v>
      </c>
      <c r="I1236" s="6">
        <v>199</v>
      </c>
      <c r="J1236" s="6">
        <v>999</v>
      </c>
      <c r="K1236" s="1">
        <f t="shared" si="120"/>
        <v>80.08008008008008</v>
      </c>
      <c r="L1236" s="3">
        <v>0.8</v>
      </c>
      <c r="M1236" s="1">
        <v>4.5</v>
      </c>
      <c r="N1236" s="11">
        <v>127</v>
      </c>
      <c r="O1236" s="7">
        <f>IF(ISNUMBER(Table3[[#This Row],[rating]]), Table3[[#This Row],[rating]], "")</f>
        <v>4.5</v>
      </c>
      <c r="P1236" s="7">
        <f>Table3[[#This Row],[average rating]] + (Table3[[#This Row],[rating_count]] / 1000)</f>
        <v>4.6269999999999998</v>
      </c>
      <c r="Q1236" s="7">
        <f>IFERROR(ROUND(VALUE(Table3[[#This Row],[rating]]), 0), "")</f>
        <v>5</v>
      </c>
      <c r="R1236" t="s">
        <v>824</v>
      </c>
      <c r="S1236" t="s">
        <v>825</v>
      </c>
      <c r="T1236" t="s">
        <v>826</v>
      </c>
      <c r="U1236" t="s">
        <v>827</v>
      </c>
      <c r="V1236" t="s">
        <v>828</v>
      </c>
      <c r="W1236" t="s">
        <v>829</v>
      </c>
      <c r="X1236" t="s">
        <v>830</v>
      </c>
      <c r="Y1236" t="s">
        <v>8559</v>
      </c>
      <c r="Z1236" s="6">
        <f t="shared" si="121"/>
        <v>126873</v>
      </c>
      <c r="AA1236" s="6">
        <f>IFERROR(VALUE(Table3[[#This Row],[potential revenue]]), 0)</f>
        <v>126873</v>
      </c>
      <c r="AB1236" t="str">
        <f t="shared" si="122"/>
        <v>Yes</v>
      </c>
      <c r="AC1236">
        <f t="shared" si="119"/>
        <v>0</v>
      </c>
      <c r="AD1236" t="str">
        <f t="shared" si="123"/>
        <v>&lt;₹200</v>
      </c>
      <c r="AE1236" t="str">
        <f t="shared" si="124"/>
        <v>81–90%</v>
      </c>
    </row>
    <row r="1237" spans="1:31" x14ac:dyDescent="0.35">
      <c r="A1237" t="s">
        <v>1070</v>
      </c>
      <c r="B1237" t="s">
        <v>12403</v>
      </c>
      <c r="C1237" t="str">
        <f>PROPER(Table3[[#This Row],[product_name2]])</f>
        <v>Agaro Royal Double Layered Kettle, 1.5 Litres, Double Layered Cool Touch , Dry Boiling Protection, Black</v>
      </c>
      <c r="D1237" t="s">
        <v>12404</v>
      </c>
      <c r="E1237" t="s">
        <v>20</v>
      </c>
      <c r="F1237" t="str">
        <f>LEFT(Table3[[#This Row],[category]], FIND("|", Table3[[#This Row],[category]]) - 1)</f>
        <v>Computers&amp;Accessories</v>
      </c>
      <c r="G1237" t="str">
        <f>MID(Table3[[#This Row],[category]], FIND("|", Table3[[#This Row],[category]]) + 1, FIND("|", Table3[[#This Row],[category]], FIND("|", Table3[[#This Row],[category]]) + 1) - FIND("|", Table3[[#This Row],[category]]) - 1)</f>
        <v>Accessories&amp;Peripherals</v>
      </c>
      <c r="H1237" t="str">
        <f>RIGHT(Table3[[#This Row],[category]], LEN(Table3[[#This Row],[category]]) - FIND("|", Table3[[#This Row],[category]], FIND("|", Table3[[#This Row],[category]]) + 1))</f>
        <v>Cables&amp;Accessories|Cables|USBCables</v>
      </c>
      <c r="I1237" s="6">
        <v>347</v>
      </c>
      <c r="J1237" s="6">
        <v>999</v>
      </c>
      <c r="K1237" s="1">
        <f t="shared" si="120"/>
        <v>65.265265265265256</v>
      </c>
      <c r="L1237" s="3">
        <v>0.65</v>
      </c>
      <c r="M1237" s="1">
        <v>3.5</v>
      </c>
      <c r="N1237" s="11">
        <v>1121</v>
      </c>
      <c r="O1237" s="7">
        <f>IF(ISNUMBER(Table3[[#This Row],[rating]]), Table3[[#This Row],[rating]], "")</f>
        <v>3.5</v>
      </c>
      <c r="P1237" s="7">
        <f>Table3[[#This Row],[average rating]] + (Table3[[#This Row],[rating_count]] / 1000)</f>
        <v>4.6210000000000004</v>
      </c>
      <c r="Q1237" s="7">
        <f>IFERROR(ROUND(VALUE(Table3[[#This Row],[rating]]), 0), "")</f>
        <v>4</v>
      </c>
      <c r="R1237" t="s">
        <v>1072</v>
      </c>
      <c r="S1237" t="s">
        <v>1073</v>
      </c>
      <c r="T1237" t="s">
        <v>1074</v>
      </c>
      <c r="U1237" t="s">
        <v>1075</v>
      </c>
      <c r="V1237" t="s">
        <v>1076</v>
      </c>
      <c r="W1237" t="s">
        <v>1077</v>
      </c>
      <c r="X1237" t="s">
        <v>1078</v>
      </c>
      <c r="Y1237" t="s">
        <v>1079</v>
      </c>
      <c r="Z1237" s="6">
        <f t="shared" si="121"/>
        <v>1119879</v>
      </c>
      <c r="AA1237" s="6">
        <f>IFERROR(VALUE(Table3[[#This Row],[potential revenue]]), 0)</f>
        <v>1119879</v>
      </c>
      <c r="AB1237" t="str">
        <f t="shared" si="122"/>
        <v>Yes</v>
      </c>
      <c r="AC1237">
        <f t="shared" si="119"/>
        <v>0</v>
      </c>
      <c r="AD1237" t="str">
        <f t="shared" si="123"/>
        <v>&lt;₹200</v>
      </c>
      <c r="AE1237" t="str">
        <f t="shared" si="124"/>
        <v>61–70%</v>
      </c>
    </row>
    <row r="1238" spans="1:31" x14ac:dyDescent="0.35">
      <c r="A1238" t="s">
        <v>7994</v>
      </c>
      <c r="B1238" t="s">
        <v>18</v>
      </c>
      <c r="C1238" t="str">
        <f>PROPER(Table3[[#This Row],[product_name2]])</f>
        <v>Wayona Nylon Braided Usb To Lightning Fast Charging And Data Sync Cable Compatible For Iphone 13, 12,11, X, 8, 7, 6, 5, Ipad Air, Pro, Mini (3 Ft Pack Of 1, Grey)</v>
      </c>
      <c r="D1238" t="s">
        <v>19</v>
      </c>
      <c r="E1238" t="s">
        <v>6306</v>
      </c>
      <c r="F1238" t="str">
        <f>LEFT(Table3[[#This Row],[category]], FIND("|", Table3[[#This Row],[category]]) - 1)</f>
        <v>OfficeProducts</v>
      </c>
      <c r="G1238" t="str">
        <f>MID(Table3[[#This Row],[category]], FIND("|", Table3[[#This Row],[category]]) + 1, FIND("|", Table3[[#This Row],[category]], FIND("|", Table3[[#This Row],[category]]) + 1) - FIND("|", Table3[[#This Row],[category]]) - 1)</f>
        <v>OfficePaperProducts</v>
      </c>
      <c r="H1238" t="str">
        <f>RIGHT(Table3[[#This Row],[category]], LEN(Table3[[#This Row],[category]]) - FIND("|", Table3[[#This Row],[category]], FIND("|", Table3[[#This Row],[category]]) + 1))</f>
        <v>Paper|Stationery|Notebooks,WritingPads&amp;Diaries|CompositionNotebooks</v>
      </c>
      <c r="I1238" s="6">
        <v>300</v>
      </c>
      <c r="J1238" s="6">
        <v>300</v>
      </c>
      <c r="K1238" s="1">
        <f t="shared" si="120"/>
        <v>0</v>
      </c>
      <c r="L1238" s="3">
        <v>0</v>
      </c>
      <c r="M1238" s="1">
        <v>4.2</v>
      </c>
      <c r="N1238" s="11">
        <v>419</v>
      </c>
      <c r="O1238" s="7">
        <f>IF(ISNUMBER(Table3[[#This Row],[rating]]), Table3[[#This Row],[rating]], "")</f>
        <v>4.2</v>
      </c>
      <c r="P1238" s="7">
        <f>Table3[[#This Row],[average rating]] + (Table3[[#This Row],[rating_count]] / 1000)</f>
        <v>4.6189999999999998</v>
      </c>
      <c r="Q1238" s="7">
        <f>IFERROR(ROUND(VALUE(Table3[[#This Row],[rating]]), 0), "")</f>
        <v>4</v>
      </c>
      <c r="R1238" t="s">
        <v>7996</v>
      </c>
      <c r="S1238" t="s">
        <v>7997</v>
      </c>
      <c r="T1238" t="s">
        <v>7998</v>
      </c>
      <c r="U1238" t="s">
        <v>7999</v>
      </c>
      <c r="V1238" t="s">
        <v>8000</v>
      </c>
      <c r="W1238" t="s">
        <v>8001</v>
      </c>
      <c r="X1238" t="s">
        <v>8002</v>
      </c>
      <c r="Y1238" t="s">
        <v>8003</v>
      </c>
      <c r="Z1238" s="6">
        <f t="shared" si="121"/>
        <v>125700</v>
      </c>
      <c r="AA1238" s="6">
        <f>IFERROR(VALUE(Table3[[#This Row],[potential revenue]]), 0)</f>
        <v>125700</v>
      </c>
      <c r="AB1238" t="str">
        <f t="shared" si="122"/>
        <v>Yes</v>
      </c>
      <c r="AC1238">
        <f t="shared" si="119"/>
        <v>0</v>
      </c>
      <c r="AD1238" t="str">
        <f t="shared" si="123"/>
        <v>₹200–₹500</v>
      </c>
      <c r="AE1238" t="str">
        <f t="shared" si="124"/>
        <v>0–10%</v>
      </c>
    </row>
    <row r="1239" spans="1:31" x14ac:dyDescent="0.35">
      <c r="A1239" t="s">
        <v>12686</v>
      </c>
      <c r="B1239" t="s">
        <v>10729</v>
      </c>
      <c r="C1239" t="str">
        <f>PROPER(Table3[[#This Row],[product_name2]])</f>
        <v>Amazonbasics Induction Cooktop 1600 Watt (Black)</v>
      </c>
      <c r="D1239" t="s">
        <v>10730</v>
      </c>
      <c r="E1239" t="s">
        <v>8584</v>
      </c>
      <c r="F1239" t="str">
        <f>LEFT(Table3[[#This Row],[category]], FIND("|", Table3[[#This Row],[category]]) - 1)</f>
        <v>Home&amp;Kitchen</v>
      </c>
      <c r="G1239" t="str">
        <f>MID(Table3[[#This Row],[category]], FIND("|", Table3[[#This Row],[category]]) + 1, FIND("|", Table3[[#This Row],[category]], FIND("|", Table3[[#This Row],[category]]) + 1) - FIND("|", Table3[[#This Row],[category]]) - 1)</f>
        <v>Kitchen&amp;HomeAppliances</v>
      </c>
      <c r="H1239" t="str">
        <f>RIGHT(Table3[[#This Row],[category]], LEN(Table3[[#This Row],[category]]) - FIND("|", Table3[[#This Row],[category]], FIND("|", Table3[[#This Row],[category]]) + 1))</f>
        <v>SmallKitchenAppliances|Kettles&amp;HotWaterDispensers|ElectricKettles</v>
      </c>
      <c r="I1239" s="6">
        <v>809</v>
      </c>
      <c r="J1239" s="6">
        <v>1950</v>
      </c>
      <c r="K1239" s="1">
        <f t="shared" si="120"/>
        <v>58.512820512820518</v>
      </c>
      <c r="L1239" s="3">
        <v>0.59</v>
      </c>
      <c r="M1239" s="1">
        <v>3.9</v>
      </c>
      <c r="N1239" s="11">
        <v>710</v>
      </c>
      <c r="O1239" s="7">
        <f>IF(ISNUMBER(Table3[[#This Row],[rating]]), Table3[[#This Row],[rating]], "")</f>
        <v>3.9</v>
      </c>
      <c r="P1239" s="7">
        <f>Table3[[#This Row],[average rating]] + (Table3[[#This Row],[rating_count]] / 1000)</f>
        <v>4.6099999999999994</v>
      </c>
      <c r="Q1239" s="7">
        <f>IFERROR(ROUND(VALUE(Table3[[#This Row],[rating]]), 0), "")</f>
        <v>4</v>
      </c>
      <c r="R1239" t="s">
        <v>12688</v>
      </c>
      <c r="S1239" t="s">
        <v>12689</v>
      </c>
      <c r="T1239" t="s">
        <v>12690</v>
      </c>
      <c r="U1239" t="s">
        <v>12691</v>
      </c>
      <c r="V1239" t="s">
        <v>12692</v>
      </c>
      <c r="W1239" t="s">
        <v>12693</v>
      </c>
      <c r="X1239" t="s">
        <v>12694</v>
      </c>
      <c r="Y1239" t="s">
        <v>12695</v>
      </c>
      <c r="Z1239" s="6">
        <f t="shared" si="121"/>
        <v>1384500</v>
      </c>
      <c r="AA1239" s="6">
        <f>IFERROR(VALUE(Table3[[#This Row],[potential revenue]]), 0)</f>
        <v>1384500</v>
      </c>
      <c r="AB1239" t="str">
        <f t="shared" si="122"/>
        <v>No</v>
      </c>
      <c r="AC1239">
        <f t="shared" si="119"/>
        <v>0</v>
      </c>
      <c r="AD1239" t="str">
        <f t="shared" si="123"/>
        <v>₹200–₹500</v>
      </c>
      <c r="AE1239" t="str">
        <f t="shared" si="124"/>
        <v>51–60%</v>
      </c>
    </row>
    <row r="1240" spans="1:31" x14ac:dyDescent="0.35">
      <c r="A1240" t="s">
        <v>11345</v>
      </c>
      <c r="B1240" t="s">
        <v>246</v>
      </c>
      <c r="C1240" t="str">
        <f>PROPER(Table3[[#This Row],[product_name2]])</f>
        <v>Acer 80 Cm (32 Inches) I Series Hd Ready Android Smart Led Tv Ar32Ar2841Hdfl (Black)</v>
      </c>
      <c r="D1240" t="s">
        <v>247</v>
      </c>
      <c r="E1240" t="s">
        <v>8606</v>
      </c>
      <c r="F1240" t="str">
        <f>LEFT(Table3[[#This Row],[category]], FIND("|", Table3[[#This Row],[category]]) - 1)</f>
        <v>Home&amp;Kitchen</v>
      </c>
      <c r="G1240" t="str">
        <f>MID(Table3[[#This Row],[category]], FIND("|", Table3[[#This Row],[category]]) + 1, FIND("|", Table3[[#This Row],[category]], FIND("|", Table3[[#This Row],[category]]) + 1) - FIND("|", Table3[[#This Row],[category]]) - 1)</f>
        <v>Heating,Cooling&amp;AirQuality</v>
      </c>
      <c r="H1240" t="str">
        <f>RIGHT(Table3[[#This Row],[category]], LEN(Table3[[#This Row],[category]]) - FIND("|", Table3[[#This Row],[category]], FIND("|", Table3[[#This Row],[category]]) + 1))</f>
        <v>RoomHeaters|FanHeaters</v>
      </c>
      <c r="I1240" s="6">
        <v>998</v>
      </c>
      <c r="J1240" s="6">
        <v>2999</v>
      </c>
      <c r="K1240" s="1">
        <f t="shared" si="120"/>
        <v>66.722240746915645</v>
      </c>
      <c r="L1240" s="3">
        <v>0.67</v>
      </c>
      <c r="M1240" s="1">
        <v>4.5999999999999996</v>
      </c>
      <c r="N1240" s="11">
        <v>9</v>
      </c>
      <c r="O1240" s="7">
        <f>IF(ISNUMBER(Table3[[#This Row],[rating]]), Table3[[#This Row],[rating]], "")</f>
        <v>4.5999999999999996</v>
      </c>
      <c r="P1240" s="7">
        <f>Table3[[#This Row],[average rating]] + (Table3[[#This Row],[rating_count]] / 1000)</f>
        <v>4.609</v>
      </c>
      <c r="Q1240" s="7">
        <f>IFERROR(ROUND(VALUE(Table3[[#This Row],[rating]]), 0), "")</f>
        <v>5</v>
      </c>
      <c r="R1240" t="s">
        <v>11347</v>
      </c>
      <c r="S1240" t="s">
        <v>11348</v>
      </c>
      <c r="T1240" t="s">
        <v>11349</v>
      </c>
      <c r="U1240" t="s">
        <v>11350</v>
      </c>
      <c r="V1240" t="s">
        <v>11351</v>
      </c>
      <c r="W1240" t="s">
        <v>11352</v>
      </c>
      <c r="X1240" t="s">
        <v>11353</v>
      </c>
      <c r="Y1240" t="s">
        <v>11354</v>
      </c>
      <c r="Z1240" s="6">
        <f t="shared" si="121"/>
        <v>26991</v>
      </c>
      <c r="AA1240" s="6">
        <f>IFERROR(VALUE(Table3[[#This Row],[potential revenue]]), 0)</f>
        <v>26991</v>
      </c>
      <c r="AB1240" t="str">
        <f t="shared" si="122"/>
        <v>Yes</v>
      </c>
      <c r="AC1240">
        <f t="shared" si="119"/>
        <v>0</v>
      </c>
      <c r="AD1240" t="str">
        <f t="shared" si="123"/>
        <v>&gt;₹500</v>
      </c>
      <c r="AE1240" t="str">
        <f t="shared" si="124"/>
        <v>61–70%</v>
      </c>
    </row>
    <row r="1241" spans="1:31" x14ac:dyDescent="0.35">
      <c r="A1241" t="s">
        <v>9144</v>
      </c>
      <c r="B1241" t="s">
        <v>9062</v>
      </c>
      <c r="C1241" t="str">
        <f>PROPER(Table3[[#This Row],[product_name2]])</f>
        <v>Butterfly Jet Elite Mixer Grinder, 750W, 4 Jars (Grey)</v>
      </c>
      <c r="D1241" t="s">
        <v>9063</v>
      </c>
      <c r="E1241" t="s">
        <v>8617</v>
      </c>
      <c r="F1241" t="str">
        <f>LEFT(Table3[[#This Row],[category]], FIND("|", Table3[[#This Row],[category]]) - 1)</f>
        <v>Home&amp;Kitchen</v>
      </c>
      <c r="G1241" t="str">
        <f>MID(Table3[[#This Row],[category]], FIND("|", Table3[[#This Row],[category]]) + 1, FIND("|", Table3[[#This Row],[category]], FIND("|", Table3[[#This Row],[category]]) + 1) - FIND("|", Table3[[#This Row],[category]]) - 1)</f>
        <v>Kitchen&amp;HomeAppliances</v>
      </c>
      <c r="H1241" t="str">
        <f>RIGHT(Table3[[#This Row],[category]], LEN(Table3[[#This Row],[category]]) - FIND("|", Table3[[#This Row],[category]], FIND("|", Table3[[#This Row],[category]]) + 1))</f>
        <v>Vacuum,Cleaning&amp;Ironing|Irons,Steamers&amp;Accessories|LintShavers</v>
      </c>
      <c r="I1241" s="6">
        <v>1099</v>
      </c>
      <c r="J1241" s="6">
        <v>1999</v>
      </c>
      <c r="K1241" s="1">
        <f t="shared" si="120"/>
        <v>45.022511255627812</v>
      </c>
      <c r="L1241" s="3">
        <v>0.45</v>
      </c>
      <c r="M1241" s="1">
        <v>4</v>
      </c>
      <c r="N1241" s="11">
        <v>604</v>
      </c>
      <c r="O1241" s="7">
        <f>IF(ISNUMBER(Table3[[#This Row],[rating]]), Table3[[#This Row],[rating]], "")</f>
        <v>4</v>
      </c>
      <c r="P1241" s="7">
        <f>Table3[[#This Row],[average rating]] + (Table3[[#This Row],[rating_count]] / 1000)</f>
        <v>4.6040000000000001</v>
      </c>
      <c r="Q1241" s="7">
        <f>IFERROR(ROUND(VALUE(Table3[[#This Row],[rating]]), 0), "")</f>
        <v>4</v>
      </c>
      <c r="R1241" t="s">
        <v>9146</v>
      </c>
      <c r="S1241" t="s">
        <v>9147</v>
      </c>
      <c r="T1241" t="s">
        <v>9148</v>
      </c>
      <c r="U1241" t="s">
        <v>9149</v>
      </c>
      <c r="V1241" t="s">
        <v>9150</v>
      </c>
      <c r="W1241" t="s">
        <v>9151</v>
      </c>
      <c r="X1241" t="s">
        <v>9152</v>
      </c>
      <c r="Y1241" t="s">
        <v>9153</v>
      </c>
      <c r="Z1241" s="6">
        <f t="shared" si="121"/>
        <v>1207396</v>
      </c>
      <c r="AA1241" s="6">
        <f>IFERROR(VALUE(Table3[[#This Row],[potential revenue]]), 0)</f>
        <v>1207396</v>
      </c>
      <c r="AB1241" t="str">
        <f t="shared" si="122"/>
        <v>Yes</v>
      </c>
      <c r="AC1241">
        <f t="shared" si="119"/>
        <v>0</v>
      </c>
      <c r="AD1241" t="str">
        <f t="shared" si="123"/>
        <v>&gt;₹500</v>
      </c>
      <c r="AE1241" t="str">
        <f t="shared" si="124"/>
        <v>41–50%</v>
      </c>
    </row>
    <row r="1242" spans="1:31" x14ac:dyDescent="0.35">
      <c r="A1242" t="s">
        <v>2922</v>
      </c>
      <c r="B1242" t="s">
        <v>2575</v>
      </c>
      <c r="C1242" t="str">
        <f>PROPER(Table3[[#This Row],[product_name2]])</f>
        <v>Hisense 126 Cm (50 Inches) Bezelless Series 4K Ultra Hd Smart Led Google Tv 50A6H (Black)</v>
      </c>
      <c r="D1242" t="s">
        <v>2576</v>
      </c>
      <c r="E1242" t="s">
        <v>1999</v>
      </c>
      <c r="F1242" t="str">
        <f>LEFT(Table3[[#This Row],[category]], FIND("|", Table3[[#This Row],[category]]) - 1)</f>
        <v>Electronics</v>
      </c>
      <c r="G1242" t="str">
        <f>MID(Table3[[#This Row],[category]], FIND("|", Table3[[#This Row],[category]]) + 1, FIND("|", Table3[[#This Row],[category]], FIND("|", Table3[[#This Row],[category]]) + 1) - FIND("|", Table3[[#This Row],[category]]) - 1)</f>
        <v>HomeTheater,TV&amp;Video</v>
      </c>
      <c r="H1242" t="str">
        <f>RIGHT(Table3[[#This Row],[category]], LEN(Table3[[#This Row],[category]]) - FIND("|", Table3[[#This Row],[category]], FIND("|", Table3[[#This Row],[category]]) + 1))</f>
        <v>SatelliteEquipment|SatelliteReceivers</v>
      </c>
      <c r="I1242" s="6">
        <v>1299</v>
      </c>
      <c r="J1242" s="6">
        <v>2499</v>
      </c>
      <c r="K1242" s="1">
        <f t="shared" si="120"/>
        <v>48.019207683073226</v>
      </c>
      <c r="L1242" s="3">
        <v>0.48</v>
      </c>
      <c r="M1242" s="1">
        <v>4.3</v>
      </c>
      <c r="N1242" s="11">
        <v>301</v>
      </c>
      <c r="O1242" s="7">
        <f>IF(ISNUMBER(Table3[[#This Row],[rating]]), Table3[[#This Row],[rating]], "")</f>
        <v>4.3</v>
      </c>
      <c r="P1242" s="7">
        <f>Table3[[#This Row],[average rating]] + (Table3[[#This Row],[rating_count]] / 1000)</f>
        <v>4.601</v>
      </c>
      <c r="Q1242" s="7">
        <f>IFERROR(ROUND(VALUE(Table3[[#This Row],[rating]]), 0), "")</f>
        <v>4</v>
      </c>
      <c r="R1242" t="s">
        <v>2924</v>
      </c>
      <c r="S1242" t="s">
        <v>2925</v>
      </c>
      <c r="T1242" t="s">
        <v>2926</v>
      </c>
      <c r="U1242" t="s">
        <v>2927</v>
      </c>
      <c r="V1242" t="s">
        <v>2928</v>
      </c>
      <c r="W1242" t="s">
        <v>2929</v>
      </c>
      <c r="X1242" t="s">
        <v>2930</v>
      </c>
      <c r="Y1242" t="s">
        <v>2931</v>
      </c>
      <c r="Z1242" s="6">
        <f t="shared" si="121"/>
        <v>752199</v>
      </c>
      <c r="AA1242" s="6">
        <f>IFERROR(VALUE(Table3[[#This Row],[potential revenue]]), 0)</f>
        <v>752199</v>
      </c>
      <c r="AB1242" t="str">
        <f t="shared" si="122"/>
        <v>No</v>
      </c>
      <c r="AC1242">
        <f t="shared" si="119"/>
        <v>0</v>
      </c>
      <c r="AD1242" t="str">
        <f t="shared" si="123"/>
        <v>&gt;₹500</v>
      </c>
      <c r="AE1242" t="str">
        <f t="shared" si="124"/>
        <v>41–50%</v>
      </c>
    </row>
    <row r="1243" spans="1:31" x14ac:dyDescent="0.35">
      <c r="A1243" t="s">
        <v>1717</v>
      </c>
      <c r="B1243" t="s">
        <v>5870</v>
      </c>
      <c r="C1243" t="str">
        <f>PROPER(Table3[[#This Row],[product_name2]])</f>
        <v>Boat Dual Port Rapid Car Charger (Qualcomm Certified) With Quick Charge 3.0 + Free Micro Usb Cable - (Black)</v>
      </c>
      <c r="D1243" t="s">
        <v>5871</v>
      </c>
      <c r="E1243" t="s">
        <v>20</v>
      </c>
      <c r="F1243" t="str">
        <f>LEFT(Table3[[#This Row],[category]], FIND("|", Table3[[#This Row],[category]]) - 1)</f>
        <v>Computers&amp;Accessories</v>
      </c>
      <c r="G1243" t="str">
        <f>MID(Table3[[#This Row],[category]], FIND("|", Table3[[#This Row],[category]]) + 1, FIND("|", Table3[[#This Row],[category]], FIND("|", Table3[[#This Row],[category]]) + 1) - FIND("|", Table3[[#This Row],[category]]) - 1)</f>
        <v>Accessories&amp;Peripherals</v>
      </c>
      <c r="H1243" t="str">
        <f>RIGHT(Table3[[#This Row],[category]], LEN(Table3[[#This Row],[category]]) - FIND("|", Table3[[#This Row],[category]], FIND("|", Table3[[#This Row],[category]]) + 1))</f>
        <v>Cables&amp;Accessories|Cables|USBCables</v>
      </c>
      <c r="I1243" s="6">
        <v>320</v>
      </c>
      <c r="J1243" s="6">
        <v>599</v>
      </c>
      <c r="K1243" s="1">
        <f t="shared" si="120"/>
        <v>46.57762938230384</v>
      </c>
      <c r="L1243" s="3">
        <v>0.47</v>
      </c>
      <c r="M1243" s="1">
        <v>4.0999999999999996</v>
      </c>
      <c r="N1243" s="11">
        <v>491</v>
      </c>
      <c r="O1243" s="7">
        <f>IF(ISNUMBER(Table3[[#This Row],[rating]]), Table3[[#This Row],[rating]], "")</f>
        <v>4.0999999999999996</v>
      </c>
      <c r="P1243" s="7">
        <f>Table3[[#This Row],[average rating]] + (Table3[[#This Row],[rating_count]] / 1000)</f>
        <v>4.5909999999999993</v>
      </c>
      <c r="Q1243" s="7">
        <f>IFERROR(ROUND(VALUE(Table3[[#This Row],[rating]]), 0), "")</f>
        <v>4</v>
      </c>
      <c r="R1243" t="s">
        <v>1719</v>
      </c>
      <c r="S1243" t="s">
        <v>1720</v>
      </c>
      <c r="T1243" t="s">
        <v>1721</v>
      </c>
      <c r="U1243" t="s">
        <v>1722</v>
      </c>
      <c r="V1243" t="s">
        <v>1723</v>
      </c>
      <c r="W1243" t="s">
        <v>1724</v>
      </c>
      <c r="X1243" t="s">
        <v>1725</v>
      </c>
      <c r="Y1243" t="s">
        <v>1726</v>
      </c>
      <c r="Z1243" s="6">
        <f t="shared" si="121"/>
        <v>294109</v>
      </c>
      <c r="AA1243" s="6">
        <f>IFERROR(VALUE(Table3[[#This Row],[potential revenue]]), 0)</f>
        <v>294109</v>
      </c>
      <c r="AB1243" t="str">
        <f t="shared" si="122"/>
        <v>No</v>
      </c>
      <c r="AC1243">
        <f t="shared" si="119"/>
        <v>0</v>
      </c>
      <c r="AD1243" t="str">
        <f t="shared" si="123"/>
        <v>&gt;₹500</v>
      </c>
      <c r="AE1243" t="str">
        <f t="shared" si="124"/>
        <v>41–50%</v>
      </c>
    </row>
    <row r="1244" spans="1:31" x14ac:dyDescent="0.35">
      <c r="A1244" t="s">
        <v>12666</v>
      </c>
      <c r="B1244" t="s">
        <v>7771</v>
      </c>
      <c r="C1244" t="str">
        <f>PROPER(Table3[[#This Row],[product_name2]])</f>
        <v>Faber-Castell Connector Pen Set - Pack Of 25 (Assorted)</v>
      </c>
      <c r="D1244" t="s">
        <v>7772</v>
      </c>
      <c r="E1244" t="s">
        <v>9678</v>
      </c>
      <c r="F1244" t="str">
        <f>LEFT(Table3[[#This Row],[category]], FIND("|", Table3[[#This Row],[category]]) - 1)</f>
        <v>Home&amp;Kitchen</v>
      </c>
      <c r="G1244" t="str">
        <f>MID(Table3[[#This Row],[category]], FIND("|", Table3[[#This Row],[category]]) + 1, FIND("|", Table3[[#This Row],[category]], FIND("|", Table3[[#This Row],[category]]) + 1) - FIND("|", Table3[[#This Row],[category]]) - 1)</f>
        <v>Kitchen&amp;HomeAppliances</v>
      </c>
      <c r="H1244" t="str">
        <f>RIGHT(Table3[[#This Row],[category]], LEN(Table3[[#This Row],[category]]) - FIND("|", Table3[[#This Row],[category]], FIND("|", Table3[[#This Row],[category]]) + 1))</f>
        <v>WaterPurifiers&amp;Accessories|WaterPurifierAccessories</v>
      </c>
      <c r="I1244" s="6">
        <v>231</v>
      </c>
      <c r="J1244" s="6">
        <v>260</v>
      </c>
      <c r="K1244" s="1">
        <f t="shared" si="120"/>
        <v>11.153846153846155</v>
      </c>
      <c r="L1244" s="3">
        <v>0.11</v>
      </c>
      <c r="M1244" s="1">
        <v>4.0999999999999996</v>
      </c>
      <c r="N1244" s="11">
        <v>490</v>
      </c>
      <c r="O1244" s="7">
        <f>IF(ISNUMBER(Table3[[#This Row],[rating]]), Table3[[#This Row],[rating]], "")</f>
        <v>4.0999999999999996</v>
      </c>
      <c r="P1244" s="7">
        <f>Table3[[#This Row],[average rating]] + (Table3[[#This Row],[rating_count]] / 1000)</f>
        <v>4.59</v>
      </c>
      <c r="Q1244" s="7">
        <f>IFERROR(ROUND(VALUE(Table3[[#This Row],[rating]]), 0), "")</f>
        <v>4</v>
      </c>
      <c r="R1244" t="s">
        <v>12668</v>
      </c>
      <c r="S1244" t="s">
        <v>12669</v>
      </c>
      <c r="T1244" t="s">
        <v>12670</v>
      </c>
      <c r="U1244" t="s">
        <v>12671</v>
      </c>
      <c r="V1244" t="s">
        <v>12672</v>
      </c>
      <c r="W1244" t="s">
        <v>12673</v>
      </c>
      <c r="X1244" t="s">
        <v>12674</v>
      </c>
      <c r="Y1244" t="s">
        <v>12675</v>
      </c>
      <c r="Z1244" s="6">
        <f t="shared" si="121"/>
        <v>127400</v>
      </c>
      <c r="AA1244" s="6">
        <f>IFERROR(VALUE(Table3[[#This Row],[potential revenue]]), 0)</f>
        <v>127400</v>
      </c>
      <c r="AB1244" t="str">
        <f t="shared" si="122"/>
        <v>No</v>
      </c>
      <c r="AC1244">
        <f t="shared" si="119"/>
        <v>0</v>
      </c>
      <c r="AD1244" t="str">
        <f t="shared" si="123"/>
        <v>₹200–₹500</v>
      </c>
      <c r="AE1244" t="str">
        <f t="shared" si="124"/>
        <v>11–20%</v>
      </c>
    </row>
    <row r="1245" spans="1:31" x14ac:dyDescent="0.35">
      <c r="A1245" t="s">
        <v>1351</v>
      </c>
      <c r="B1245" t="s">
        <v>4171</v>
      </c>
      <c r="C1245" t="str">
        <f>PROPER(Table3[[#This Row],[product_name2]])</f>
        <v>Redmi Note 11T 5G (Matte Black, 6Gb Ram, 128Gb Rom)| Dimensity 810 5G | 33W Pro Fast Charging | Charger Included | Additional Exchange Offers|Get 2 Months Of Youtube Premium Free!</v>
      </c>
      <c r="D1245" t="s">
        <v>4172</v>
      </c>
      <c r="E1245" t="s">
        <v>20</v>
      </c>
      <c r="F1245" t="str">
        <f>LEFT(Table3[[#This Row],[category]], FIND("|", Table3[[#This Row],[category]]) - 1)</f>
        <v>Computers&amp;Accessories</v>
      </c>
      <c r="G1245" t="str">
        <f>MID(Table3[[#This Row],[category]], FIND("|", Table3[[#This Row],[category]]) + 1, FIND("|", Table3[[#This Row],[category]], FIND("|", Table3[[#This Row],[category]]) + 1) - FIND("|", Table3[[#This Row],[category]]) - 1)</f>
        <v>Accessories&amp;Peripherals</v>
      </c>
      <c r="H1245" t="str">
        <f>RIGHT(Table3[[#This Row],[category]], LEN(Table3[[#This Row],[category]]) - FIND("|", Table3[[#This Row],[category]], FIND("|", Table3[[#This Row],[category]]) + 1))</f>
        <v>Cables&amp;Accessories|Cables|USBCables</v>
      </c>
      <c r="I1245" s="6">
        <v>368</v>
      </c>
      <c r="J1245" s="6">
        <v>699</v>
      </c>
      <c r="K1245" s="1">
        <f t="shared" si="120"/>
        <v>47.353361945636621</v>
      </c>
      <c r="L1245" s="3">
        <v>0.47</v>
      </c>
      <c r="M1245" s="1">
        <v>4.2</v>
      </c>
      <c r="N1245" s="11">
        <v>387</v>
      </c>
      <c r="O1245" s="7">
        <f>IF(ISNUMBER(Table3[[#This Row],[rating]]), Table3[[#This Row],[rating]], "")</f>
        <v>4.2</v>
      </c>
      <c r="P1245" s="7">
        <f>Table3[[#This Row],[average rating]] + (Table3[[#This Row],[rating_count]] / 1000)</f>
        <v>4.5869999999999997</v>
      </c>
      <c r="Q1245" s="7">
        <f>IFERROR(ROUND(VALUE(Table3[[#This Row],[rating]]), 0), "")</f>
        <v>4</v>
      </c>
      <c r="R1245" t="s">
        <v>1353</v>
      </c>
      <c r="S1245" t="s">
        <v>1354</v>
      </c>
      <c r="T1245" t="s">
        <v>1355</v>
      </c>
      <c r="U1245" t="s">
        <v>1356</v>
      </c>
      <c r="V1245" t="s">
        <v>1357</v>
      </c>
      <c r="W1245" t="s">
        <v>1358</v>
      </c>
      <c r="X1245" t="s">
        <v>1359</v>
      </c>
      <c r="Y1245" t="s">
        <v>1360</v>
      </c>
      <c r="Z1245" s="6">
        <f t="shared" si="121"/>
        <v>270513</v>
      </c>
      <c r="AA1245" s="6">
        <f>IFERROR(VALUE(Table3[[#This Row],[potential revenue]]), 0)</f>
        <v>270513</v>
      </c>
      <c r="AB1245" t="str">
        <f t="shared" si="122"/>
        <v>No</v>
      </c>
      <c r="AC1245">
        <f t="shared" si="119"/>
        <v>0</v>
      </c>
      <c r="AD1245" t="str">
        <f t="shared" si="123"/>
        <v>₹200–₹500</v>
      </c>
      <c r="AE1245" t="str">
        <f t="shared" si="124"/>
        <v>41–50%</v>
      </c>
    </row>
    <row r="1246" spans="1:31" x14ac:dyDescent="0.35">
      <c r="A1246" t="s">
        <v>11756</v>
      </c>
      <c r="B1246" t="s">
        <v>5501</v>
      </c>
      <c r="C1246" t="str">
        <f>PROPER(Table3[[#This Row],[product_name2]])</f>
        <v>Zodo 8. 5 Inch Lcd E-Writer Electronic Writing Pad/Tablet Drawing Board (Paperless Memo Digital Tablet)</v>
      </c>
      <c r="D1246" t="s">
        <v>5502</v>
      </c>
      <c r="E1246" t="s">
        <v>8617</v>
      </c>
      <c r="F1246" t="str">
        <f>LEFT(Table3[[#This Row],[category]], FIND("|", Table3[[#This Row],[category]]) - 1)</f>
        <v>Home&amp;Kitchen</v>
      </c>
      <c r="G1246" t="str">
        <f>MID(Table3[[#This Row],[category]], FIND("|", Table3[[#This Row],[category]]) + 1, FIND("|", Table3[[#This Row],[category]], FIND("|", Table3[[#This Row],[category]]) + 1) - FIND("|", Table3[[#This Row],[category]]) - 1)</f>
        <v>Kitchen&amp;HomeAppliances</v>
      </c>
      <c r="H1246" t="str">
        <f>RIGHT(Table3[[#This Row],[category]], LEN(Table3[[#This Row],[category]]) - FIND("|", Table3[[#This Row],[category]], FIND("|", Table3[[#This Row],[category]]) + 1))</f>
        <v>Vacuum,Cleaning&amp;Ironing|Irons,Steamers&amp;Accessories|LintShavers</v>
      </c>
      <c r="I1246" s="6">
        <v>999</v>
      </c>
      <c r="J1246" s="6">
        <v>1500</v>
      </c>
      <c r="K1246" s="1">
        <f t="shared" si="120"/>
        <v>33.4</v>
      </c>
      <c r="L1246" s="3">
        <v>0.33</v>
      </c>
      <c r="M1246" s="1">
        <v>4.2</v>
      </c>
      <c r="N1246" s="11">
        <v>386</v>
      </c>
      <c r="O1246" s="7">
        <f>IF(ISNUMBER(Table3[[#This Row],[rating]]), Table3[[#This Row],[rating]], "")</f>
        <v>4.2</v>
      </c>
      <c r="P1246" s="7">
        <f>Table3[[#This Row],[average rating]] + (Table3[[#This Row],[rating_count]] / 1000)</f>
        <v>4.5860000000000003</v>
      </c>
      <c r="Q1246" s="7">
        <f>IFERROR(ROUND(VALUE(Table3[[#This Row],[rating]]), 0), "")</f>
        <v>4</v>
      </c>
      <c r="R1246" t="s">
        <v>11758</v>
      </c>
      <c r="S1246" t="s">
        <v>11759</v>
      </c>
      <c r="T1246" t="s">
        <v>11760</v>
      </c>
      <c r="U1246" t="s">
        <v>11761</v>
      </c>
      <c r="V1246" t="s">
        <v>11762</v>
      </c>
      <c r="W1246" t="s">
        <v>11763</v>
      </c>
      <c r="X1246" t="s">
        <v>11764</v>
      </c>
      <c r="Y1246" t="s">
        <v>11765</v>
      </c>
      <c r="Z1246" s="6">
        <f t="shared" si="121"/>
        <v>579000</v>
      </c>
      <c r="AA1246" s="6">
        <f>IFERROR(VALUE(Table3[[#This Row],[potential revenue]]), 0)</f>
        <v>579000</v>
      </c>
      <c r="AB1246" t="str">
        <f t="shared" si="122"/>
        <v>No</v>
      </c>
      <c r="AC1246">
        <f t="shared" si="119"/>
        <v>0</v>
      </c>
      <c r="AD1246" t="str">
        <f t="shared" si="123"/>
        <v>₹200–₹500</v>
      </c>
      <c r="AE1246" t="str">
        <f t="shared" si="124"/>
        <v>31–40%</v>
      </c>
    </row>
    <row r="1247" spans="1:31" x14ac:dyDescent="0.35">
      <c r="A1247" t="s">
        <v>286</v>
      </c>
      <c r="B1247" t="s">
        <v>960</v>
      </c>
      <c r="C1247" t="str">
        <f>PROPER(Table3[[#This Row],[product_name2]])</f>
        <v>Wayona Nylon Braided Usb Data Sync And Fast Charging 3A Short Power Bank Cable For Iphones, Ipad Air, Ipad Mini, Ipod Nano And Ipod Touch (Grey)</v>
      </c>
      <c r="D1247" t="s">
        <v>961</v>
      </c>
      <c r="E1247" t="s">
        <v>20</v>
      </c>
      <c r="F1247" t="str">
        <f>LEFT(Table3[[#This Row],[category]], FIND("|", Table3[[#This Row],[category]]) - 1)</f>
        <v>Computers&amp;Accessories</v>
      </c>
      <c r="G1247" t="str">
        <f>MID(Table3[[#This Row],[category]], FIND("|", Table3[[#This Row],[category]]) + 1, FIND("|", Table3[[#This Row],[category]], FIND("|", Table3[[#This Row],[category]]) + 1) - FIND("|", Table3[[#This Row],[category]]) - 1)</f>
        <v>Accessories&amp;Peripherals</v>
      </c>
      <c r="H1247" t="str">
        <f>RIGHT(Table3[[#This Row],[category]], LEN(Table3[[#This Row],[category]]) - FIND("|", Table3[[#This Row],[category]], FIND("|", Table3[[#This Row],[category]]) + 1))</f>
        <v>Cables&amp;Accessories|Cables|USBCables</v>
      </c>
      <c r="I1247" s="6">
        <v>970</v>
      </c>
      <c r="J1247" s="6">
        <v>1999</v>
      </c>
      <c r="K1247" s="1">
        <f t="shared" si="120"/>
        <v>51.475737868934466</v>
      </c>
      <c r="L1247" s="3">
        <v>0.51</v>
      </c>
      <c r="M1247" s="1">
        <v>4.4000000000000004</v>
      </c>
      <c r="N1247" s="11">
        <v>184</v>
      </c>
      <c r="O1247" s="7">
        <f>IF(ISNUMBER(Table3[[#This Row],[rating]]), Table3[[#This Row],[rating]], "")</f>
        <v>4.4000000000000004</v>
      </c>
      <c r="P1247" s="7">
        <f>Table3[[#This Row],[average rating]] + (Table3[[#This Row],[rating_count]] / 1000)</f>
        <v>4.5840000000000005</v>
      </c>
      <c r="Q1247" s="7">
        <f>IFERROR(ROUND(VALUE(Table3[[#This Row],[rating]]), 0), "")</f>
        <v>4</v>
      </c>
      <c r="R1247" t="s">
        <v>288</v>
      </c>
      <c r="S1247" t="s">
        <v>289</v>
      </c>
      <c r="T1247" t="s">
        <v>290</v>
      </c>
      <c r="U1247" t="s">
        <v>291</v>
      </c>
      <c r="V1247" t="s">
        <v>292</v>
      </c>
      <c r="W1247" t="s">
        <v>293</v>
      </c>
      <c r="X1247" t="s">
        <v>294</v>
      </c>
      <c r="Y1247" t="s">
        <v>295</v>
      </c>
      <c r="Z1247" s="6">
        <f t="shared" si="121"/>
        <v>367816</v>
      </c>
      <c r="AA1247" s="6">
        <f>IFERROR(VALUE(Table3[[#This Row],[potential revenue]]), 0)</f>
        <v>367816</v>
      </c>
      <c r="AB1247" t="str">
        <f t="shared" si="122"/>
        <v>No</v>
      </c>
      <c r="AC1247">
        <f t="shared" si="119"/>
        <v>0</v>
      </c>
      <c r="AD1247" t="str">
        <f t="shared" si="123"/>
        <v>&gt;₹500</v>
      </c>
      <c r="AE1247" t="str">
        <f t="shared" si="124"/>
        <v>51–60%</v>
      </c>
    </row>
    <row r="1248" spans="1:31" x14ac:dyDescent="0.35">
      <c r="A1248" t="s">
        <v>286</v>
      </c>
      <c r="B1248" t="s">
        <v>1271</v>
      </c>
      <c r="C1248" t="str">
        <f>PROPER(Table3[[#This Row],[product_name2]])</f>
        <v>Zoul Type C To Type C Fast Charging Cable 65W 2M/6Ft Usb C Nylon Braided Cord Compatible With Macbook Oneplus 9 9R Samsung Galaxy S21 Ultra S20+ (2M, Black)</v>
      </c>
      <c r="D1248" t="s">
        <v>1272</v>
      </c>
      <c r="E1248" t="s">
        <v>20</v>
      </c>
      <c r="F1248" t="str">
        <f>LEFT(Table3[[#This Row],[category]], FIND("|", Table3[[#This Row],[category]]) - 1)</f>
        <v>Computers&amp;Accessories</v>
      </c>
      <c r="G1248" t="str">
        <f>MID(Table3[[#This Row],[category]], FIND("|", Table3[[#This Row],[category]]) + 1, FIND("|", Table3[[#This Row],[category]], FIND("|", Table3[[#This Row],[category]]) + 1) - FIND("|", Table3[[#This Row],[category]]) - 1)</f>
        <v>Accessories&amp;Peripherals</v>
      </c>
      <c r="H1248" t="str">
        <f>RIGHT(Table3[[#This Row],[category]], LEN(Table3[[#This Row],[category]]) - FIND("|", Table3[[#This Row],[category]], FIND("|", Table3[[#This Row],[category]]) + 1))</f>
        <v>Cables&amp;Accessories|Cables|USBCables</v>
      </c>
      <c r="I1248" s="6">
        <v>970</v>
      </c>
      <c r="J1248" s="6">
        <v>1999</v>
      </c>
      <c r="K1248" s="1">
        <f t="shared" si="120"/>
        <v>51.475737868934466</v>
      </c>
      <c r="L1248" s="3">
        <v>0.51</v>
      </c>
      <c r="M1248" s="1">
        <v>4.4000000000000004</v>
      </c>
      <c r="N1248" s="11">
        <v>184</v>
      </c>
      <c r="O1248" s="7">
        <f>IF(ISNUMBER(Table3[[#This Row],[rating]]), Table3[[#This Row],[rating]], "")</f>
        <v>4.4000000000000004</v>
      </c>
      <c r="P1248" s="7">
        <f>Table3[[#This Row],[average rating]] + (Table3[[#This Row],[rating_count]] / 1000)</f>
        <v>4.5840000000000005</v>
      </c>
      <c r="Q1248" s="7">
        <f>IFERROR(ROUND(VALUE(Table3[[#This Row],[rating]]), 0), "")</f>
        <v>4</v>
      </c>
      <c r="R1248" t="s">
        <v>288</v>
      </c>
      <c r="S1248" t="s">
        <v>289</v>
      </c>
      <c r="T1248" t="s">
        <v>290</v>
      </c>
      <c r="U1248" t="s">
        <v>291</v>
      </c>
      <c r="V1248" t="s">
        <v>292</v>
      </c>
      <c r="W1248" t="s">
        <v>293</v>
      </c>
      <c r="X1248" t="s">
        <v>4207</v>
      </c>
      <c r="Y1248" t="s">
        <v>4208</v>
      </c>
      <c r="Z1248" s="6">
        <f t="shared" si="121"/>
        <v>367816</v>
      </c>
      <c r="AA1248" s="6">
        <f>IFERROR(VALUE(Table3[[#This Row],[potential revenue]]), 0)</f>
        <v>367816</v>
      </c>
      <c r="AB1248" t="str">
        <f t="shared" si="122"/>
        <v>Yes</v>
      </c>
      <c r="AC1248">
        <f t="shared" si="119"/>
        <v>0</v>
      </c>
      <c r="AD1248" t="str">
        <f t="shared" si="123"/>
        <v>&gt;₹500</v>
      </c>
      <c r="AE1248" t="str">
        <f t="shared" si="124"/>
        <v>51–60%</v>
      </c>
    </row>
    <row r="1249" spans="1:31" x14ac:dyDescent="0.35">
      <c r="A1249" t="s">
        <v>286</v>
      </c>
      <c r="B1249" t="s">
        <v>1502</v>
      </c>
      <c r="C1249" t="str">
        <f>PROPER(Table3[[#This Row],[product_name2]])</f>
        <v>Electvision Remote Control Compatible With Kodak/Thomson Smart Led Tv (Without Voice) Before Placing Order For Verification Contact Our Coustmer Care 7738090464</v>
      </c>
      <c r="D1249" t="s">
        <v>1503</v>
      </c>
      <c r="E1249" t="s">
        <v>20</v>
      </c>
      <c r="F1249" t="str">
        <f>LEFT(Table3[[#This Row],[category]], FIND("|", Table3[[#This Row],[category]]) - 1)</f>
        <v>Computers&amp;Accessories</v>
      </c>
      <c r="G1249" t="str">
        <f>MID(Table3[[#This Row],[category]], FIND("|", Table3[[#This Row],[category]]) + 1, FIND("|", Table3[[#This Row],[category]], FIND("|", Table3[[#This Row],[category]]) + 1) - FIND("|", Table3[[#This Row],[category]]) - 1)</f>
        <v>Accessories&amp;Peripherals</v>
      </c>
      <c r="H1249" t="str">
        <f>RIGHT(Table3[[#This Row],[category]], LEN(Table3[[#This Row],[category]]) - FIND("|", Table3[[#This Row],[category]], FIND("|", Table3[[#This Row],[category]]) + 1))</f>
        <v>Cables&amp;Accessories|Cables|USBCables</v>
      </c>
      <c r="I1249" s="6">
        <v>970</v>
      </c>
      <c r="J1249" s="6">
        <v>1999</v>
      </c>
      <c r="K1249" s="1">
        <f t="shared" si="120"/>
        <v>51.475737868934466</v>
      </c>
      <c r="L1249" s="3">
        <v>0.51</v>
      </c>
      <c r="M1249" s="1">
        <v>4.4000000000000004</v>
      </c>
      <c r="N1249" s="11">
        <v>184</v>
      </c>
      <c r="O1249" s="7">
        <f>IF(ISNUMBER(Table3[[#This Row],[rating]]), Table3[[#This Row],[rating]], "")</f>
        <v>4.4000000000000004</v>
      </c>
      <c r="P1249" s="7">
        <f>Table3[[#This Row],[average rating]] + (Table3[[#This Row],[rating_count]] / 1000)</f>
        <v>4.5840000000000005</v>
      </c>
      <c r="Q1249" s="7">
        <f>IFERROR(ROUND(VALUE(Table3[[#This Row],[rating]]), 0), "")</f>
        <v>4</v>
      </c>
      <c r="R1249" t="s">
        <v>288</v>
      </c>
      <c r="S1249" t="s">
        <v>289</v>
      </c>
      <c r="T1249" t="s">
        <v>290</v>
      </c>
      <c r="U1249" t="s">
        <v>291</v>
      </c>
      <c r="V1249" t="s">
        <v>292</v>
      </c>
      <c r="W1249" t="s">
        <v>293</v>
      </c>
      <c r="X1249" t="s">
        <v>6513</v>
      </c>
      <c r="Y1249" t="s">
        <v>6514</v>
      </c>
      <c r="Z1249" s="6">
        <f t="shared" si="121"/>
        <v>367816</v>
      </c>
      <c r="AA1249" s="6">
        <f>IFERROR(VALUE(Table3[[#This Row],[potential revenue]]), 0)</f>
        <v>367816</v>
      </c>
      <c r="AB1249" t="str">
        <f t="shared" si="122"/>
        <v>Yes</v>
      </c>
      <c r="AC1249">
        <f t="shared" si="119"/>
        <v>0</v>
      </c>
      <c r="AD1249" t="str">
        <f t="shared" si="123"/>
        <v>&gt;₹500</v>
      </c>
      <c r="AE1249" t="str">
        <f t="shared" si="124"/>
        <v>51–60%</v>
      </c>
    </row>
    <row r="1250" spans="1:31" x14ac:dyDescent="0.35">
      <c r="A1250" t="s">
        <v>372</v>
      </c>
      <c r="B1250" t="s">
        <v>7887</v>
      </c>
      <c r="C1250" t="str">
        <f>PROPER(Table3[[#This Row],[product_name2]])</f>
        <v>Tp-Link Ue300C Usb Type-C To Rj45 Gigabit Ethernet Network Adapter/Rj45 Lan Wired Adapter For Ultrabook, Chromebook, Laptop, Desktop, Plug &amp; Play, Usb 3.0, Foldable And Portable Design</v>
      </c>
      <c r="D1250" t="s">
        <v>7888</v>
      </c>
      <c r="E1250" t="s">
        <v>20</v>
      </c>
      <c r="F1250" t="str">
        <f>LEFT(Table3[[#This Row],[category]], FIND("|", Table3[[#This Row],[category]]) - 1)</f>
        <v>Computers&amp;Accessories</v>
      </c>
      <c r="G1250" t="str">
        <f>MID(Table3[[#This Row],[category]], FIND("|", Table3[[#This Row],[category]]) + 1, FIND("|", Table3[[#This Row],[category]], FIND("|", Table3[[#This Row],[category]]) + 1) - FIND("|", Table3[[#This Row],[category]]) - 1)</f>
        <v>Accessories&amp;Peripherals</v>
      </c>
      <c r="H1250" t="str">
        <f>RIGHT(Table3[[#This Row],[category]], LEN(Table3[[#This Row],[category]]) - FIND("|", Table3[[#This Row],[category]], FIND("|", Table3[[#This Row],[category]]) + 1))</f>
        <v>Cables&amp;Accessories|Cables|USBCables</v>
      </c>
      <c r="I1250" s="6">
        <v>199</v>
      </c>
      <c r="J1250" s="6">
        <v>999</v>
      </c>
      <c r="K1250" s="1">
        <f t="shared" si="120"/>
        <v>80.08008008008008</v>
      </c>
      <c r="L1250" s="3">
        <v>0.8</v>
      </c>
      <c r="M1250" s="1">
        <v>4</v>
      </c>
      <c r="N1250" s="11">
        <v>576</v>
      </c>
      <c r="O1250" s="7">
        <f>IF(ISNUMBER(Table3[[#This Row],[rating]]), Table3[[#This Row],[rating]], "")</f>
        <v>4</v>
      </c>
      <c r="P1250" s="7">
        <f>Table3[[#This Row],[average rating]] + (Table3[[#This Row],[rating_count]] / 1000)</f>
        <v>4.5759999999999996</v>
      </c>
      <c r="Q1250" s="7">
        <f>IFERROR(ROUND(VALUE(Table3[[#This Row],[rating]]), 0), "")</f>
        <v>4</v>
      </c>
      <c r="R1250" t="s">
        <v>374</v>
      </c>
      <c r="S1250" t="s">
        <v>375</v>
      </c>
      <c r="T1250" t="s">
        <v>376</v>
      </c>
      <c r="U1250" t="s">
        <v>377</v>
      </c>
      <c r="V1250" t="s">
        <v>378</v>
      </c>
      <c r="W1250" t="s">
        <v>379</v>
      </c>
      <c r="X1250" t="s">
        <v>380</v>
      </c>
      <c r="Y1250" t="s">
        <v>381</v>
      </c>
      <c r="Z1250" s="6">
        <f t="shared" si="121"/>
        <v>575424</v>
      </c>
      <c r="AA1250" s="6">
        <f>IFERROR(VALUE(Table3[[#This Row],[potential revenue]]), 0)</f>
        <v>575424</v>
      </c>
      <c r="AB1250" t="str">
        <f t="shared" si="122"/>
        <v>Yes</v>
      </c>
      <c r="AC1250">
        <f t="shared" si="119"/>
        <v>0</v>
      </c>
      <c r="AD1250" t="str">
        <f t="shared" si="123"/>
        <v>&gt;₹500</v>
      </c>
      <c r="AE1250" t="str">
        <f t="shared" si="124"/>
        <v>81–90%</v>
      </c>
    </row>
    <row r="1251" spans="1:31" x14ac:dyDescent="0.35">
      <c r="A1251" t="s">
        <v>372</v>
      </c>
      <c r="B1251" t="s">
        <v>8762</v>
      </c>
      <c r="C1251" t="str">
        <f>PROPER(Table3[[#This Row],[product_name2]])</f>
        <v>Havells Instanio 3-Litre Instant Geyser (White/Blue)</v>
      </c>
      <c r="D1251" t="s">
        <v>8763</v>
      </c>
      <c r="E1251" t="s">
        <v>20</v>
      </c>
      <c r="F1251" t="str">
        <f>LEFT(Table3[[#This Row],[category]], FIND("|", Table3[[#This Row],[category]]) - 1)</f>
        <v>Computers&amp;Accessories</v>
      </c>
      <c r="G1251" t="str">
        <f>MID(Table3[[#This Row],[category]], FIND("|", Table3[[#This Row],[category]]) + 1, FIND("|", Table3[[#This Row],[category]], FIND("|", Table3[[#This Row],[category]]) + 1) - FIND("|", Table3[[#This Row],[category]]) - 1)</f>
        <v>Accessories&amp;Peripherals</v>
      </c>
      <c r="H1251" t="str">
        <f>RIGHT(Table3[[#This Row],[category]], LEN(Table3[[#This Row],[category]]) - FIND("|", Table3[[#This Row],[category]], FIND("|", Table3[[#This Row],[category]]) + 1))</f>
        <v>Cables&amp;Accessories|Cables|USBCables</v>
      </c>
      <c r="I1251" s="6">
        <v>199</v>
      </c>
      <c r="J1251" s="6">
        <v>999</v>
      </c>
      <c r="K1251" s="1">
        <f t="shared" si="120"/>
        <v>80.08008008008008</v>
      </c>
      <c r="L1251" s="3">
        <v>0.8</v>
      </c>
      <c r="M1251" s="1">
        <v>4</v>
      </c>
      <c r="N1251" s="11">
        <v>575</v>
      </c>
      <c r="O1251" s="7">
        <f>IF(ISNUMBER(Table3[[#This Row],[rating]]), Table3[[#This Row],[rating]], "")</f>
        <v>4</v>
      </c>
      <c r="P1251" s="7">
        <f>Table3[[#This Row],[average rating]] + (Table3[[#This Row],[rating_count]] / 1000)</f>
        <v>4.5750000000000002</v>
      </c>
      <c r="Q1251" s="7">
        <f>IFERROR(ROUND(VALUE(Table3[[#This Row],[rating]]), 0), "")</f>
        <v>4</v>
      </c>
      <c r="R1251" t="s">
        <v>374</v>
      </c>
      <c r="S1251" t="s">
        <v>375</v>
      </c>
      <c r="T1251" t="s">
        <v>376</v>
      </c>
      <c r="U1251" t="s">
        <v>377</v>
      </c>
      <c r="V1251" t="s">
        <v>378</v>
      </c>
      <c r="W1251" t="s">
        <v>379</v>
      </c>
      <c r="X1251" t="s">
        <v>7028</v>
      </c>
      <c r="Y1251" t="s">
        <v>7029</v>
      </c>
      <c r="Z1251" s="6">
        <f t="shared" si="121"/>
        <v>574425</v>
      </c>
      <c r="AA1251" s="6">
        <f>IFERROR(VALUE(Table3[[#This Row],[potential revenue]]), 0)</f>
        <v>574425</v>
      </c>
      <c r="AB1251" t="str">
        <f t="shared" si="122"/>
        <v>Yes</v>
      </c>
      <c r="AC1251">
        <f t="shared" si="119"/>
        <v>0</v>
      </c>
      <c r="AD1251" t="str">
        <f t="shared" si="123"/>
        <v>&lt;₹200</v>
      </c>
      <c r="AE1251" t="str">
        <f t="shared" si="124"/>
        <v>81–90%</v>
      </c>
    </row>
    <row r="1252" spans="1:31" x14ac:dyDescent="0.35">
      <c r="A1252" t="s">
        <v>11082</v>
      </c>
      <c r="B1252" t="s">
        <v>876</v>
      </c>
      <c r="C1252" t="str">
        <f>PROPER(Table3[[#This Row],[product_name2]])</f>
        <v>Zebronics Zeb-Usb150Wf1 Wifi Usb Mini Adapter Supports 150 Mbps Wireless Data, Comes With Advanced Security Wpa/Wpa2 Encryption Standards</v>
      </c>
      <c r="D1252" t="s">
        <v>877</v>
      </c>
      <c r="E1252" t="s">
        <v>8628</v>
      </c>
      <c r="F1252" t="str">
        <f>LEFT(Table3[[#This Row],[category]], FIND("|", Table3[[#This Row],[category]]) - 1)</f>
        <v>Home&amp;Kitchen</v>
      </c>
      <c r="G1252" t="str">
        <f>MID(Table3[[#This Row],[category]], FIND("|", Table3[[#This Row],[category]]) + 1, FIND("|", Table3[[#This Row],[category]], FIND("|", Table3[[#This Row],[category]]) + 1) - FIND("|", Table3[[#This Row],[category]]) - 1)</f>
        <v>Kitchen&amp;HomeAppliances</v>
      </c>
      <c r="H1252" t="str">
        <f>RIGHT(Table3[[#This Row],[category]], LEN(Table3[[#This Row],[category]]) - FIND("|", Table3[[#This Row],[category]], FIND("|", Table3[[#This Row],[category]]) + 1))</f>
        <v>SmallKitchenAppliances|DigitalKitchenScales</v>
      </c>
      <c r="I1252" s="6">
        <v>799</v>
      </c>
      <c r="J1252" s="6">
        <v>2999</v>
      </c>
      <c r="K1252" s="1">
        <f t="shared" si="120"/>
        <v>73.357785928642883</v>
      </c>
      <c r="L1252" s="3">
        <v>0.73</v>
      </c>
      <c r="M1252" s="1">
        <v>4.5</v>
      </c>
      <c r="N1252" s="11">
        <v>63</v>
      </c>
      <c r="O1252" s="7">
        <f>IF(ISNUMBER(Table3[[#This Row],[rating]]), Table3[[#This Row],[rating]], "")</f>
        <v>4.5</v>
      </c>
      <c r="P1252" s="7">
        <f>Table3[[#This Row],[average rating]] + (Table3[[#This Row],[rating_count]] / 1000)</f>
        <v>4.5629999999999997</v>
      </c>
      <c r="Q1252" s="7">
        <f>IFERROR(ROUND(VALUE(Table3[[#This Row],[rating]]), 0), "")</f>
        <v>5</v>
      </c>
      <c r="R1252" t="s">
        <v>11084</v>
      </c>
      <c r="S1252" t="s">
        <v>11085</v>
      </c>
      <c r="T1252" t="s">
        <v>11086</v>
      </c>
      <c r="U1252" t="s">
        <v>11087</v>
      </c>
      <c r="V1252" t="s">
        <v>11088</v>
      </c>
      <c r="W1252" t="s">
        <v>11089</v>
      </c>
      <c r="X1252" t="s">
        <v>11090</v>
      </c>
      <c r="Y1252" t="s">
        <v>11091</v>
      </c>
      <c r="Z1252" s="6">
        <f t="shared" si="121"/>
        <v>188937</v>
      </c>
      <c r="AA1252" s="6">
        <f>IFERROR(VALUE(Table3[[#This Row],[potential revenue]]), 0)</f>
        <v>188937</v>
      </c>
      <c r="AB1252" t="str">
        <f t="shared" si="122"/>
        <v>Yes</v>
      </c>
      <c r="AC1252">
        <f t="shared" si="119"/>
        <v>0</v>
      </c>
      <c r="AD1252" t="str">
        <f t="shared" si="123"/>
        <v>&lt;₹200</v>
      </c>
      <c r="AE1252" t="str">
        <f t="shared" si="124"/>
        <v>71–80%</v>
      </c>
    </row>
    <row r="1253" spans="1:31" x14ac:dyDescent="0.35">
      <c r="A1253" t="s">
        <v>7229</v>
      </c>
      <c r="B1253" t="s">
        <v>4963</v>
      </c>
      <c r="C1253" t="str">
        <f>PROPER(Table3[[#This Row],[product_name2]])</f>
        <v>Jbl C50Hi, Wired In Ear Headphones With Mic, One Button Multi-Function Remote, Lightweight &amp; Comfortable Fit (Black)</v>
      </c>
      <c r="D1253" t="s">
        <v>4964</v>
      </c>
      <c r="E1253" t="s">
        <v>7231</v>
      </c>
      <c r="F1253" t="str">
        <f>LEFT(Table3[[#This Row],[category]], FIND("|", Table3[[#This Row],[category]]) - 1)</f>
        <v>Computers&amp;Accessories</v>
      </c>
      <c r="G1253" t="str">
        <f>MID(Table3[[#This Row],[category]], FIND("|", Table3[[#This Row],[category]]) + 1, FIND("|", Table3[[#This Row],[category]], FIND("|", Table3[[#This Row],[category]]) + 1) - FIND("|", Table3[[#This Row],[category]]) - 1)</f>
        <v>Components</v>
      </c>
      <c r="H1253" t="str">
        <f>RIGHT(Table3[[#This Row],[category]], LEN(Table3[[#This Row],[category]]) - FIND("|", Table3[[#This Row],[category]], FIND("|", Table3[[#This Row],[category]]) + 1))</f>
        <v>InternalHardDrives</v>
      </c>
      <c r="I1253" s="6">
        <v>199</v>
      </c>
      <c r="J1253" s="6">
        <v>999</v>
      </c>
      <c r="K1253" s="1">
        <f t="shared" si="120"/>
        <v>80.08008008008008</v>
      </c>
      <c r="L1253" s="3">
        <v>0.8</v>
      </c>
      <c r="M1253" s="1">
        <v>4.2</v>
      </c>
      <c r="N1253" s="11">
        <v>362</v>
      </c>
      <c r="O1253" s="7">
        <f>IF(ISNUMBER(Table3[[#This Row],[rating]]), Table3[[#This Row],[rating]], "")</f>
        <v>4.2</v>
      </c>
      <c r="P1253" s="7">
        <f>Table3[[#This Row],[average rating]] + (Table3[[#This Row],[rating_count]] / 1000)</f>
        <v>4.5620000000000003</v>
      </c>
      <c r="Q1253" s="7">
        <f>IFERROR(ROUND(VALUE(Table3[[#This Row],[rating]]), 0), "")</f>
        <v>4</v>
      </c>
      <c r="R1253" t="s">
        <v>7232</v>
      </c>
      <c r="S1253" t="s">
        <v>7233</v>
      </c>
      <c r="T1253" t="s">
        <v>7234</v>
      </c>
      <c r="U1253" t="s">
        <v>7235</v>
      </c>
      <c r="V1253" t="s">
        <v>7236</v>
      </c>
      <c r="W1253" t="s">
        <v>7237</v>
      </c>
      <c r="X1253" t="s">
        <v>7238</v>
      </c>
      <c r="Y1253" t="s">
        <v>7239</v>
      </c>
      <c r="Z1253" s="6">
        <f t="shared" si="121"/>
        <v>361638</v>
      </c>
      <c r="AA1253" s="6">
        <f>IFERROR(VALUE(Table3[[#This Row],[potential revenue]]), 0)</f>
        <v>361638</v>
      </c>
      <c r="AB1253" t="str">
        <f t="shared" si="122"/>
        <v>Yes</v>
      </c>
      <c r="AC1253">
        <f t="shared" si="119"/>
        <v>0</v>
      </c>
      <c r="AD1253" t="str">
        <f t="shared" si="123"/>
        <v>&gt;₹500</v>
      </c>
      <c r="AE1253" t="str">
        <f t="shared" si="124"/>
        <v>81–90%</v>
      </c>
    </row>
    <row r="1254" spans="1:31" x14ac:dyDescent="0.35">
      <c r="A1254" t="s">
        <v>4260</v>
      </c>
      <c r="B1254" t="s">
        <v>10970</v>
      </c>
      <c r="C1254" t="str">
        <f>PROPER(Table3[[#This Row],[product_name2]])</f>
        <v>Rico Irpro 1500 Watt Japanese Technology Electric Water Heater Immersion Rod Shockproof Protection &amp; Stainless Steel Heating Element For Instant Heating| Isi Certified 1 Year Replacement Warranty</v>
      </c>
      <c r="D1254" t="s">
        <v>10971</v>
      </c>
      <c r="E1254" t="s">
        <v>2964</v>
      </c>
      <c r="F1254" t="str">
        <f>LEFT(Table3[[#This Row],[category]], FIND("|", Table3[[#This Row],[category]]) - 1)</f>
        <v>Electronics</v>
      </c>
      <c r="G1254" t="str">
        <f>MID(Table3[[#This Row],[category]], FIND("|", Table3[[#This Row],[category]]) + 1, FIND("|", Table3[[#This Row],[category]], FIND("|", Table3[[#This Row],[category]]) + 1) - FIND("|", Table3[[#This Row],[category]]) - 1)</f>
        <v>WearableTechnology</v>
      </c>
      <c r="H1254" t="str">
        <f>RIGHT(Table3[[#This Row],[category]], LEN(Table3[[#This Row],[category]]) - FIND("|", Table3[[#This Row],[category]], FIND("|", Table3[[#This Row],[category]]) + 1))</f>
        <v>SmartWatches</v>
      </c>
      <c r="I1254" s="6">
        <v>4999</v>
      </c>
      <c r="J1254" s="6">
        <v>6999</v>
      </c>
      <c r="K1254" s="1">
        <f t="shared" si="120"/>
        <v>28.575510787255322</v>
      </c>
      <c r="L1254" s="3">
        <v>0.28999999999999998</v>
      </c>
      <c r="M1254" s="1">
        <v>3.8</v>
      </c>
      <c r="N1254" s="11">
        <v>758</v>
      </c>
      <c r="O1254" s="7">
        <f>IF(ISNUMBER(Table3[[#This Row],[rating]]), Table3[[#This Row],[rating]], "")</f>
        <v>3.8</v>
      </c>
      <c r="P1254" s="7">
        <f>Table3[[#This Row],[average rating]] + (Table3[[#This Row],[rating_count]] / 1000)</f>
        <v>4.5579999999999998</v>
      </c>
      <c r="Q1254" s="7">
        <f>IFERROR(ROUND(VALUE(Table3[[#This Row],[rating]]), 0), "")</f>
        <v>4</v>
      </c>
      <c r="R1254" t="s">
        <v>4262</v>
      </c>
      <c r="S1254" t="s">
        <v>4263</v>
      </c>
      <c r="T1254" t="s">
        <v>4264</v>
      </c>
      <c r="U1254" t="s">
        <v>4265</v>
      </c>
      <c r="V1254" t="s">
        <v>4266</v>
      </c>
      <c r="W1254" t="s">
        <v>4267</v>
      </c>
      <c r="X1254" t="s">
        <v>4268</v>
      </c>
      <c r="Y1254" t="s">
        <v>4269</v>
      </c>
      <c r="Z1254" s="6">
        <f t="shared" si="121"/>
        <v>5305242</v>
      </c>
      <c r="AA1254" s="6">
        <f>IFERROR(VALUE(Table3[[#This Row],[potential revenue]]), 0)</f>
        <v>5305242</v>
      </c>
      <c r="AB1254" t="str">
        <f t="shared" si="122"/>
        <v>Yes</v>
      </c>
      <c r="AC1254">
        <f t="shared" si="119"/>
        <v>0</v>
      </c>
      <c r="AD1254" t="str">
        <f t="shared" si="123"/>
        <v>&lt;₹200</v>
      </c>
      <c r="AE1254" t="str">
        <f t="shared" si="124"/>
        <v>21–30%</v>
      </c>
    </row>
    <row r="1255" spans="1:31" x14ac:dyDescent="0.35">
      <c r="A1255" t="s">
        <v>6649</v>
      </c>
      <c r="B1255" t="s">
        <v>29</v>
      </c>
      <c r="C1255" t="str">
        <f>PROPER(Table3[[#This Row],[product_name2]])</f>
        <v>Ambrane Unbreakable 60W / 3A Fast Charging 1.5M Braided Type C Cable For Smartphones, Tablets, Laptops &amp; Other Type C Devices, Pd Technology, 480Mbps Data Sync, Quick Charge 3.0 (Rct15A, Black)</v>
      </c>
      <c r="D1255" t="s">
        <v>30</v>
      </c>
      <c r="E1255" t="s">
        <v>4471</v>
      </c>
      <c r="F1255" t="str">
        <f>LEFT(Table3[[#This Row],[category]], FIND("|", Table3[[#This Row],[category]]) - 1)</f>
        <v>Computers&amp;Accessories</v>
      </c>
      <c r="G1255" t="str">
        <f>MID(Table3[[#This Row],[category]], FIND("|", Table3[[#This Row],[category]]) + 1, FIND("|", Table3[[#This Row],[category]], FIND("|", Table3[[#This Row],[category]]) + 1) - FIND("|", Table3[[#This Row],[category]]) - 1)</f>
        <v>Accessories&amp;Peripherals</v>
      </c>
      <c r="H1255" t="str">
        <f>RIGHT(Table3[[#This Row],[category]], LEN(Table3[[#This Row],[category]]) - FIND("|", Table3[[#This Row],[category]], FIND("|", Table3[[#This Row],[category]]) + 1))</f>
        <v>LaptopAccessories|CameraPrivacyCovers</v>
      </c>
      <c r="I1255" s="6">
        <v>69</v>
      </c>
      <c r="J1255" s="6">
        <v>299</v>
      </c>
      <c r="K1255" s="1">
        <f t="shared" si="120"/>
        <v>76.923076923076934</v>
      </c>
      <c r="L1255" s="3">
        <v>0.77</v>
      </c>
      <c r="M1255" s="1">
        <v>4.3</v>
      </c>
      <c r="N1255" s="11">
        <v>255</v>
      </c>
      <c r="O1255" s="7">
        <f>IF(ISNUMBER(Table3[[#This Row],[rating]]), Table3[[#This Row],[rating]], "")</f>
        <v>4.3</v>
      </c>
      <c r="P1255" s="7">
        <f>Table3[[#This Row],[average rating]] + (Table3[[#This Row],[rating_count]] / 1000)</f>
        <v>4.5549999999999997</v>
      </c>
      <c r="Q1255" s="7">
        <f>IFERROR(ROUND(VALUE(Table3[[#This Row],[rating]]), 0), "")</f>
        <v>4</v>
      </c>
      <c r="R1255" t="s">
        <v>6651</v>
      </c>
      <c r="S1255" t="s">
        <v>6652</v>
      </c>
      <c r="T1255" t="s">
        <v>6653</v>
      </c>
      <c r="U1255" t="s">
        <v>6654</v>
      </c>
      <c r="V1255" t="s">
        <v>6655</v>
      </c>
      <c r="W1255" t="s">
        <v>6656</v>
      </c>
      <c r="X1255" t="s">
        <v>6657</v>
      </c>
      <c r="Y1255" t="s">
        <v>6658</v>
      </c>
      <c r="Z1255" s="6">
        <f t="shared" si="121"/>
        <v>76245</v>
      </c>
      <c r="AA1255" s="6">
        <f>IFERROR(VALUE(Table3[[#This Row],[potential revenue]]), 0)</f>
        <v>76245</v>
      </c>
      <c r="AB1255" t="str">
        <f t="shared" si="122"/>
        <v>No</v>
      </c>
      <c r="AC1255">
        <f t="shared" ref="AC1255:AC1318" si="125">COUNTIF(E1254:Y1753, "Yes")</f>
        <v>0</v>
      </c>
      <c r="AD1255" t="str">
        <f t="shared" si="123"/>
        <v>&gt;₹500</v>
      </c>
      <c r="AE1255" t="str">
        <f t="shared" si="124"/>
        <v>71–80%</v>
      </c>
    </row>
    <row r="1256" spans="1:31" x14ac:dyDescent="0.35">
      <c r="A1256" t="s">
        <v>629</v>
      </c>
      <c r="B1256" t="s">
        <v>151</v>
      </c>
      <c r="C1256" t="str">
        <f>PROPER(Table3[[#This Row],[product_name2]])</f>
        <v>Portronics Konnect L 1.2M Por-1401 Fast Charging 3A 8 Pin Usb Cable With Charge &amp; Sync Function (White)</v>
      </c>
      <c r="D1256" t="s">
        <v>152</v>
      </c>
      <c r="E1256" t="s">
        <v>20</v>
      </c>
      <c r="F1256" t="str">
        <f>LEFT(Table3[[#This Row],[category]], FIND("|", Table3[[#This Row],[category]]) - 1)</f>
        <v>Computers&amp;Accessories</v>
      </c>
      <c r="G1256" t="str">
        <f>MID(Table3[[#This Row],[category]], FIND("|", Table3[[#This Row],[category]]) + 1, FIND("|", Table3[[#This Row],[category]], FIND("|", Table3[[#This Row],[category]]) + 1) - FIND("|", Table3[[#This Row],[category]]) - 1)</f>
        <v>Accessories&amp;Peripherals</v>
      </c>
      <c r="H1256" t="str">
        <f>RIGHT(Table3[[#This Row],[category]], LEN(Table3[[#This Row],[category]]) - FIND("|", Table3[[#This Row],[category]], FIND("|", Table3[[#This Row],[category]]) + 1))</f>
        <v>Cables&amp;Accessories|Cables|USBCables</v>
      </c>
      <c r="I1256" s="6">
        <v>263</v>
      </c>
      <c r="J1256" s="6">
        <v>699</v>
      </c>
      <c r="K1256" s="1">
        <f t="shared" si="120"/>
        <v>62.374821173104436</v>
      </c>
      <c r="L1256" s="3">
        <v>0.62</v>
      </c>
      <c r="M1256" s="1">
        <v>4.0999999999999996</v>
      </c>
      <c r="N1256" s="11">
        <v>450</v>
      </c>
      <c r="O1256" s="7">
        <f>IF(ISNUMBER(Table3[[#This Row],[rating]]), Table3[[#This Row],[rating]], "")</f>
        <v>4.0999999999999996</v>
      </c>
      <c r="P1256" s="7">
        <f>Table3[[#This Row],[average rating]] + (Table3[[#This Row],[rating_count]] / 1000)</f>
        <v>4.55</v>
      </c>
      <c r="Q1256" s="7">
        <f>IFERROR(ROUND(VALUE(Table3[[#This Row],[rating]]), 0), "")</f>
        <v>4</v>
      </c>
      <c r="R1256" t="s">
        <v>631</v>
      </c>
      <c r="S1256" t="s">
        <v>632</v>
      </c>
      <c r="T1256" t="s">
        <v>633</v>
      </c>
      <c r="U1256" t="s">
        <v>634</v>
      </c>
      <c r="V1256" t="s">
        <v>635</v>
      </c>
      <c r="W1256" t="s">
        <v>636</v>
      </c>
      <c r="X1256" t="s">
        <v>637</v>
      </c>
      <c r="Y1256" t="s">
        <v>638</v>
      </c>
      <c r="Z1256" s="6">
        <f t="shared" si="121"/>
        <v>314550</v>
      </c>
      <c r="AA1256" s="6">
        <f>IFERROR(VALUE(Table3[[#This Row],[potential revenue]]), 0)</f>
        <v>314550</v>
      </c>
      <c r="AB1256" t="str">
        <f t="shared" si="122"/>
        <v>Yes</v>
      </c>
      <c r="AC1256">
        <f t="shared" si="125"/>
        <v>0</v>
      </c>
      <c r="AD1256" t="str">
        <f t="shared" si="123"/>
        <v>&lt;₹200</v>
      </c>
      <c r="AE1256" t="str">
        <f t="shared" si="124"/>
        <v>61–70%</v>
      </c>
    </row>
    <row r="1257" spans="1:31" x14ac:dyDescent="0.35">
      <c r="A1257" t="s">
        <v>629</v>
      </c>
      <c r="B1257" t="s">
        <v>7006</v>
      </c>
      <c r="C1257" t="str">
        <f>PROPER(Table3[[#This Row],[product_name2]])</f>
        <v>Envie¬Æ (Aa10004Plni-Cd) Aa Rechargeable Batteries, Low Self Discharge, Aa 1000Mah Ni-Cd (Pack Of 4)</v>
      </c>
      <c r="D1257" t="s">
        <v>7007</v>
      </c>
      <c r="E1257" t="s">
        <v>20</v>
      </c>
      <c r="F1257" t="str">
        <f>LEFT(Table3[[#This Row],[category]], FIND("|", Table3[[#This Row],[category]]) - 1)</f>
        <v>Computers&amp;Accessories</v>
      </c>
      <c r="G1257" t="str">
        <f>MID(Table3[[#This Row],[category]], FIND("|", Table3[[#This Row],[category]]) + 1, FIND("|", Table3[[#This Row],[category]], FIND("|", Table3[[#This Row],[category]]) + 1) - FIND("|", Table3[[#This Row],[category]]) - 1)</f>
        <v>Accessories&amp;Peripherals</v>
      </c>
      <c r="H1257" t="str">
        <f>RIGHT(Table3[[#This Row],[category]], LEN(Table3[[#This Row],[category]]) - FIND("|", Table3[[#This Row],[category]], FIND("|", Table3[[#This Row],[category]]) + 1))</f>
        <v>Cables&amp;Accessories|Cables|USBCables</v>
      </c>
      <c r="I1257" s="6">
        <v>263</v>
      </c>
      <c r="J1257" s="6">
        <v>699</v>
      </c>
      <c r="K1257" s="1">
        <f t="shared" si="120"/>
        <v>62.374821173104436</v>
      </c>
      <c r="L1257" s="3">
        <v>0.62</v>
      </c>
      <c r="M1257" s="1">
        <v>4.0999999999999996</v>
      </c>
      <c r="N1257" s="11">
        <v>450</v>
      </c>
      <c r="O1257" s="7">
        <f>IF(ISNUMBER(Table3[[#This Row],[rating]]), Table3[[#This Row],[rating]], "")</f>
        <v>4.0999999999999996</v>
      </c>
      <c r="P1257" s="7">
        <f>Table3[[#This Row],[average rating]] + (Table3[[#This Row],[rating_count]] / 1000)</f>
        <v>4.55</v>
      </c>
      <c r="Q1257" s="7">
        <f>IFERROR(ROUND(VALUE(Table3[[#This Row],[rating]]), 0), "")</f>
        <v>4</v>
      </c>
      <c r="R1257" t="s">
        <v>631</v>
      </c>
      <c r="S1257" t="s">
        <v>632</v>
      </c>
      <c r="T1257" t="s">
        <v>633</v>
      </c>
      <c r="U1257" t="s">
        <v>634</v>
      </c>
      <c r="V1257" t="s">
        <v>635</v>
      </c>
      <c r="W1257" t="s">
        <v>636</v>
      </c>
      <c r="X1257" t="s">
        <v>637</v>
      </c>
      <c r="Y1257" t="s">
        <v>8143</v>
      </c>
      <c r="Z1257" s="6">
        <f t="shared" si="121"/>
        <v>314550</v>
      </c>
      <c r="AA1257" s="6">
        <f>IFERROR(VALUE(Table3[[#This Row],[potential revenue]]), 0)</f>
        <v>314550</v>
      </c>
      <c r="AB1257" t="str">
        <f t="shared" si="122"/>
        <v>Yes</v>
      </c>
      <c r="AC1257">
        <f t="shared" si="125"/>
        <v>0</v>
      </c>
      <c r="AD1257" t="str">
        <f t="shared" si="123"/>
        <v>₹200–₹500</v>
      </c>
      <c r="AE1257" t="str">
        <f t="shared" si="124"/>
        <v>61–70%</v>
      </c>
    </row>
    <row r="1258" spans="1:31" x14ac:dyDescent="0.35">
      <c r="A1258" t="s">
        <v>9879</v>
      </c>
      <c r="B1258" t="s">
        <v>7382</v>
      </c>
      <c r="C1258" t="str">
        <f>PROPER(Table3[[#This Row],[product_name2]])</f>
        <v>Sony Wi-C100 Wireless Headphones With Customizable Equalizer For Deep Bass &amp; 25 Hrs Battery, Dsee-Upscale, Splash Proof, 360Ra, Fast Pair, In-Ear Bluetooth Headset With Mic For Phone Calls (Black)</v>
      </c>
      <c r="D1258" t="s">
        <v>7383</v>
      </c>
      <c r="E1258" t="s">
        <v>8764</v>
      </c>
      <c r="F1258" t="str">
        <f>LEFT(Table3[[#This Row],[category]], FIND("|", Table3[[#This Row],[category]]) - 1)</f>
        <v>Home&amp;Kitchen</v>
      </c>
      <c r="G1258" t="str">
        <f>MID(Table3[[#This Row],[category]], FIND("|", Table3[[#This Row],[category]]) + 1, FIND("|", Table3[[#This Row],[category]], FIND("|", Table3[[#This Row],[category]]) + 1) - FIND("|", Table3[[#This Row],[category]]) - 1)</f>
        <v>Heating,Cooling&amp;AirQuality</v>
      </c>
      <c r="H1258" t="str">
        <f>RIGHT(Table3[[#This Row],[category]], LEN(Table3[[#This Row],[category]]) - FIND("|", Table3[[#This Row],[category]], FIND("|", Table3[[#This Row],[category]]) + 1))</f>
        <v>WaterHeaters&amp;Geysers|InstantWaterHeaters</v>
      </c>
      <c r="I1258" s="6">
        <v>2399</v>
      </c>
      <c r="J1258" s="6">
        <v>4590</v>
      </c>
      <c r="K1258" s="1">
        <f t="shared" si="120"/>
        <v>47.734204793028326</v>
      </c>
      <c r="L1258" s="3">
        <v>0.48</v>
      </c>
      <c r="M1258" s="1">
        <v>4.0999999999999996</v>
      </c>
      <c r="N1258" s="11">
        <v>444</v>
      </c>
      <c r="O1258" s="7">
        <f>IF(ISNUMBER(Table3[[#This Row],[rating]]), Table3[[#This Row],[rating]], "")</f>
        <v>4.0999999999999996</v>
      </c>
      <c r="P1258" s="7">
        <f>Table3[[#This Row],[average rating]] + (Table3[[#This Row],[rating_count]] / 1000)</f>
        <v>4.5439999999999996</v>
      </c>
      <c r="Q1258" s="7">
        <f>IFERROR(ROUND(VALUE(Table3[[#This Row],[rating]]), 0), "")</f>
        <v>4</v>
      </c>
      <c r="R1258" t="s">
        <v>9881</v>
      </c>
      <c r="S1258" t="s">
        <v>9882</v>
      </c>
      <c r="T1258" t="s">
        <v>9883</v>
      </c>
      <c r="U1258" t="s">
        <v>9884</v>
      </c>
      <c r="V1258" t="s">
        <v>9885</v>
      </c>
      <c r="W1258" t="s">
        <v>9886</v>
      </c>
      <c r="X1258" t="s">
        <v>9887</v>
      </c>
      <c r="Y1258" t="s">
        <v>9888</v>
      </c>
      <c r="Z1258" s="6">
        <f t="shared" si="121"/>
        <v>2037960</v>
      </c>
      <c r="AA1258" s="6">
        <f>IFERROR(VALUE(Table3[[#This Row],[potential revenue]]), 0)</f>
        <v>2037960</v>
      </c>
      <c r="AB1258" t="str">
        <f t="shared" si="122"/>
        <v>Yes</v>
      </c>
      <c r="AC1258">
        <f t="shared" si="125"/>
        <v>0</v>
      </c>
      <c r="AD1258" t="str">
        <f t="shared" si="123"/>
        <v>₹200–₹500</v>
      </c>
      <c r="AE1258" t="str">
        <f t="shared" si="124"/>
        <v>41–50%</v>
      </c>
    </row>
    <row r="1259" spans="1:31" x14ac:dyDescent="0.35">
      <c r="A1259" t="s">
        <v>4250</v>
      </c>
      <c r="B1259" t="s">
        <v>2827</v>
      </c>
      <c r="C1259" t="str">
        <f>PROPER(Table3[[#This Row],[product_name2]])</f>
        <v>Prushti Cover And Bags, Protective Case For Airtel Xstream Settop Box Remote Remote Control Pouch Cover Holder Pu Leather Cover Holder(Only Cover For Selling Purpose)</v>
      </c>
      <c r="D1259" t="s">
        <v>2828</v>
      </c>
      <c r="E1259" t="s">
        <v>2964</v>
      </c>
      <c r="F1259" t="str">
        <f>LEFT(Table3[[#This Row],[category]], FIND("|", Table3[[#This Row],[category]]) - 1)</f>
        <v>Electronics</v>
      </c>
      <c r="G1259" t="str">
        <f>MID(Table3[[#This Row],[category]], FIND("|", Table3[[#This Row],[category]]) + 1, FIND("|", Table3[[#This Row],[category]], FIND("|", Table3[[#This Row],[category]]) + 1) - FIND("|", Table3[[#This Row],[category]]) - 1)</f>
        <v>WearableTechnology</v>
      </c>
      <c r="H1259" t="str">
        <f>RIGHT(Table3[[#This Row],[category]], LEN(Table3[[#This Row],[category]]) - FIND("|", Table3[[#This Row],[category]], FIND("|", Table3[[#This Row],[category]]) + 1))</f>
        <v>SmartWatches</v>
      </c>
      <c r="I1259" s="6">
        <v>1999</v>
      </c>
      <c r="J1259" s="6">
        <v>8499</v>
      </c>
      <c r="K1259" s="1">
        <f t="shared" si="120"/>
        <v>76.479585833627482</v>
      </c>
      <c r="L1259" s="3">
        <v>0.76</v>
      </c>
      <c r="M1259" s="1">
        <v>4.3</v>
      </c>
      <c r="N1259" s="11">
        <v>240</v>
      </c>
      <c r="O1259" s="7">
        <f>IF(ISNUMBER(Table3[[#This Row],[rating]]), Table3[[#This Row],[rating]], "")</f>
        <v>4.3</v>
      </c>
      <c r="P1259" s="7">
        <f>Table3[[#This Row],[average rating]] + (Table3[[#This Row],[rating_count]] / 1000)</f>
        <v>4.54</v>
      </c>
      <c r="Q1259" s="7">
        <f>IFERROR(ROUND(VALUE(Table3[[#This Row],[rating]]), 0), "")</f>
        <v>4</v>
      </c>
      <c r="R1259" t="s">
        <v>4252</v>
      </c>
      <c r="S1259" t="s">
        <v>4253</v>
      </c>
      <c r="T1259" t="s">
        <v>4254</v>
      </c>
      <c r="U1259" t="s">
        <v>4255</v>
      </c>
      <c r="V1259" t="s">
        <v>4256</v>
      </c>
      <c r="W1259" t="s">
        <v>4257</v>
      </c>
      <c r="X1259" t="s">
        <v>4258</v>
      </c>
      <c r="Y1259" t="s">
        <v>4259</v>
      </c>
      <c r="Z1259" s="6">
        <f t="shared" si="121"/>
        <v>2039760</v>
      </c>
      <c r="AA1259" s="6">
        <f>IFERROR(VALUE(Table3[[#This Row],[potential revenue]]), 0)</f>
        <v>2039760</v>
      </c>
      <c r="AB1259" t="str">
        <f t="shared" si="122"/>
        <v>No</v>
      </c>
      <c r="AC1259">
        <f t="shared" si="125"/>
        <v>0</v>
      </c>
      <c r="AD1259" t="str">
        <f t="shared" si="123"/>
        <v>&gt;₹500</v>
      </c>
      <c r="AE1259" t="str">
        <f t="shared" si="124"/>
        <v>71–80%</v>
      </c>
    </row>
    <row r="1260" spans="1:31" x14ac:dyDescent="0.35">
      <c r="A1260" t="s">
        <v>4542</v>
      </c>
      <c r="B1260" t="s">
        <v>442</v>
      </c>
      <c r="C1260" t="str">
        <f>PROPER(Table3[[#This Row],[product_name2]])</f>
        <v>Wecool Nylon Braided Multifunction Fast Charging Cable For Android Smartphone, Ios And Type C Usb Devices, 3 In 1 Charging Cable, 3A, (3 Feet) (Black)</v>
      </c>
      <c r="D1260" t="s">
        <v>443</v>
      </c>
      <c r="E1260" t="s">
        <v>2964</v>
      </c>
      <c r="F1260" t="str">
        <f>LEFT(Table3[[#This Row],[category]], FIND("|", Table3[[#This Row],[category]]) - 1)</f>
        <v>Electronics</v>
      </c>
      <c r="G1260" t="str">
        <f>MID(Table3[[#This Row],[category]], FIND("|", Table3[[#This Row],[category]]) + 1, FIND("|", Table3[[#This Row],[category]], FIND("|", Table3[[#This Row],[category]]) + 1) - FIND("|", Table3[[#This Row],[category]]) - 1)</f>
        <v>WearableTechnology</v>
      </c>
      <c r="H1260" t="str">
        <f>RIGHT(Table3[[#This Row],[category]], LEN(Table3[[#This Row],[category]]) - FIND("|", Table3[[#This Row],[category]], FIND("|", Table3[[#This Row],[category]]) + 1))</f>
        <v>SmartWatches</v>
      </c>
      <c r="I1260" s="6">
        <v>249</v>
      </c>
      <c r="J1260" s="6">
        <v>999</v>
      </c>
      <c r="K1260" s="1">
        <f t="shared" si="120"/>
        <v>75.075075075075077</v>
      </c>
      <c r="L1260" s="3">
        <v>0.75</v>
      </c>
      <c r="M1260" s="1">
        <v>4.5</v>
      </c>
      <c r="N1260" s="11">
        <v>38</v>
      </c>
      <c r="O1260" s="7">
        <f>IF(ISNUMBER(Table3[[#This Row],[rating]]), Table3[[#This Row],[rating]], "")</f>
        <v>4.5</v>
      </c>
      <c r="P1260" s="7">
        <f>Table3[[#This Row],[average rating]] + (Table3[[#This Row],[rating_count]] / 1000)</f>
        <v>4.5380000000000003</v>
      </c>
      <c r="Q1260" s="7">
        <f>IFERROR(ROUND(VALUE(Table3[[#This Row],[rating]]), 0), "")</f>
        <v>5</v>
      </c>
      <c r="R1260" t="s">
        <v>4544</v>
      </c>
      <c r="S1260" t="s">
        <v>4545</v>
      </c>
      <c r="T1260" t="s">
        <v>4546</v>
      </c>
      <c r="U1260" t="s">
        <v>4547</v>
      </c>
      <c r="V1260" t="s">
        <v>4548</v>
      </c>
      <c r="W1260" t="s">
        <v>4549</v>
      </c>
      <c r="X1260" t="s">
        <v>4550</v>
      </c>
      <c r="Y1260" t="s">
        <v>4551</v>
      </c>
      <c r="Z1260" s="6">
        <f t="shared" si="121"/>
        <v>37962</v>
      </c>
      <c r="AA1260" s="6">
        <f>IFERROR(VALUE(Table3[[#This Row],[potential revenue]]), 0)</f>
        <v>37962</v>
      </c>
      <c r="AB1260" t="str">
        <f t="shared" si="122"/>
        <v>Yes</v>
      </c>
      <c r="AC1260">
        <f t="shared" si="125"/>
        <v>0</v>
      </c>
      <c r="AD1260" t="str">
        <f t="shared" si="123"/>
        <v>&gt;₹500</v>
      </c>
      <c r="AE1260" t="str">
        <f t="shared" si="124"/>
        <v>71–80%</v>
      </c>
    </row>
    <row r="1261" spans="1:31" x14ac:dyDescent="0.35">
      <c r="A1261" t="s">
        <v>12635</v>
      </c>
      <c r="B1261" t="s">
        <v>141</v>
      </c>
      <c r="C1261" t="str">
        <f>PROPER(Table3[[#This Row],[product_name2]])</f>
        <v>Portronics Konnect Cl 20W Por-1067 Type-C To 8 Pin Usb 1.2M Cable With Power Delivery &amp; 3A Quick Charge Support, Nylon Braided For All Type-C And 8 Pin Devices, Green</v>
      </c>
      <c r="D1261" t="s">
        <v>142</v>
      </c>
      <c r="E1261" t="s">
        <v>8617</v>
      </c>
      <c r="F1261" t="str">
        <f>LEFT(Table3[[#This Row],[category]], FIND("|", Table3[[#This Row],[category]]) - 1)</f>
        <v>Home&amp;Kitchen</v>
      </c>
      <c r="G1261" t="str">
        <f>MID(Table3[[#This Row],[category]], FIND("|", Table3[[#This Row],[category]]) + 1, FIND("|", Table3[[#This Row],[category]], FIND("|", Table3[[#This Row],[category]]) + 1) - FIND("|", Table3[[#This Row],[category]]) - 1)</f>
        <v>Kitchen&amp;HomeAppliances</v>
      </c>
      <c r="H1261" t="str">
        <f>RIGHT(Table3[[#This Row],[category]], LEN(Table3[[#This Row],[category]]) - FIND("|", Table3[[#This Row],[category]], FIND("|", Table3[[#This Row],[category]]) + 1))</f>
        <v>Vacuum,Cleaning&amp;Ironing|Irons,Steamers&amp;Accessories|LintShavers</v>
      </c>
      <c r="I1261" s="6">
        <v>445</v>
      </c>
      <c r="J1261" s="6">
        <v>999</v>
      </c>
      <c r="K1261" s="1">
        <f t="shared" si="120"/>
        <v>55.455455455455457</v>
      </c>
      <c r="L1261" s="3">
        <v>0.55000000000000004</v>
      </c>
      <c r="M1261" s="1">
        <v>4.3</v>
      </c>
      <c r="N1261" s="11">
        <v>229</v>
      </c>
      <c r="O1261" s="7">
        <f>IF(ISNUMBER(Table3[[#This Row],[rating]]), Table3[[#This Row],[rating]], "")</f>
        <v>4.3</v>
      </c>
      <c r="P1261" s="7">
        <f>Table3[[#This Row],[average rating]] + (Table3[[#This Row],[rating_count]] / 1000)</f>
        <v>4.5289999999999999</v>
      </c>
      <c r="Q1261" s="7">
        <f>IFERROR(ROUND(VALUE(Table3[[#This Row],[rating]]), 0), "")</f>
        <v>4</v>
      </c>
      <c r="R1261" t="s">
        <v>12637</v>
      </c>
      <c r="S1261" t="s">
        <v>12638</v>
      </c>
      <c r="T1261" t="s">
        <v>12639</v>
      </c>
      <c r="U1261" t="s">
        <v>12640</v>
      </c>
      <c r="V1261" t="s">
        <v>12641</v>
      </c>
      <c r="W1261" t="s">
        <v>12642</v>
      </c>
      <c r="X1261" t="s">
        <v>12643</v>
      </c>
      <c r="Y1261" t="s">
        <v>12644</v>
      </c>
      <c r="Z1261" s="6">
        <f t="shared" si="121"/>
        <v>228771</v>
      </c>
      <c r="AA1261" s="6">
        <f>IFERROR(VALUE(Table3[[#This Row],[potential revenue]]), 0)</f>
        <v>228771</v>
      </c>
      <c r="AB1261" t="str">
        <f t="shared" si="122"/>
        <v>Yes</v>
      </c>
      <c r="AC1261">
        <f t="shared" si="125"/>
        <v>0</v>
      </c>
      <c r="AD1261" t="str">
        <f t="shared" si="123"/>
        <v>₹200–₹500</v>
      </c>
      <c r="AE1261" t="str">
        <f t="shared" si="124"/>
        <v>51–60%</v>
      </c>
    </row>
    <row r="1262" spans="1:31" x14ac:dyDescent="0.35">
      <c r="A1262" t="s">
        <v>4272</v>
      </c>
      <c r="B1262" t="s">
        <v>11798</v>
      </c>
      <c r="C1262" t="str">
        <f>PROPER(Table3[[#This Row],[product_name2]])</f>
        <v>Amazonbasics Cylinder Bagless Vacuum Cleaner With Power Suction, Low Sound, High Energy Efficiency And 2 Years Warranty (1.5L, Black)</v>
      </c>
      <c r="D1262" t="s">
        <v>11799</v>
      </c>
      <c r="E1262" t="s">
        <v>2964</v>
      </c>
      <c r="F1262" t="str">
        <f>LEFT(Table3[[#This Row],[category]], FIND("|", Table3[[#This Row],[category]]) - 1)</f>
        <v>Electronics</v>
      </c>
      <c r="G1262" t="str">
        <f>MID(Table3[[#This Row],[category]], FIND("|", Table3[[#This Row],[category]]) + 1, FIND("|", Table3[[#This Row],[category]], FIND("|", Table3[[#This Row],[category]]) + 1) - FIND("|", Table3[[#This Row],[category]]) - 1)</f>
        <v>WearableTechnology</v>
      </c>
      <c r="H1262" t="str">
        <f>RIGHT(Table3[[#This Row],[category]], LEN(Table3[[#This Row],[category]]) - FIND("|", Table3[[#This Row],[category]], FIND("|", Table3[[#This Row],[category]]) + 1))</f>
        <v>SmartWatches</v>
      </c>
      <c r="I1262" s="6">
        <v>2499</v>
      </c>
      <c r="J1262" s="6">
        <v>5999</v>
      </c>
      <c r="K1262" s="1">
        <f t="shared" si="120"/>
        <v>58.343057176196034</v>
      </c>
      <c r="L1262" s="3">
        <v>0.57999999999999996</v>
      </c>
      <c r="M1262" s="1">
        <v>3.7</v>
      </c>
      <c r="N1262" s="11">
        <v>828</v>
      </c>
      <c r="O1262" s="7">
        <f>IF(ISNUMBER(Table3[[#This Row],[rating]]), Table3[[#This Row],[rating]], "")</f>
        <v>3.7</v>
      </c>
      <c r="P1262" s="7">
        <f>Table3[[#This Row],[average rating]] + (Table3[[#This Row],[rating_count]] / 1000)</f>
        <v>4.5280000000000005</v>
      </c>
      <c r="Q1262" s="7">
        <f>IFERROR(ROUND(VALUE(Table3[[#This Row],[rating]]), 0), "")</f>
        <v>4</v>
      </c>
      <c r="R1262" t="s">
        <v>4274</v>
      </c>
      <c r="S1262" t="s">
        <v>4275</v>
      </c>
      <c r="T1262" t="s">
        <v>4276</v>
      </c>
      <c r="U1262" t="s">
        <v>4277</v>
      </c>
      <c r="V1262" t="s">
        <v>4278</v>
      </c>
      <c r="W1262" t="s">
        <v>4279</v>
      </c>
      <c r="X1262" t="s">
        <v>4280</v>
      </c>
      <c r="Y1262" t="s">
        <v>4281</v>
      </c>
      <c r="Z1262" s="6">
        <f t="shared" si="121"/>
        <v>4967172</v>
      </c>
      <c r="AA1262" s="6">
        <f>IFERROR(VALUE(Table3[[#This Row],[potential revenue]]), 0)</f>
        <v>4967172</v>
      </c>
      <c r="AB1262" t="str">
        <f t="shared" si="122"/>
        <v>Yes</v>
      </c>
      <c r="AC1262">
        <f t="shared" si="125"/>
        <v>0</v>
      </c>
      <c r="AD1262" t="str">
        <f t="shared" si="123"/>
        <v>₹200–₹500</v>
      </c>
      <c r="AE1262" t="str">
        <f t="shared" si="124"/>
        <v>51–60%</v>
      </c>
    </row>
    <row r="1263" spans="1:31" x14ac:dyDescent="0.35">
      <c r="A1263" t="s">
        <v>856</v>
      </c>
      <c r="B1263" t="s">
        <v>5748</v>
      </c>
      <c r="C1263" t="str">
        <f>PROPER(Table3[[#This Row],[product_name2]])</f>
        <v>Logitech H111 Wired On Ear Headphones With Mic Black</v>
      </c>
      <c r="D1263" t="s">
        <v>5749</v>
      </c>
      <c r="E1263" t="s">
        <v>20</v>
      </c>
      <c r="F1263" t="str">
        <f>LEFT(Table3[[#This Row],[category]], FIND("|", Table3[[#This Row],[category]]) - 1)</f>
        <v>Computers&amp;Accessories</v>
      </c>
      <c r="G1263" t="str">
        <f>MID(Table3[[#This Row],[category]], FIND("|", Table3[[#This Row],[category]]) + 1, FIND("|", Table3[[#This Row],[category]], FIND("|", Table3[[#This Row],[category]]) + 1) - FIND("|", Table3[[#This Row],[category]]) - 1)</f>
        <v>Accessories&amp;Peripherals</v>
      </c>
      <c r="H1263" t="str">
        <f>RIGHT(Table3[[#This Row],[category]], LEN(Table3[[#This Row],[category]]) - FIND("|", Table3[[#This Row],[category]], FIND("|", Table3[[#This Row],[category]]) + 1))</f>
        <v>Cables&amp;Accessories|Cables|USBCables</v>
      </c>
      <c r="I1263" s="6">
        <v>199</v>
      </c>
      <c r="J1263" s="6">
        <v>999</v>
      </c>
      <c r="K1263" s="1">
        <f t="shared" si="120"/>
        <v>80.08008008008008</v>
      </c>
      <c r="L1263" s="3">
        <v>0.8</v>
      </c>
      <c r="M1263" s="1">
        <v>4.0999999999999996</v>
      </c>
      <c r="N1263" s="11">
        <v>425</v>
      </c>
      <c r="O1263" s="7">
        <f>IF(ISNUMBER(Table3[[#This Row],[rating]]), Table3[[#This Row],[rating]], "")</f>
        <v>4.0999999999999996</v>
      </c>
      <c r="P1263" s="7">
        <f>Table3[[#This Row],[average rating]] + (Table3[[#This Row],[rating_count]] / 1000)</f>
        <v>4.5249999999999995</v>
      </c>
      <c r="Q1263" s="7">
        <f>IFERROR(ROUND(VALUE(Table3[[#This Row],[rating]]), 0), "")</f>
        <v>4</v>
      </c>
      <c r="R1263" t="s">
        <v>858</v>
      </c>
      <c r="S1263" t="s">
        <v>859</v>
      </c>
      <c r="T1263" t="s">
        <v>860</v>
      </c>
      <c r="U1263" t="s">
        <v>861</v>
      </c>
      <c r="V1263" t="s">
        <v>862</v>
      </c>
      <c r="W1263" t="s">
        <v>863</v>
      </c>
      <c r="X1263" t="s">
        <v>864</v>
      </c>
      <c r="Y1263" t="s">
        <v>865</v>
      </c>
      <c r="Z1263" s="6">
        <f t="shared" si="121"/>
        <v>424575</v>
      </c>
      <c r="AA1263" s="6">
        <f>IFERROR(VALUE(Table3[[#This Row],[potential revenue]]), 0)</f>
        <v>424575</v>
      </c>
      <c r="AB1263" t="str">
        <f t="shared" si="122"/>
        <v>Yes</v>
      </c>
      <c r="AC1263">
        <f t="shared" si="125"/>
        <v>0</v>
      </c>
      <c r="AD1263" t="str">
        <f t="shared" si="123"/>
        <v>&gt;₹500</v>
      </c>
      <c r="AE1263" t="str">
        <f t="shared" si="124"/>
        <v>81–90%</v>
      </c>
    </row>
    <row r="1264" spans="1:31" x14ac:dyDescent="0.35">
      <c r="A1264" t="s">
        <v>10040</v>
      </c>
      <c r="B1264" t="s">
        <v>856</v>
      </c>
      <c r="C1264" t="str">
        <f>PROPER(Table3[[#This Row],[product_name2]])</f>
        <v>Lapster Usb 3.0 A To Micro B Superspeed For Hard Disk Cable - Short Cable</v>
      </c>
      <c r="D1264" t="s">
        <v>857</v>
      </c>
      <c r="E1264" t="s">
        <v>8764</v>
      </c>
      <c r="F1264" t="str">
        <f>LEFT(Table3[[#This Row],[category]], FIND("|", Table3[[#This Row],[category]]) - 1)</f>
        <v>Home&amp;Kitchen</v>
      </c>
      <c r="G1264" t="str">
        <f>MID(Table3[[#This Row],[category]], FIND("|", Table3[[#This Row],[category]]) + 1, FIND("|", Table3[[#This Row],[category]], FIND("|", Table3[[#This Row],[category]]) + 1) - FIND("|", Table3[[#This Row],[category]]) - 1)</f>
        <v>Heating,Cooling&amp;AirQuality</v>
      </c>
      <c r="H1264" t="str">
        <f>RIGHT(Table3[[#This Row],[category]], LEN(Table3[[#This Row],[category]]) - FIND("|", Table3[[#This Row],[category]], FIND("|", Table3[[#This Row],[category]]) + 1))</f>
        <v>WaterHeaters&amp;Geysers|InstantWaterHeaters</v>
      </c>
      <c r="I1264" s="6">
        <v>1448</v>
      </c>
      <c r="J1264" s="6">
        <v>2999</v>
      </c>
      <c r="K1264" s="1">
        <f t="shared" si="120"/>
        <v>51.717239079693236</v>
      </c>
      <c r="L1264" s="3">
        <v>0.52</v>
      </c>
      <c r="M1264" s="1">
        <v>4.5</v>
      </c>
      <c r="N1264" s="11">
        <v>19</v>
      </c>
      <c r="O1264" s="7">
        <f>IF(ISNUMBER(Table3[[#This Row],[rating]]), Table3[[#This Row],[rating]], "")</f>
        <v>4.5</v>
      </c>
      <c r="P1264" s="7">
        <f>Table3[[#This Row],[average rating]] + (Table3[[#This Row],[rating_count]] / 1000)</f>
        <v>4.5190000000000001</v>
      </c>
      <c r="Q1264" s="7">
        <f>IFERROR(ROUND(VALUE(Table3[[#This Row],[rating]]), 0), "")</f>
        <v>5</v>
      </c>
      <c r="R1264" t="s">
        <v>10042</v>
      </c>
      <c r="S1264" t="s">
        <v>10043</v>
      </c>
      <c r="T1264" t="s">
        <v>10044</v>
      </c>
      <c r="U1264" t="s">
        <v>10045</v>
      </c>
      <c r="V1264" t="s">
        <v>10046</v>
      </c>
      <c r="W1264" t="s">
        <v>10047</v>
      </c>
      <c r="X1264" t="s">
        <v>10048</v>
      </c>
      <c r="Y1264" t="s">
        <v>10049</v>
      </c>
      <c r="Z1264" s="6">
        <f t="shared" si="121"/>
        <v>56981</v>
      </c>
      <c r="AA1264" s="6">
        <f>IFERROR(VALUE(Table3[[#This Row],[potential revenue]]), 0)</f>
        <v>56981</v>
      </c>
      <c r="AB1264" t="str">
        <f t="shared" si="122"/>
        <v>Yes</v>
      </c>
      <c r="AC1264">
        <f t="shared" si="125"/>
        <v>0</v>
      </c>
      <c r="AD1264" t="str">
        <f t="shared" si="123"/>
        <v>&lt;₹200</v>
      </c>
      <c r="AE1264" t="str">
        <f t="shared" si="124"/>
        <v>51–60%</v>
      </c>
    </row>
    <row r="1265" spans="1:31" x14ac:dyDescent="0.35">
      <c r="A1265" t="s">
        <v>4562</v>
      </c>
      <c r="B1265" t="s">
        <v>6393</v>
      </c>
      <c r="C1265" t="str">
        <f>PROPER(Table3[[#This Row],[product_name2]])</f>
        <v>Humble Dynamic Lapel Collar Mic Voice Recording Filter Microphone For Singing Youtube Smartphones, Black</v>
      </c>
      <c r="D1265" t="s">
        <v>6394</v>
      </c>
      <c r="E1265" t="s">
        <v>2964</v>
      </c>
      <c r="F1265" t="str">
        <f>LEFT(Table3[[#This Row],[category]], FIND("|", Table3[[#This Row],[category]]) - 1)</f>
        <v>Electronics</v>
      </c>
      <c r="G1265" t="str">
        <f>MID(Table3[[#This Row],[category]], FIND("|", Table3[[#This Row],[category]]) + 1, FIND("|", Table3[[#This Row],[category]], FIND("|", Table3[[#This Row],[category]]) + 1) - FIND("|", Table3[[#This Row],[category]]) - 1)</f>
        <v>WearableTechnology</v>
      </c>
      <c r="H1265" t="str">
        <f>RIGHT(Table3[[#This Row],[category]], LEN(Table3[[#This Row],[category]]) - FIND("|", Table3[[#This Row],[category]], FIND("|", Table3[[#This Row],[category]]) + 1))</f>
        <v>SmartWatches</v>
      </c>
      <c r="I1265" s="6">
        <v>499</v>
      </c>
      <c r="J1265" s="6">
        <v>1899</v>
      </c>
      <c r="K1265" s="1">
        <f t="shared" si="120"/>
        <v>73.723012111637715</v>
      </c>
      <c r="L1265" s="3">
        <v>0.74</v>
      </c>
      <c r="M1265" s="1">
        <v>4.0999999999999996</v>
      </c>
      <c r="N1265" s="11">
        <v>412</v>
      </c>
      <c r="O1265" s="7">
        <f>IF(ISNUMBER(Table3[[#This Row],[rating]]), Table3[[#This Row],[rating]], "")</f>
        <v>4.0999999999999996</v>
      </c>
      <c r="P1265" s="7">
        <f>Table3[[#This Row],[average rating]] + (Table3[[#This Row],[rating_count]] / 1000)</f>
        <v>4.5119999999999996</v>
      </c>
      <c r="Q1265" s="7">
        <f>IFERROR(ROUND(VALUE(Table3[[#This Row],[rating]]), 0), "")</f>
        <v>4</v>
      </c>
      <c r="R1265" t="s">
        <v>4564</v>
      </c>
      <c r="S1265" t="s">
        <v>4565</v>
      </c>
      <c r="T1265" t="s">
        <v>4566</v>
      </c>
      <c r="U1265" t="s">
        <v>4567</v>
      </c>
      <c r="V1265" t="s">
        <v>4568</v>
      </c>
      <c r="W1265" t="s">
        <v>4569</v>
      </c>
      <c r="X1265" t="s">
        <v>4570</v>
      </c>
      <c r="Y1265" t="s">
        <v>4571</v>
      </c>
      <c r="Z1265" s="6">
        <f t="shared" si="121"/>
        <v>782388</v>
      </c>
      <c r="AA1265" s="6">
        <f>IFERROR(VALUE(Table3[[#This Row],[potential revenue]]), 0)</f>
        <v>782388</v>
      </c>
      <c r="AB1265" t="str">
        <f t="shared" si="122"/>
        <v>Yes</v>
      </c>
      <c r="AC1265">
        <f t="shared" si="125"/>
        <v>0</v>
      </c>
      <c r="AD1265" t="str">
        <f t="shared" si="123"/>
        <v>&gt;₹500</v>
      </c>
      <c r="AE1265" t="str">
        <f t="shared" si="124"/>
        <v>71–80%</v>
      </c>
    </row>
    <row r="1266" spans="1:31" x14ac:dyDescent="0.35">
      <c r="A1266" t="s">
        <v>9980</v>
      </c>
      <c r="B1266" t="s">
        <v>852</v>
      </c>
      <c r="C1266" t="str">
        <f>PROPER(Table3[[#This Row],[product_name2]])</f>
        <v>Boat Deuce Usb 300 2 In 1 Type-C &amp; Micro Usb Stress Resistant, Sturdy Cable With 3A Fast Charging &amp; 480Mbps Data Transmission, 10000+ Bends Lifespan And Extended 1.5M Length(Mercurial Black)</v>
      </c>
      <c r="D1266" t="s">
        <v>853</v>
      </c>
      <c r="E1266" t="s">
        <v>8606</v>
      </c>
      <c r="F1266" t="str">
        <f>LEFT(Table3[[#This Row],[category]], FIND("|", Table3[[#This Row],[category]]) - 1)</f>
        <v>Home&amp;Kitchen</v>
      </c>
      <c r="G1266" t="str">
        <f>MID(Table3[[#This Row],[category]], FIND("|", Table3[[#This Row],[category]]) + 1, FIND("|", Table3[[#This Row],[category]], FIND("|", Table3[[#This Row],[category]]) + 1) - FIND("|", Table3[[#This Row],[category]]) - 1)</f>
        <v>Heating,Cooling&amp;AirQuality</v>
      </c>
      <c r="H1266" t="str">
        <f>RIGHT(Table3[[#This Row],[category]], LEN(Table3[[#This Row],[category]]) - FIND("|", Table3[[#This Row],[category]], FIND("|", Table3[[#This Row],[category]]) + 1))</f>
        <v>RoomHeaters|FanHeaters</v>
      </c>
      <c r="I1266" s="6">
        <v>784</v>
      </c>
      <c r="J1266" s="6">
        <v>1599</v>
      </c>
      <c r="K1266" s="1">
        <f t="shared" si="120"/>
        <v>50.969355847404628</v>
      </c>
      <c r="L1266" s="3">
        <v>0.51</v>
      </c>
      <c r="M1266" s="1">
        <v>4.5</v>
      </c>
      <c r="N1266" s="11">
        <v>11</v>
      </c>
      <c r="O1266" s="7">
        <f>IF(ISNUMBER(Table3[[#This Row],[rating]]), Table3[[#This Row],[rating]], "")</f>
        <v>4.5</v>
      </c>
      <c r="P1266" s="7">
        <f>Table3[[#This Row],[average rating]] + (Table3[[#This Row],[rating_count]] / 1000)</f>
        <v>4.5110000000000001</v>
      </c>
      <c r="Q1266" s="7">
        <f>IFERROR(ROUND(VALUE(Table3[[#This Row],[rating]]), 0), "")</f>
        <v>5</v>
      </c>
      <c r="R1266" t="s">
        <v>9982</v>
      </c>
      <c r="S1266" t="s">
        <v>9983</v>
      </c>
      <c r="T1266" t="s">
        <v>9984</v>
      </c>
      <c r="U1266" t="s">
        <v>9985</v>
      </c>
      <c r="V1266" t="s">
        <v>9986</v>
      </c>
      <c r="W1266" t="s">
        <v>9987</v>
      </c>
      <c r="X1266" t="s">
        <v>9988</v>
      </c>
      <c r="Y1266" t="s">
        <v>9989</v>
      </c>
      <c r="Z1266" s="6">
        <f t="shared" si="121"/>
        <v>17589</v>
      </c>
      <c r="AA1266" s="6">
        <f>IFERROR(VALUE(Table3[[#This Row],[potential revenue]]), 0)</f>
        <v>17589</v>
      </c>
      <c r="AB1266" t="str">
        <f t="shared" si="122"/>
        <v>Yes</v>
      </c>
      <c r="AC1266">
        <f t="shared" si="125"/>
        <v>0</v>
      </c>
      <c r="AD1266" t="str">
        <f t="shared" si="123"/>
        <v>₹200–₹500</v>
      </c>
      <c r="AE1266" t="str">
        <f t="shared" si="124"/>
        <v>51–60%</v>
      </c>
    </row>
    <row r="1267" spans="1:31" x14ac:dyDescent="0.35">
      <c r="A1267" t="s">
        <v>2637</v>
      </c>
      <c r="B1267" t="s">
        <v>402</v>
      </c>
      <c r="C1267" t="str">
        <f>PROPER(Table3[[#This Row],[product_name2]])</f>
        <v>Amazonbasics Usb 2.0 Cable - A-Male To B-Male - For Personal Computer, Printer- 6 Feet (1.8 Meters), Black</v>
      </c>
      <c r="D1267" t="s">
        <v>403</v>
      </c>
      <c r="E1267" t="s">
        <v>1413</v>
      </c>
      <c r="F1267" t="str">
        <f>LEFT(Table3[[#This Row],[category]], FIND("|", Table3[[#This Row],[category]]) - 1)</f>
        <v>Electronics</v>
      </c>
      <c r="G1267" t="str">
        <f>MID(Table3[[#This Row],[category]], FIND("|", Table3[[#This Row],[category]]) + 1, FIND("|", Table3[[#This Row],[category]], FIND("|", Table3[[#This Row],[category]]) + 1) - FIND("|", Table3[[#This Row],[category]]) - 1)</f>
        <v>HomeTheater,TV&amp;Video</v>
      </c>
      <c r="H1267" t="str">
        <f>RIGHT(Table3[[#This Row],[category]], LEN(Table3[[#This Row],[category]]) - FIND("|", Table3[[#This Row],[category]], FIND("|", Table3[[#This Row],[category]]) + 1))</f>
        <v>Projectors</v>
      </c>
      <c r="I1267" s="6">
        <v>13990</v>
      </c>
      <c r="J1267" s="6">
        <v>28900</v>
      </c>
      <c r="K1267" s="1">
        <f t="shared" si="120"/>
        <v>51.591695501730108</v>
      </c>
      <c r="L1267" s="3">
        <v>0.52</v>
      </c>
      <c r="M1267" s="1">
        <v>4.5</v>
      </c>
      <c r="N1267" s="11">
        <v>7</v>
      </c>
      <c r="O1267" s="7">
        <f>IF(ISNUMBER(Table3[[#This Row],[rating]]), Table3[[#This Row],[rating]], "")</f>
        <v>4.5</v>
      </c>
      <c r="P1267" s="7">
        <f>Table3[[#This Row],[average rating]] + (Table3[[#This Row],[rating_count]] / 1000)</f>
        <v>4.5069999999999997</v>
      </c>
      <c r="Q1267" s="7">
        <f>IFERROR(ROUND(VALUE(Table3[[#This Row],[rating]]), 0), "")</f>
        <v>5</v>
      </c>
      <c r="R1267" t="s">
        <v>2639</v>
      </c>
      <c r="S1267" t="s">
        <v>2640</v>
      </c>
      <c r="T1267" t="s">
        <v>2641</v>
      </c>
      <c r="U1267" t="s">
        <v>2642</v>
      </c>
      <c r="V1267" t="s">
        <v>2643</v>
      </c>
      <c r="W1267" t="s">
        <v>2644</v>
      </c>
      <c r="X1267" t="s">
        <v>2645</v>
      </c>
      <c r="Y1267" t="s">
        <v>2646</v>
      </c>
      <c r="Z1267" s="6">
        <f t="shared" si="121"/>
        <v>202300</v>
      </c>
      <c r="AA1267" s="6">
        <f>IFERROR(VALUE(Table3[[#This Row],[potential revenue]]), 0)</f>
        <v>202300</v>
      </c>
      <c r="AB1267" t="str">
        <f t="shared" si="122"/>
        <v>Yes</v>
      </c>
      <c r="AC1267">
        <f t="shared" si="125"/>
        <v>0</v>
      </c>
      <c r="AD1267" t="str">
        <f t="shared" si="123"/>
        <v>&gt;₹500</v>
      </c>
      <c r="AE1267" t="str">
        <f t="shared" si="124"/>
        <v>51–60%</v>
      </c>
    </row>
    <row r="1268" spans="1:31" x14ac:dyDescent="0.35">
      <c r="A1268" t="s">
        <v>6123</v>
      </c>
      <c r="B1268" t="s">
        <v>6692</v>
      </c>
      <c r="C1268" t="str">
        <f>PROPER(Table3[[#This Row],[product_name2]])</f>
        <v>Gizga Essentials Portable Tabletop Tablet Stand Mobile Holder, Desktop Stand, Cradle, Dock For Ipad, Smartphone, Kindle, E-Reader, Fully Foldable, Adjustable Angle, Anti-Slip Pads, Black</v>
      </c>
      <c r="D1268" t="s">
        <v>6693</v>
      </c>
      <c r="E1268" t="s">
        <v>4879</v>
      </c>
      <c r="F1268" t="str">
        <f>LEFT(Table3[[#This Row],[category]], FIND("|", Table3[[#This Row],[category]]) - 1)</f>
        <v>Computers&amp;Accessories</v>
      </c>
      <c r="G1268" t="str">
        <f>MID(Table3[[#This Row],[category]], FIND("|", Table3[[#This Row],[category]]) + 1, FIND("|", Table3[[#This Row],[category]], FIND("|", Table3[[#This Row],[category]]) + 1) - FIND("|", Table3[[#This Row],[category]]) - 1)</f>
        <v>Accessories&amp;Peripherals</v>
      </c>
      <c r="H1268" t="str">
        <f>RIGHT(Table3[[#This Row],[category]], LEN(Table3[[#This Row],[category]]) - FIND("|", Table3[[#This Row],[category]], FIND("|", Table3[[#This Row],[category]]) + 1))</f>
        <v>Keyboards,Mice&amp;InputDevices|GraphicTablets</v>
      </c>
      <c r="I1268" s="6">
        <v>289</v>
      </c>
      <c r="J1268" s="6">
        <v>999</v>
      </c>
      <c r="K1268" s="1">
        <f t="shared" si="120"/>
        <v>71.071071071071074</v>
      </c>
      <c r="L1268" s="3">
        <v>0.71</v>
      </c>
      <c r="M1268" s="1">
        <v>4.0999999999999996</v>
      </c>
      <c r="N1268" s="11">
        <v>401</v>
      </c>
      <c r="O1268" s="7">
        <f>IF(ISNUMBER(Table3[[#This Row],[rating]]), Table3[[#This Row],[rating]], "")</f>
        <v>4.0999999999999996</v>
      </c>
      <c r="P1268" s="7">
        <f>Table3[[#This Row],[average rating]] + (Table3[[#This Row],[rating_count]] / 1000)</f>
        <v>4.5009999999999994</v>
      </c>
      <c r="Q1268" s="7">
        <f>IFERROR(ROUND(VALUE(Table3[[#This Row],[rating]]), 0), "")</f>
        <v>4</v>
      </c>
      <c r="R1268" t="s">
        <v>6125</v>
      </c>
      <c r="S1268" t="s">
        <v>6126</v>
      </c>
      <c r="T1268" t="s">
        <v>6127</v>
      </c>
      <c r="U1268" t="s">
        <v>6128</v>
      </c>
      <c r="V1268" t="s">
        <v>6129</v>
      </c>
      <c r="W1268" t="s">
        <v>6130</v>
      </c>
      <c r="X1268" t="s">
        <v>6131</v>
      </c>
      <c r="Y1268" t="s">
        <v>6132</v>
      </c>
      <c r="Z1268" s="6">
        <f t="shared" si="121"/>
        <v>400599</v>
      </c>
      <c r="AA1268" s="6">
        <f>IFERROR(VALUE(Table3[[#This Row],[potential revenue]]), 0)</f>
        <v>400599</v>
      </c>
      <c r="AB1268" t="str">
        <f t="shared" si="122"/>
        <v>Yes</v>
      </c>
      <c r="AC1268">
        <f t="shared" si="125"/>
        <v>0</v>
      </c>
      <c r="AD1268" t="str">
        <f t="shared" si="123"/>
        <v>&gt;₹500</v>
      </c>
      <c r="AE1268" t="str">
        <f t="shared" si="124"/>
        <v>71–80%</v>
      </c>
    </row>
    <row r="1269" spans="1:31" x14ac:dyDescent="0.35">
      <c r="A1269" t="s">
        <v>735</v>
      </c>
      <c r="B1269" t="s">
        <v>5738</v>
      </c>
      <c r="C1269" t="str">
        <f>PROPER(Table3[[#This Row],[product_name2]])</f>
        <v>Hp 682 Black Original Ink Cartridge</v>
      </c>
      <c r="D1269" t="s">
        <v>5739</v>
      </c>
      <c r="E1269" t="s">
        <v>172</v>
      </c>
      <c r="F1269" t="str">
        <f>LEFT(Table3[[#This Row],[category]], FIND("|", Table3[[#This Row],[category]]) - 1)</f>
        <v>Electronics</v>
      </c>
      <c r="G1269" t="str">
        <f>MID(Table3[[#This Row],[category]], FIND("|", Table3[[#This Row],[category]]) + 1, FIND("|", Table3[[#This Row],[category]], FIND("|", Table3[[#This Row],[category]]) + 1) - FIND("|", Table3[[#This Row],[category]]) - 1)</f>
        <v>HomeTheater,TV&amp;Video</v>
      </c>
      <c r="H1269" t="str">
        <f>RIGHT(Table3[[#This Row],[category]], LEN(Table3[[#This Row],[category]]) - FIND("|", Table3[[#This Row],[category]], FIND("|", Table3[[#This Row],[category]]) + 1))</f>
        <v>Televisions|SmartTelevisions</v>
      </c>
      <c r="I1269" s="6">
        <v>10901</v>
      </c>
      <c r="J1269" s="6">
        <v>30990</v>
      </c>
      <c r="K1269" s="1">
        <f t="shared" si="120"/>
        <v>64.824136818328498</v>
      </c>
      <c r="L1269" s="3">
        <v>0.65</v>
      </c>
      <c r="M1269" s="1">
        <v>4.0999999999999996</v>
      </c>
      <c r="N1269" s="11">
        <v>398</v>
      </c>
      <c r="O1269" s="7">
        <f>IF(ISNUMBER(Table3[[#This Row],[rating]]), Table3[[#This Row],[rating]], "")</f>
        <v>4.0999999999999996</v>
      </c>
      <c r="P1269" s="7">
        <f>Table3[[#This Row],[average rating]] + (Table3[[#This Row],[rating_count]] / 1000)</f>
        <v>4.4979999999999993</v>
      </c>
      <c r="Q1269" s="7">
        <f>IFERROR(ROUND(VALUE(Table3[[#This Row],[rating]]), 0), "")</f>
        <v>4</v>
      </c>
      <c r="R1269" t="s">
        <v>737</v>
      </c>
      <c r="S1269" t="s">
        <v>738</v>
      </c>
      <c r="T1269" t="s">
        <v>739</v>
      </c>
      <c r="U1269" t="s">
        <v>740</v>
      </c>
      <c r="V1269" t="s">
        <v>741</v>
      </c>
      <c r="W1269" t="s">
        <v>742</v>
      </c>
      <c r="X1269" t="s">
        <v>743</v>
      </c>
      <c r="Y1269" t="s">
        <v>744</v>
      </c>
      <c r="Z1269" s="6">
        <f t="shared" si="121"/>
        <v>12334020</v>
      </c>
      <c r="AA1269" s="6">
        <f>IFERROR(VALUE(Table3[[#This Row],[potential revenue]]), 0)</f>
        <v>12334020</v>
      </c>
      <c r="AB1269" t="str">
        <f t="shared" si="122"/>
        <v>Yes</v>
      </c>
      <c r="AC1269">
        <f t="shared" si="125"/>
        <v>0</v>
      </c>
      <c r="AD1269" t="str">
        <f t="shared" si="123"/>
        <v>₹200–₹500</v>
      </c>
      <c r="AE1269" t="str">
        <f t="shared" si="124"/>
        <v>61–70%</v>
      </c>
    </row>
    <row r="1270" spans="1:31" x14ac:dyDescent="0.35">
      <c r="A1270" t="s">
        <v>11918</v>
      </c>
      <c r="B1270" t="s">
        <v>10608</v>
      </c>
      <c r="C1270" t="str">
        <f>PROPER(Table3[[#This Row],[product_name2]])</f>
        <v>Wipro Vesta Electric Egg Boiler, 360 Watts, 3 Boiling Modes, Stainless Steel Body And Heating Plate, Boils Up To 7 Eggs At A Time, Automatic Shut Down, White, Standard (Vb021070)</v>
      </c>
      <c r="D1270" t="s">
        <v>10609</v>
      </c>
      <c r="E1270" t="s">
        <v>8764</v>
      </c>
      <c r="F1270" t="str">
        <f>LEFT(Table3[[#This Row],[category]], FIND("|", Table3[[#This Row],[category]]) - 1)</f>
        <v>Home&amp;Kitchen</v>
      </c>
      <c r="G1270" t="str">
        <f>MID(Table3[[#This Row],[category]], FIND("|", Table3[[#This Row],[category]]) + 1, FIND("|", Table3[[#This Row],[category]], FIND("|", Table3[[#This Row],[category]]) + 1) - FIND("|", Table3[[#This Row],[category]]) - 1)</f>
        <v>Heating,Cooling&amp;AirQuality</v>
      </c>
      <c r="H1270" t="str">
        <f>RIGHT(Table3[[#This Row],[category]], LEN(Table3[[#This Row],[category]]) - FIND("|", Table3[[#This Row],[category]], FIND("|", Table3[[#This Row],[category]]) + 1))</f>
        <v>WaterHeaters&amp;Geysers|InstantWaterHeaters</v>
      </c>
      <c r="I1270" s="6">
        <v>2790</v>
      </c>
      <c r="J1270" s="6">
        <v>4890</v>
      </c>
      <c r="K1270" s="1">
        <f t="shared" si="120"/>
        <v>42.944785276073624</v>
      </c>
      <c r="L1270" s="3">
        <v>0.43</v>
      </c>
      <c r="M1270" s="1">
        <v>3.9</v>
      </c>
      <c r="N1270" s="11">
        <v>588</v>
      </c>
      <c r="O1270" s="7">
        <f>IF(ISNUMBER(Table3[[#This Row],[rating]]), Table3[[#This Row],[rating]], "")</f>
        <v>3.9</v>
      </c>
      <c r="P1270" s="7">
        <f>Table3[[#This Row],[average rating]] + (Table3[[#This Row],[rating_count]] / 1000)</f>
        <v>4.4879999999999995</v>
      </c>
      <c r="Q1270" s="7">
        <f>IFERROR(ROUND(VALUE(Table3[[#This Row],[rating]]), 0), "")</f>
        <v>4</v>
      </c>
      <c r="R1270" t="s">
        <v>11920</v>
      </c>
      <c r="S1270" t="s">
        <v>11921</v>
      </c>
      <c r="T1270" t="s">
        <v>11922</v>
      </c>
      <c r="U1270" t="s">
        <v>11923</v>
      </c>
      <c r="V1270" t="s">
        <v>11924</v>
      </c>
      <c r="W1270" t="s">
        <v>11925</v>
      </c>
      <c r="X1270" t="s">
        <v>11926</v>
      </c>
      <c r="Y1270" t="s">
        <v>11927</v>
      </c>
      <c r="Z1270" s="6">
        <f t="shared" si="121"/>
        <v>2875320</v>
      </c>
      <c r="AA1270" s="6">
        <f>IFERROR(VALUE(Table3[[#This Row],[potential revenue]]), 0)</f>
        <v>2875320</v>
      </c>
      <c r="AB1270" t="str">
        <f t="shared" si="122"/>
        <v>Yes</v>
      </c>
      <c r="AC1270">
        <f t="shared" si="125"/>
        <v>0</v>
      </c>
      <c r="AD1270" t="str">
        <f t="shared" si="123"/>
        <v>&gt;₹500</v>
      </c>
      <c r="AE1270" t="str">
        <f t="shared" si="124"/>
        <v>41–50%</v>
      </c>
    </row>
    <row r="1271" spans="1:31" x14ac:dyDescent="0.35">
      <c r="A1271" t="s">
        <v>9440</v>
      </c>
      <c r="B1271" t="s">
        <v>11918</v>
      </c>
      <c r="C1271" t="str">
        <f>PROPER(Table3[[#This Row],[product_name2]])</f>
        <v>Orient Electric Aura Neo Instant 3L Water Heater (Geyser), 5-Level Safety Shield, Stainless Steel Tank (White &amp; Turquoise)</v>
      </c>
      <c r="D1271" t="s">
        <v>11919</v>
      </c>
      <c r="E1271" t="s">
        <v>9442</v>
      </c>
      <c r="F1271" t="str">
        <f>LEFT(Table3[[#This Row],[category]], FIND("|", Table3[[#This Row],[category]]) - 1)</f>
        <v>Home&amp;Kitchen</v>
      </c>
      <c r="G1271" t="str">
        <f>MID(Table3[[#This Row],[category]], FIND("|", Table3[[#This Row],[category]]) + 1, FIND("|", Table3[[#This Row],[category]], FIND("|", Table3[[#This Row],[category]]) + 1) - FIND("|", Table3[[#This Row],[category]]) - 1)</f>
        <v>Heating,Cooling&amp;AirQuality</v>
      </c>
      <c r="H1271" t="str">
        <f>RIGHT(Table3[[#This Row],[category]], LEN(Table3[[#This Row],[category]]) - FIND("|", Table3[[#This Row],[category]], FIND("|", Table3[[#This Row],[category]]) + 1))</f>
        <v>RoomHeaters|HalogenHeaters</v>
      </c>
      <c r="I1271" s="6">
        <v>1409</v>
      </c>
      <c r="J1271" s="6">
        <v>1639</v>
      </c>
      <c r="K1271" s="1">
        <f t="shared" si="120"/>
        <v>14.032946918852959</v>
      </c>
      <c r="L1271" s="3">
        <v>0.14000000000000001</v>
      </c>
      <c r="M1271" s="1">
        <v>3.7</v>
      </c>
      <c r="N1271" s="11">
        <v>787</v>
      </c>
      <c r="O1271" s="7">
        <f>IF(ISNUMBER(Table3[[#This Row],[rating]]), Table3[[#This Row],[rating]], "")</f>
        <v>3.7</v>
      </c>
      <c r="P1271" s="7">
        <f>Table3[[#This Row],[average rating]] + (Table3[[#This Row],[rating_count]] / 1000)</f>
        <v>4.4870000000000001</v>
      </c>
      <c r="Q1271" s="7">
        <f>IFERROR(ROUND(VALUE(Table3[[#This Row],[rating]]), 0), "")</f>
        <v>4</v>
      </c>
      <c r="R1271" t="s">
        <v>9443</v>
      </c>
      <c r="S1271" t="s">
        <v>9444</v>
      </c>
      <c r="T1271" t="s">
        <v>9445</v>
      </c>
      <c r="U1271" t="s">
        <v>9446</v>
      </c>
      <c r="V1271" t="s">
        <v>9447</v>
      </c>
      <c r="W1271" t="s">
        <v>9448</v>
      </c>
      <c r="X1271" t="s">
        <v>9449</v>
      </c>
      <c r="Y1271" t="s">
        <v>9450</v>
      </c>
      <c r="Z1271" s="6">
        <f t="shared" si="121"/>
        <v>1289893</v>
      </c>
      <c r="AA1271" s="6">
        <f>IFERROR(VALUE(Table3[[#This Row],[potential revenue]]), 0)</f>
        <v>1289893</v>
      </c>
      <c r="AB1271" t="str">
        <f t="shared" si="122"/>
        <v>No</v>
      </c>
      <c r="AC1271">
        <f t="shared" si="125"/>
        <v>0</v>
      </c>
      <c r="AD1271" t="str">
        <f t="shared" si="123"/>
        <v>&gt;₹500</v>
      </c>
      <c r="AE1271" t="str">
        <f t="shared" si="124"/>
        <v>11–20%</v>
      </c>
    </row>
    <row r="1272" spans="1:31" x14ac:dyDescent="0.35">
      <c r="A1272" t="s">
        <v>11646</v>
      </c>
      <c r="B1272" t="s">
        <v>11556</v>
      </c>
      <c r="C1272" t="str">
        <f>PROPER(Table3[[#This Row],[product_name2]])</f>
        <v>Royal Step - Amazon'S Brand - Portable Electric Usb Juice Maker Juicer Bottle Blender Grinder Mixer,4 Blades Rechargeable Bottle With (Multi Color) (Multi)</v>
      </c>
      <c r="D1272" t="s">
        <v>11557</v>
      </c>
      <c r="E1272" t="s">
        <v>9013</v>
      </c>
      <c r="F1272" t="str">
        <f>LEFT(Table3[[#This Row],[category]], FIND("|", Table3[[#This Row],[category]]) - 1)</f>
        <v>Home&amp;Kitchen</v>
      </c>
      <c r="G1272" t="str">
        <f>MID(Table3[[#This Row],[category]], FIND("|", Table3[[#This Row],[category]]) + 1, FIND("|", Table3[[#This Row],[category]], FIND("|", Table3[[#This Row],[category]]) + 1) - FIND("|", Table3[[#This Row],[category]]) - 1)</f>
        <v>Kitchen&amp;HomeAppliances</v>
      </c>
      <c r="H1272" t="str">
        <f>RIGHT(Table3[[#This Row],[category]], LEN(Table3[[#This Row],[category]]) - FIND("|", Table3[[#This Row],[category]], FIND("|", Table3[[#This Row],[category]]) + 1))</f>
        <v>Vacuum,Cleaning&amp;Ironing|Vacuums&amp;FloorCare|Vacuums|HandheldVacuums</v>
      </c>
      <c r="I1272" s="6">
        <v>1799</v>
      </c>
      <c r="J1272" s="6">
        <v>3295</v>
      </c>
      <c r="K1272" s="1">
        <f t="shared" si="120"/>
        <v>45.402124430955993</v>
      </c>
      <c r="L1272" s="3">
        <v>0.45</v>
      </c>
      <c r="M1272" s="1">
        <v>3.8</v>
      </c>
      <c r="N1272" s="11">
        <v>687</v>
      </c>
      <c r="O1272" s="7">
        <f>IF(ISNUMBER(Table3[[#This Row],[rating]]), Table3[[#This Row],[rating]], "")</f>
        <v>3.8</v>
      </c>
      <c r="P1272" s="7">
        <f>Table3[[#This Row],[average rating]] + (Table3[[#This Row],[rating_count]] / 1000)</f>
        <v>4.4870000000000001</v>
      </c>
      <c r="Q1272" s="7">
        <f>IFERROR(ROUND(VALUE(Table3[[#This Row],[rating]]), 0), "")</f>
        <v>4</v>
      </c>
      <c r="R1272" t="s">
        <v>11648</v>
      </c>
      <c r="S1272" t="s">
        <v>11649</v>
      </c>
      <c r="T1272" t="s">
        <v>11650</v>
      </c>
      <c r="U1272" t="s">
        <v>11651</v>
      </c>
      <c r="V1272" t="s">
        <v>11652</v>
      </c>
      <c r="W1272" t="s">
        <v>11653</v>
      </c>
      <c r="X1272" t="s">
        <v>11654</v>
      </c>
      <c r="Y1272" t="s">
        <v>11655</v>
      </c>
      <c r="Z1272" s="6">
        <f t="shared" si="121"/>
        <v>2263665</v>
      </c>
      <c r="AA1272" s="6">
        <f>IFERROR(VALUE(Table3[[#This Row],[potential revenue]]), 0)</f>
        <v>2263665</v>
      </c>
      <c r="AB1272" t="str">
        <f t="shared" si="122"/>
        <v>No</v>
      </c>
      <c r="AC1272">
        <f t="shared" si="125"/>
        <v>0</v>
      </c>
      <c r="AD1272" t="str">
        <f t="shared" si="123"/>
        <v>&gt;₹500</v>
      </c>
      <c r="AE1272" t="str">
        <f t="shared" si="124"/>
        <v>41–50%</v>
      </c>
    </row>
    <row r="1273" spans="1:31" x14ac:dyDescent="0.35">
      <c r="A1273" t="s">
        <v>1170</v>
      </c>
      <c r="B1273" t="s">
        <v>4123</v>
      </c>
      <c r="C1273" t="str">
        <f>PROPER(Table3[[#This Row],[product_name2]])</f>
        <v>Portronics Clamp X Car-Vent Mobile Holder 360 Degree Rotational(Black)</v>
      </c>
      <c r="D1273" t="s">
        <v>4124</v>
      </c>
      <c r="E1273" t="s">
        <v>469</v>
      </c>
      <c r="F1273" t="str">
        <f>LEFT(Table3[[#This Row],[category]], FIND("|", Table3[[#This Row],[category]]) - 1)</f>
        <v>Electronics</v>
      </c>
      <c r="G1273" t="str">
        <f>MID(Table3[[#This Row],[category]], FIND("|", Table3[[#This Row],[category]]) + 1, FIND("|", Table3[[#This Row],[category]], FIND("|", Table3[[#This Row],[category]]) + 1) - FIND("|", Table3[[#This Row],[category]]) - 1)</f>
        <v>HomeTheater,TV&amp;Video</v>
      </c>
      <c r="H1273" t="str">
        <f>RIGHT(Table3[[#This Row],[category]], LEN(Table3[[#This Row],[category]]) - FIND("|", Table3[[#This Row],[category]], FIND("|", Table3[[#This Row],[category]]) + 1))</f>
        <v>Accessories|RemoteControls</v>
      </c>
      <c r="I1273" s="6">
        <v>349</v>
      </c>
      <c r="J1273" s="6">
        <v>599</v>
      </c>
      <c r="K1273" s="1">
        <f t="shared" si="120"/>
        <v>41.736227045075125</v>
      </c>
      <c r="L1273" s="3">
        <v>0.42</v>
      </c>
      <c r="M1273" s="1">
        <v>4.2</v>
      </c>
      <c r="N1273" s="11">
        <v>284</v>
      </c>
      <c r="O1273" s="7">
        <f>IF(ISNUMBER(Table3[[#This Row],[rating]]), Table3[[#This Row],[rating]], "")</f>
        <v>4.2</v>
      </c>
      <c r="P1273" s="7">
        <f>Table3[[#This Row],[average rating]] + (Table3[[#This Row],[rating_count]] / 1000)</f>
        <v>4.484</v>
      </c>
      <c r="Q1273" s="7">
        <f>IFERROR(ROUND(VALUE(Table3[[#This Row],[rating]]), 0), "")</f>
        <v>4</v>
      </c>
      <c r="R1273" t="s">
        <v>1172</v>
      </c>
      <c r="S1273" t="s">
        <v>1173</v>
      </c>
      <c r="T1273" t="s">
        <v>1174</v>
      </c>
      <c r="U1273" t="s">
        <v>1175</v>
      </c>
      <c r="V1273" t="s">
        <v>1176</v>
      </c>
      <c r="W1273" t="s">
        <v>1177</v>
      </c>
      <c r="X1273" t="s">
        <v>1178</v>
      </c>
      <c r="Y1273" t="s">
        <v>1179</v>
      </c>
      <c r="Z1273" s="6">
        <f t="shared" si="121"/>
        <v>170116</v>
      </c>
      <c r="AA1273" s="6">
        <f>IFERROR(VALUE(Table3[[#This Row],[potential revenue]]), 0)</f>
        <v>170116</v>
      </c>
      <c r="AB1273" t="str">
        <f t="shared" si="122"/>
        <v>No</v>
      </c>
      <c r="AC1273">
        <f t="shared" si="125"/>
        <v>0</v>
      </c>
      <c r="AD1273" t="str">
        <f t="shared" si="123"/>
        <v>&gt;₹500</v>
      </c>
      <c r="AE1273" t="str">
        <f t="shared" si="124"/>
        <v>41–50%</v>
      </c>
    </row>
    <row r="1274" spans="1:31" x14ac:dyDescent="0.35">
      <c r="A1274" t="s">
        <v>3091</v>
      </c>
      <c r="B1274" t="s">
        <v>4389</v>
      </c>
      <c r="C1274" t="str">
        <f>PROPER(Table3[[#This Row],[product_name2]])</f>
        <v>Tecno Spark 8T (Turquoise Cyan, 4Gb Ram,64Gb Storage) | 50Mp Ai Camera | 7Gb Expandable Ram</v>
      </c>
      <c r="D1274" t="s">
        <v>4390</v>
      </c>
      <c r="E1274" t="s">
        <v>3006</v>
      </c>
      <c r="F1274" t="str">
        <f>LEFT(Table3[[#This Row],[category]], FIND("|", Table3[[#This Row],[category]]) - 1)</f>
        <v>Electronics</v>
      </c>
      <c r="G1274" t="str">
        <f>MID(Table3[[#This Row],[category]], FIND("|", Table3[[#This Row],[category]]) + 1, FIND("|", Table3[[#This Row],[category]], FIND("|", Table3[[#This Row],[category]]) + 1) - FIND("|", Table3[[#This Row],[category]]) - 1)</f>
        <v>Mobiles&amp;Accessories</v>
      </c>
      <c r="H1274" t="str">
        <f>RIGHT(Table3[[#This Row],[category]], LEN(Table3[[#This Row],[category]]) - FIND("|", Table3[[#This Row],[category]], FIND("|", Table3[[#This Row],[category]]) + 1))</f>
        <v>Smartphones&amp;BasicMobiles|Smartphones</v>
      </c>
      <c r="I1274" s="6">
        <v>9499</v>
      </c>
      <c r="J1274" s="6">
        <v>11999</v>
      </c>
      <c r="K1274" s="1">
        <f t="shared" si="120"/>
        <v>20.835069589132427</v>
      </c>
      <c r="L1274" s="3">
        <v>0.21</v>
      </c>
      <c r="M1274" s="1">
        <v>4.2</v>
      </c>
      <c r="N1274" s="11">
        <v>284</v>
      </c>
      <c r="O1274" s="7">
        <f>IF(ISNUMBER(Table3[[#This Row],[rating]]), Table3[[#This Row],[rating]], "")</f>
        <v>4.2</v>
      </c>
      <c r="P1274" s="7">
        <f>Table3[[#This Row],[average rating]] + (Table3[[#This Row],[rating_count]] / 1000)</f>
        <v>4.484</v>
      </c>
      <c r="Q1274" s="7">
        <f>IFERROR(ROUND(VALUE(Table3[[#This Row],[rating]]), 0), "")</f>
        <v>4</v>
      </c>
      <c r="R1274" t="s">
        <v>3093</v>
      </c>
      <c r="S1274" t="s">
        <v>3094</v>
      </c>
      <c r="T1274" t="s">
        <v>3095</v>
      </c>
      <c r="U1274" t="s">
        <v>3096</v>
      </c>
      <c r="V1274" t="s">
        <v>3097</v>
      </c>
      <c r="W1274" t="s">
        <v>3098</v>
      </c>
      <c r="X1274" t="s">
        <v>3099</v>
      </c>
      <c r="Y1274" t="s">
        <v>3100</v>
      </c>
      <c r="Z1274" s="6">
        <f t="shared" si="121"/>
        <v>3407716</v>
      </c>
      <c r="AA1274" s="6">
        <f>IFERROR(VALUE(Table3[[#This Row],[potential revenue]]), 0)</f>
        <v>3407716</v>
      </c>
      <c r="AB1274" t="str">
        <f t="shared" si="122"/>
        <v>No</v>
      </c>
      <c r="AC1274">
        <f t="shared" si="125"/>
        <v>0</v>
      </c>
      <c r="AD1274" t="str">
        <f t="shared" si="123"/>
        <v>₹200–₹500</v>
      </c>
      <c r="AE1274" t="str">
        <f t="shared" si="124"/>
        <v>21–30%</v>
      </c>
    </row>
    <row r="1275" spans="1:31" x14ac:dyDescent="0.35">
      <c r="A1275" t="s">
        <v>3146</v>
      </c>
      <c r="B1275" t="s">
        <v>4399</v>
      </c>
      <c r="C1275" t="str">
        <f>PROPER(Table3[[#This Row],[product_name2]])</f>
        <v>Urbn 20000 Mah Lithium_Polymer 22.5W Super Fast Charging Ultra Compact Power Bank With Quick Charge &amp; Power Delivery, Type C Input/Output, Made In India, Type C Cable Included (Camo)</v>
      </c>
      <c r="D1275" t="s">
        <v>4400</v>
      </c>
      <c r="E1275" t="s">
        <v>3006</v>
      </c>
      <c r="F1275" t="str">
        <f>LEFT(Table3[[#This Row],[category]], FIND("|", Table3[[#This Row],[category]]) - 1)</f>
        <v>Electronics</v>
      </c>
      <c r="G1275" t="str">
        <f>MID(Table3[[#This Row],[category]], FIND("|", Table3[[#This Row],[category]]) + 1, FIND("|", Table3[[#This Row],[category]], FIND("|", Table3[[#This Row],[category]]) + 1) - FIND("|", Table3[[#This Row],[category]]) - 1)</f>
        <v>Mobiles&amp;Accessories</v>
      </c>
      <c r="H1275" t="str">
        <f>RIGHT(Table3[[#This Row],[category]], LEN(Table3[[#This Row],[category]]) - FIND("|", Table3[[#This Row],[category]], FIND("|", Table3[[#This Row],[category]]) + 1))</f>
        <v>Smartphones&amp;BasicMobiles|Smartphones</v>
      </c>
      <c r="I1275" s="6">
        <v>9499</v>
      </c>
      <c r="J1275" s="6">
        <v>11999</v>
      </c>
      <c r="K1275" s="1">
        <f t="shared" si="120"/>
        <v>20.835069589132427</v>
      </c>
      <c r="L1275" s="3">
        <v>0.21</v>
      </c>
      <c r="M1275" s="1">
        <v>4.2</v>
      </c>
      <c r="N1275" s="11">
        <v>284</v>
      </c>
      <c r="O1275" s="7">
        <f>IF(ISNUMBER(Table3[[#This Row],[rating]]), Table3[[#This Row],[rating]], "")</f>
        <v>4.2</v>
      </c>
      <c r="P1275" s="7">
        <f>Table3[[#This Row],[average rating]] + (Table3[[#This Row],[rating_count]] / 1000)</f>
        <v>4.484</v>
      </c>
      <c r="Q1275" s="7">
        <f>IFERROR(ROUND(VALUE(Table3[[#This Row],[rating]]), 0), "")</f>
        <v>4</v>
      </c>
      <c r="R1275" t="s">
        <v>3093</v>
      </c>
      <c r="S1275" t="s">
        <v>3094</v>
      </c>
      <c r="T1275" t="s">
        <v>3095</v>
      </c>
      <c r="U1275" t="s">
        <v>3096</v>
      </c>
      <c r="V1275" t="s">
        <v>3097</v>
      </c>
      <c r="W1275" t="s">
        <v>3098</v>
      </c>
      <c r="X1275" t="s">
        <v>3148</v>
      </c>
      <c r="Y1275" t="s">
        <v>3149</v>
      </c>
      <c r="Z1275" s="6">
        <f t="shared" si="121"/>
        <v>3407716</v>
      </c>
      <c r="AA1275" s="6">
        <f>IFERROR(VALUE(Table3[[#This Row],[potential revenue]]), 0)</f>
        <v>3407716</v>
      </c>
      <c r="AB1275" t="str">
        <f t="shared" si="122"/>
        <v>No</v>
      </c>
      <c r="AC1275">
        <f t="shared" si="125"/>
        <v>0</v>
      </c>
      <c r="AD1275" t="str">
        <f t="shared" si="123"/>
        <v>&gt;₹500</v>
      </c>
      <c r="AE1275" t="str">
        <f t="shared" si="124"/>
        <v>21–30%</v>
      </c>
    </row>
    <row r="1276" spans="1:31" x14ac:dyDescent="0.35">
      <c r="A1276" t="s">
        <v>3954</v>
      </c>
      <c r="B1276" t="s">
        <v>4592</v>
      </c>
      <c r="C1276" t="str">
        <f>PROPER(Table3[[#This Row],[product_name2]])</f>
        <v>Sounce Gold Plated 3.5 Mm Headphone Splitter For Computer 2 Male To 1 Female 3.5Mm Headphone Mic Audio Y Splitter Cable Smartphone Headset To Pc Adapter ‚Äì (Black,20Cm)</v>
      </c>
      <c r="D1276" t="s">
        <v>4593</v>
      </c>
      <c r="E1276" t="s">
        <v>3006</v>
      </c>
      <c r="F1276" t="str">
        <f>LEFT(Table3[[#This Row],[category]], FIND("|", Table3[[#This Row],[category]]) - 1)</f>
        <v>Electronics</v>
      </c>
      <c r="G1276" t="str">
        <f>MID(Table3[[#This Row],[category]], FIND("|", Table3[[#This Row],[category]]) + 1, FIND("|", Table3[[#This Row],[category]], FIND("|", Table3[[#This Row],[category]]) + 1) - FIND("|", Table3[[#This Row],[category]]) - 1)</f>
        <v>Mobiles&amp;Accessories</v>
      </c>
      <c r="H1276" t="str">
        <f>RIGHT(Table3[[#This Row],[category]], LEN(Table3[[#This Row],[category]]) - FIND("|", Table3[[#This Row],[category]], FIND("|", Table3[[#This Row],[category]]) + 1))</f>
        <v>Smartphones&amp;BasicMobiles|Smartphones</v>
      </c>
      <c r="I1276" s="6">
        <v>10499</v>
      </c>
      <c r="J1276" s="6">
        <v>13499</v>
      </c>
      <c r="K1276" s="1">
        <f t="shared" si="120"/>
        <v>22.223868434698868</v>
      </c>
      <c r="L1276" s="3">
        <v>0.22</v>
      </c>
      <c r="M1276" s="1">
        <v>4.2</v>
      </c>
      <c r="N1276" s="11">
        <v>284</v>
      </c>
      <c r="O1276" s="7">
        <f>IF(ISNUMBER(Table3[[#This Row],[rating]]), Table3[[#This Row],[rating]], "")</f>
        <v>4.2</v>
      </c>
      <c r="P1276" s="7">
        <f>Table3[[#This Row],[average rating]] + (Table3[[#This Row],[rating_count]] / 1000)</f>
        <v>4.484</v>
      </c>
      <c r="Q1276" s="7">
        <f>IFERROR(ROUND(VALUE(Table3[[#This Row],[rating]]), 0), "")</f>
        <v>4</v>
      </c>
      <c r="R1276" t="s">
        <v>3093</v>
      </c>
      <c r="S1276" t="s">
        <v>3094</v>
      </c>
      <c r="T1276" t="s">
        <v>3095</v>
      </c>
      <c r="U1276" t="s">
        <v>3096</v>
      </c>
      <c r="V1276" t="s">
        <v>3097</v>
      </c>
      <c r="W1276" t="s">
        <v>3098</v>
      </c>
      <c r="X1276" t="s">
        <v>3099</v>
      </c>
      <c r="Y1276" t="s">
        <v>3956</v>
      </c>
      <c r="Z1276" s="6">
        <f t="shared" si="121"/>
        <v>3833716</v>
      </c>
      <c r="AA1276" s="6">
        <f>IFERROR(VALUE(Table3[[#This Row],[potential revenue]]), 0)</f>
        <v>3833716</v>
      </c>
      <c r="AB1276" t="str">
        <f t="shared" si="122"/>
        <v>No</v>
      </c>
      <c r="AC1276">
        <f t="shared" si="125"/>
        <v>0</v>
      </c>
      <c r="AD1276" t="str">
        <f t="shared" si="123"/>
        <v>&gt;₹500</v>
      </c>
      <c r="AE1276" t="str">
        <f t="shared" si="124"/>
        <v>21–30%</v>
      </c>
    </row>
    <row r="1277" spans="1:31" x14ac:dyDescent="0.35">
      <c r="A1277" t="s">
        <v>2018</v>
      </c>
      <c r="B1277" t="s">
        <v>8058</v>
      </c>
      <c r="C1277" t="str">
        <f>PROPER(Table3[[#This Row],[product_name2]])</f>
        <v>Hp Deskjet 2723 Aio Printer, Copy, Scan, Wifi, Bluetooth, Usb, Simple Setup Smart App, Ideal For Home.</v>
      </c>
      <c r="D1277" t="s">
        <v>8059</v>
      </c>
      <c r="E1277" t="s">
        <v>469</v>
      </c>
      <c r="F1277" t="str">
        <f>LEFT(Table3[[#This Row],[category]], FIND("|", Table3[[#This Row],[category]]) - 1)</f>
        <v>Electronics</v>
      </c>
      <c r="G1277" t="str">
        <f>MID(Table3[[#This Row],[category]], FIND("|", Table3[[#This Row],[category]]) + 1, FIND("|", Table3[[#This Row],[category]], FIND("|", Table3[[#This Row],[category]]) + 1) - FIND("|", Table3[[#This Row],[category]]) - 1)</f>
        <v>HomeTheater,TV&amp;Video</v>
      </c>
      <c r="H1277" t="str">
        <f>RIGHT(Table3[[#This Row],[category]], LEN(Table3[[#This Row],[category]]) - FIND("|", Table3[[#This Row],[category]], FIND("|", Table3[[#This Row],[category]]) + 1))</f>
        <v>Accessories|RemoteControls</v>
      </c>
      <c r="I1277" s="6">
        <v>209</v>
      </c>
      <c r="J1277" s="6">
        <v>499</v>
      </c>
      <c r="K1277" s="1">
        <f t="shared" si="120"/>
        <v>58.116232464929865</v>
      </c>
      <c r="L1277" s="3">
        <v>0.57999999999999996</v>
      </c>
      <c r="M1277" s="1">
        <v>4</v>
      </c>
      <c r="N1277" s="11">
        <v>479</v>
      </c>
      <c r="O1277" s="7">
        <f>IF(ISNUMBER(Table3[[#This Row],[rating]]), Table3[[#This Row],[rating]], "")</f>
        <v>4</v>
      </c>
      <c r="P1277" s="7">
        <f>Table3[[#This Row],[average rating]] + (Table3[[#This Row],[rating_count]] / 1000)</f>
        <v>4.4790000000000001</v>
      </c>
      <c r="Q1277" s="7">
        <f>IFERROR(ROUND(VALUE(Table3[[#This Row],[rating]]), 0), "")</f>
        <v>4</v>
      </c>
      <c r="R1277" t="s">
        <v>2020</v>
      </c>
      <c r="S1277" t="s">
        <v>2021</v>
      </c>
      <c r="T1277" t="s">
        <v>2022</v>
      </c>
      <c r="U1277" t="s">
        <v>2023</v>
      </c>
      <c r="V1277" t="s">
        <v>2024</v>
      </c>
      <c r="W1277" t="s">
        <v>2025</v>
      </c>
      <c r="X1277" t="s">
        <v>2026</v>
      </c>
      <c r="Y1277" t="s">
        <v>2027</v>
      </c>
      <c r="Z1277" s="6">
        <f t="shared" si="121"/>
        <v>239021</v>
      </c>
      <c r="AA1277" s="6">
        <f>IFERROR(VALUE(Table3[[#This Row],[potential revenue]]), 0)</f>
        <v>239021</v>
      </c>
      <c r="AB1277" t="str">
        <f t="shared" si="122"/>
        <v>No</v>
      </c>
      <c r="AC1277">
        <f t="shared" si="125"/>
        <v>0</v>
      </c>
      <c r="AD1277" t="str">
        <f t="shared" si="123"/>
        <v>&gt;₹500</v>
      </c>
      <c r="AE1277" t="str">
        <f t="shared" si="124"/>
        <v>51–60%</v>
      </c>
    </row>
    <row r="1278" spans="1:31" x14ac:dyDescent="0.35">
      <c r="A1278" t="s">
        <v>10203</v>
      </c>
      <c r="B1278" t="s">
        <v>10426</v>
      </c>
      <c r="C1278" t="str">
        <f>PROPER(Table3[[#This Row],[product_name2]])</f>
        <v>Havells Glaze 74W Pearl Ivory Gold Ceiling Fan, Sweep: 1200 Mm</v>
      </c>
      <c r="D1278" t="s">
        <v>10427</v>
      </c>
      <c r="E1278" t="s">
        <v>8628</v>
      </c>
      <c r="F1278" t="str">
        <f>LEFT(Table3[[#This Row],[category]], FIND("|", Table3[[#This Row],[category]]) - 1)</f>
        <v>Home&amp;Kitchen</v>
      </c>
      <c r="G1278" t="str">
        <f>MID(Table3[[#This Row],[category]], FIND("|", Table3[[#This Row],[category]]) + 1, FIND("|", Table3[[#This Row],[category]], FIND("|", Table3[[#This Row],[category]]) + 1) - FIND("|", Table3[[#This Row],[category]]) - 1)</f>
        <v>Kitchen&amp;HomeAppliances</v>
      </c>
      <c r="H1278" t="str">
        <f>RIGHT(Table3[[#This Row],[category]], LEN(Table3[[#This Row],[category]]) - FIND("|", Table3[[#This Row],[category]], FIND("|", Table3[[#This Row],[category]]) + 1))</f>
        <v>SmallKitchenAppliances|DigitalKitchenScales</v>
      </c>
      <c r="I1278" s="6">
        <v>599</v>
      </c>
      <c r="J1278" s="6">
        <v>2799</v>
      </c>
      <c r="K1278" s="1">
        <f t="shared" si="120"/>
        <v>78.599499821364773</v>
      </c>
      <c r="L1278" s="3">
        <v>0.79</v>
      </c>
      <c r="M1278" s="1">
        <v>3.9</v>
      </c>
      <c r="N1278" s="11">
        <v>578</v>
      </c>
      <c r="O1278" s="7">
        <f>IF(ISNUMBER(Table3[[#This Row],[rating]]), Table3[[#This Row],[rating]], "")</f>
        <v>3.9</v>
      </c>
      <c r="P1278" s="7">
        <f>Table3[[#This Row],[average rating]] + (Table3[[#This Row],[rating_count]] / 1000)</f>
        <v>4.4779999999999998</v>
      </c>
      <c r="Q1278" s="7">
        <f>IFERROR(ROUND(VALUE(Table3[[#This Row],[rating]]), 0), "")</f>
        <v>4</v>
      </c>
      <c r="R1278" t="s">
        <v>10205</v>
      </c>
      <c r="S1278" t="s">
        <v>10206</v>
      </c>
      <c r="T1278" t="s">
        <v>10207</v>
      </c>
      <c r="U1278" t="s">
        <v>10208</v>
      </c>
      <c r="V1278" t="s">
        <v>10209</v>
      </c>
      <c r="W1278" t="s">
        <v>10210</v>
      </c>
      <c r="X1278" t="s">
        <v>10211</v>
      </c>
      <c r="Y1278" t="s">
        <v>10212</v>
      </c>
      <c r="Z1278" s="6">
        <f t="shared" si="121"/>
        <v>1617822</v>
      </c>
      <c r="AA1278" s="6">
        <f>IFERROR(VALUE(Table3[[#This Row],[potential revenue]]), 0)</f>
        <v>1617822</v>
      </c>
      <c r="AB1278" t="str">
        <f t="shared" si="122"/>
        <v>Yes</v>
      </c>
      <c r="AC1278">
        <f t="shared" si="125"/>
        <v>0</v>
      </c>
      <c r="AD1278" t="str">
        <f t="shared" si="123"/>
        <v>₹200–₹500</v>
      </c>
      <c r="AE1278" t="str">
        <f t="shared" si="124"/>
        <v>71–80%</v>
      </c>
    </row>
    <row r="1279" spans="1:31" x14ac:dyDescent="0.35">
      <c r="A1279" t="s">
        <v>3493</v>
      </c>
      <c r="B1279" t="s">
        <v>1256</v>
      </c>
      <c r="C1279" t="str">
        <f>PROPER(Table3[[#This Row],[product_name2]])</f>
        <v>Lripl Compatible Sony Bravia Lcd/Led Remote Works With Almost All Sony Led/Lcd Tv'S</v>
      </c>
      <c r="D1279" t="s">
        <v>1257</v>
      </c>
      <c r="E1279" t="s">
        <v>2964</v>
      </c>
      <c r="F1279" t="str">
        <f>LEFT(Table3[[#This Row],[category]], FIND("|", Table3[[#This Row],[category]]) - 1)</f>
        <v>Electronics</v>
      </c>
      <c r="G1279" t="str">
        <f>MID(Table3[[#This Row],[category]], FIND("|", Table3[[#This Row],[category]]) + 1, FIND("|", Table3[[#This Row],[category]], FIND("|", Table3[[#This Row],[category]]) + 1) - FIND("|", Table3[[#This Row],[category]]) - 1)</f>
        <v>WearableTechnology</v>
      </c>
      <c r="H1279" t="str">
        <f>RIGHT(Table3[[#This Row],[category]], LEN(Table3[[#This Row],[category]]) - FIND("|", Table3[[#This Row],[category]], FIND("|", Table3[[#This Row],[category]]) + 1))</f>
        <v>SmartWatches</v>
      </c>
      <c r="I1279" s="6">
        <v>3999</v>
      </c>
      <c r="J1279" s="6">
        <v>9999</v>
      </c>
      <c r="K1279" s="1">
        <f t="shared" si="120"/>
        <v>60.006000600060005</v>
      </c>
      <c r="L1279" s="3">
        <v>0.6</v>
      </c>
      <c r="M1279" s="1">
        <v>4.4000000000000004</v>
      </c>
      <c r="N1279" s="11">
        <v>73</v>
      </c>
      <c r="O1279" s="7">
        <f>IF(ISNUMBER(Table3[[#This Row],[rating]]), Table3[[#This Row],[rating]], "")</f>
        <v>4.4000000000000004</v>
      </c>
      <c r="P1279" s="7">
        <f>Table3[[#This Row],[average rating]] + (Table3[[#This Row],[rating_count]] / 1000)</f>
        <v>4.4730000000000008</v>
      </c>
      <c r="Q1279" s="7">
        <f>IFERROR(ROUND(VALUE(Table3[[#This Row],[rating]]), 0), "")</f>
        <v>4</v>
      </c>
      <c r="R1279" t="s">
        <v>3495</v>
      </c>
      <c r="S1279" t="s">
        <v>3496</v>
      </c>
      <c r="T1279" t="s">
        <v>3497</v>
      </c>
      <c r="U1279" t="s">
        <v>3498</v>
      </c>
      <c r="V1279" t="s">
        <v>3499</v>
      </c>
      <c r="W1279" t="s">
        <v>3500</v>
      </c>
      <c r="X1279" t="s">
        <v>3501</v>
      </c>
      <c r="Y1279" t="s">
        <v>3502</v>
      </c>
      <c r="Z1279" s="6">
        <f t="shared" si="121"/>
        <v>729927</v>
      </c>
      <c r="AA1279" s="6">
        <f>IFERROR(VALUE(Table3[[#This Row],[potential revenue]]), 0)</f>
        <v>729927</v>
      </c>
      <c r="AB1279" t="str">
        <f t="shared" si="122"/>
        <v>Yes</v>
      </c>
      <c r="AC1279">
        <f t="shared" si="125"/>
        <v>0</v>
      </c>
      <c r="AD1279" t="str">
        <f t="shared" si="123"/>
        <v>&gt;₹500</v>
      </c>
      <c r="AE1279" t="str">
        <f t="shared" si="124"/>
        <v>61–70%</v>
      </c>
    </row>
    <row r="1280" spans="1:31" x14ac:dyDescent="0.35">
      <c r="A1280" t="s">
        <v>12494</v>
      </c>
      <c r="B1280" t="s">
        <v>3838</v>
      </c>
      <c r="C1280" t="str">
        <f>PROPER(Table3[[#This Row],[product_name2]])</f>
        <v>Oppo A31 (Mystery Black, 6Gb Ram, 128Gb Storage) With No Cost Emi/Additional Exchange Offers</v>
      </c>
      <c r="D1280" t="s">
        <v>3839</v>
      </c>
      <c r="E1280" t="s">
        <v>11155</v>
      </c>
      <c r="F1280" t="str">
        <f>LEFT(Table3[[#This Row],[category]], FIND("|", Table3[[#This Row],[category]]) - 1)</f>
        <v>Home&amp;Kitchen</v>
      </c>
      <c r="G1280" t="str">
        <f>MID(Table3[[#This Row],[category]], FIND("|", Table3[[#This Row],[category]]) + 1, FIND("|", Table3[[#This Row],[category]], FIND("|", Table3[[#This Row],[category]]) + 1) - FIND("|", Table3[[#This Row],[category]]) - 1)</f>
        <v>Heating,Cooling&amp;AirQuality</v>
      </c>
      <c r="H1280" t="str">
        <f>RIGHT(Table3[[#This Row],[category]], LEN(Table3[[#This Row],[category]]) - FIND("|", Table3[[#This Row],[category]], FIND("|", Table3[[#This Row],[category]]) + 1))</f>
        <v>Humidifiers</v>
      </c>
      <c r="I1280" s="6">
        <v>3290</v>
      </c>
      <c r="J1280" s="6">
        <v>5799</v>
      </c>
      <c r="K1280" s="1">
        <f t="shared" si="120"/>
        <v>43.26608035868253</v>
      </c>
      <c r="L1280" s="3">
        <v>0.43</v>
      </c>
      <c r="M1280" s="1">
        <v>4.3</v>
      </c>
      <c r="N1280" s="11">
        <v>168</v>
      </c>
      <c r="O1280" s="7">
        <f>IF(ISNUMBER(Table3[[#This Row],[rating]]), Table3[[#This Row],[rating]], "")</f>
        <v>4.3</v>
      </c>
      <c r="P1280" s="7">
        <f>Table3[[#This Row],[average rating]] + (Table3[[#This Row],[rating_count]] / 1000)</f>
        <v>4.468</v>
      </c>
      <c r="Q1280" s="7">
        <f>IFERROR(ROUND(VALUE(Table3[[#This Row],[rating]]), 0), "")</f>
        <v>4</v>
      </c>
      <c r="R1280" t="s">
        <v>12496</v>
      </c>
      <c r="S1280" t="s">
        <v>12497</v>
      </c>
      <c r="T1280" t="s">
        <v>12498</v>
      </c>
      <c r="U1280" t="s">
        <v>12499</v>
      </c>
      <c r="V1280" t="s">
        <v>12500</v>
      </c>
      <c r="W1280" t="s">
        <v>12501</v>
      </c>
      <c r="X1280" t="s">
        <v>12502</v>
      </c>
      <c r="Y1280" t="s">
        <v>12503</v>
      </c>
      <c r="Z1280" s="6">
        <f t="shared" si="121"/>
        <v>974232</v>
      </c>
      <c r="AA1280" s="6">
        <f>IFERROR(VALUE(Table3[[#This Row],[potential revenue]]), 0)</f>
        <v>974232</v>
      </c>
      <c r="AB1280" t="str">
        <f t="shared" si="122"/>
        <v>Yes</v>
      </c>
      <c r="AC1280">
        <f t="shared" si="125"/>
        <v>0</v>
      </c>
      <c r="AD1280" t="str">
        <f t="shared" si="123"/>
        <v>&gt;₹500</v>
      </c>
      <c r="AE1280" t="str">
        <f t="shared" si="124"/>
        <v>41–50%</v>
      </c>
    </row>
    <row r="1281" spans="1:31" hidden="1" x14ac:dyDescent="0.35">
      <c r="A1281" t="s">
        <v>11204</v>
      </c>
      <c r="B1281" t="s">
        <v>11204</v>
      </c>
      <c r="C1281" t="str">
        <f>PROPER(Table3[[#This Row],[product_name2]])</f>
        <v>Eureka Forbes Car Vac 100 Watts Powerful Suction Vacuum Cleaner With Washable Hepa Filter, 3 Accessories,Compact,Light Weight &amp; Easy To Use (Black And Red)</v>
      </c>
      <c r="D1281" t="s">
        <v>11205</v>
      </c>
      <c r="E1281" t="s">
        <v>9013</v>
      </c>
      <c r="F1281" t="str">
        <f>LEFT(Table3[[#This Row],[category]], FIND("|", Table3[[#This Row],[category]]) - 1)</f>
        <v>Home&amp;Kitchen</v>
      </c>
      <c r="G1281" t="str">
        <f>MID(Table3[[#This Row],[category]], FIND("|", Table3[[#This Row],[category]]) + 1, FIND("|", Table3[[#This Row],[category]], FIND("|", Table3[[#This Row],[category]]) + 1) - FIND("|", Table3[[#This Row],[category]]) - 1)</f>
        <v>Kitchen&amp;HomeAppliances</v>
      </c>
      <c r="H1281" t="str">
        <f>RIGHT(Table3[[#This Row],[category]], LEN(Table3[[#This Row],[category]]) - FIND("|", Table3[[#This Row],[category]], FIND("|", Table3[[#This Row],[category]]) + 1))</f>
        <v>Vacuum,Cleaning&amp;Ironing|Vacuums&amp;FloorCare|Vacuums|HandheldVacuums</v>
      </c>
      <c r="I1281" s="5">
        <v>2099</v>
      </c>
      <c r="J1281" s="5">
        <v>2499</v>
      </c>
      <c r="K1281" s="1">
        <f t="shared" si="120"/>
        <v>16.006402561024409</v>
      </c>
      <c r="L1281" s="3">
        <v>0.16</v>
      </c>
      <c r="M1281" s="1" t="s">
        <v>11206</v>
      </c>
      <c r="N1281" s="2">
        <v>992</v>
      </c>
      <c r="O1281" s="2" t="str">
        <f>IF(ISNUMBER(Table3[[#This Row],[rating]]), Table3[[#This Row],[rating]], "")</f>
        <v/>
      </c>
      <c r="P1281" s="2" t="e">
        <f>Table3[[#This Row],[average rating]] + (Table3[[#This Row],[rating_count]] / 1000)</f>
        <v>#VALUE!</v>
      </c>
      <c r="Q1281" s="2" t="str">
        <f>IFERROR(ROUND(VALUE(Table3[[#This Row],[rating]]), 0), "")</f>
        <v/>
      </c>
      <c r="R1281" t="s">
        <v>11207</v>
      </c>
      <c r="S1281" t="s">
        <v>11208</v>
      </c>
      <c r="T1281" t="s">
        <v>11209</v>
      </c>
      <c r="U1281" t="s">
        <v>11210</v>
      </c>
      <c r="V1281" t="s">
        <v>11211</v>
      </c>
      <c r="W1281" t="s">
        <v>11212</v>
      </c>
      <c r="X1281" t="s">
        <v>11213</v>
      </c>
      <c r="Y1281" t="s">
        <v>11214</v>
      </c>
      <c r="Z1281" s="4">
        <f t="shared" si="121"/>
        <v>2479008</v>
      </c>
      <c r="AA1281" s="4">
        <f>IFERROR(VALUE(Table3[[#This Row],[potential revenue]]), 0)</f>
        <v>2479008</v>
      </c>
      <c r="AB1281" t="str">
        <f t="shared" si="122"/>
        <v>No</v>
      </c>
      <c r="AC1281">
        <f t="shared" si="125"/>
        <v>0</v>
      </c>
      <c r="AD1281" t="str">
        <f t="shared" si="123"/>
        <v>&gt;₹500</v>
      </c>
      <c r="AE1281" t="str">
        <f t="shared" si="124"/>
        <v>11–20%</v>
      </c>
    </row>
    <row r="1282" spans="1:31" x14ac:dyDescent="0.35">
      <c r="A1282" t="s">
        <v>12071</v>
      </c>
      <c r="B1282" t="s">
        <v>12757</v>
      </c>
      <c r="C1282" t="str">
        <f>PROPER(Table3[[#This Row],[product_name2]])</f>
        <v>Crompton Highspeed Markle Prime 1200 Mm (48 Inch) Anti-Dust Ceiling Fan With Energy Efficient 55W Motor (Burgundy)</v>
      </c>
      <c r="D1282" t="s">
        <v>12758</v>
      </c>
      <c r="E1282" t="s">
        <v>8806</v>
      </c>
      <c r="F1282" t="str">
        <f>LEFT(Table3[[#This Row],[category]], FIND("|", Table3[[#This Row],[category]]) - 1)</f>
        <v>Home&amp;Kitchen</v>
      </c>
      <c r="G1282" t="str">
        <f>MID(Table3[[#This Row],[category]], FIND("|", Table3[[#This Row],[category]]) + 1, FIND("|", Table3[[#This Row],[category]], FIND("|", Table3[[#This Row],[category]]) + 1) - FIND("|", Table3[[#This Row],[category]]) - 1)</f>
        <v>Kitchen&amp;HomeAppliances</v>
      </c>
      <c r="H1282" t="str">
        <f>RIGHT(Table3[[#This Row],[category]], LEN(Table3[[#This Row],[category]]) - FIND("|", Table3[[#This Row],[category]], FIND("|", Table3[[#This Row],[category]]) + 1))</f>
        <v>SmallKitchenAppliances|Kettles&amp;HotWaterDispensers|Kettle&amp;ToasterSets</v>
      </c>
      <c r="I1282" s="6">
        <v>479</v>
      </c>
      <c r="J1282" s="6">
        <v>1999</v>
      </c>
      <c r="K1282" s="1">
        <f t="shared" ref="K1282:K1345" si="126">(J1282-I1282)/J1282*100</f>
        <v>76.038019009504751</v>
      </c>
      <c r="L1282" s="3">
        <v>0.76</v>
      </c>
      <c r="M1282" s="1">
        <v>3.4</v>
      </c>
      <c r="N1282" s="11">
        <v>1066</v>
      </c>
      <c r="O1282" s="7">
        <f>IF(ISNUMBER(Table3[[#This Row],[rating]]), Table3[[#This Row],[rating]], "")</f>
        <v>3.4</v>
      </c>
      <c r="P1282" s="7">
        <f>Table3[[#This Row],[average rating]] + (Table3[[#This Row],[rating_count]] / 1000)</f>
        <v>4.4660000000000002</v>
      </c>
      <c r="Q1282" s="7">
        <f>IFERROR(ROUND(VALUE(Table3[[#This Row],[rating]]), 0), "")</f>
        <v>3</v>
      </c>
      <c r="R1282" t="s">
        <v>12073</v>
      </c>
      <c r="S1282" t="s">
        <v>12074</v>
      </c>
      <c r="T1282" t="s">
        <v>12075</v>
      </c>
      <c r="U1282" t="s">
        <v>12076</v>
      </c>
      <c r="V1282" t="s">
        <v>12077</v>
      </c>
      <c r="W1282" t="s">
        <v>12078</v>
      </c>
      <c r="X1282" t="s">
        <v>12079</v>
      </c>
      <c r="Y1282" t="s">
        <v>12080</v>
      </c>
      <c r="Z1282" s="6">
        <f t="shared" ref="Z1282:Z1345" si="127">(J1282*N1282)</f>
        <v>2130934</v>
      </c>
      <c r="AA1282" s="6">
        <f>IFERROR(VALUE(Table3[[#This Row],[potential revenue]]), 0)</f>
        <v>2130934</v>
      </c>
      <c r="AB1282" t="str">
        <f t="shared" ref="AB1282:AB1345" si="128">IF(K1281 &gt;= 50, "Yes", "No")</f>
        <v>No</v>
      </c>
      <c r="AC1282">
        <f t="shared" si="125"/>
        <v>0</v>
      </c>
      <c r="AD1282" t="str">
        <f t="shared" ref="AD1282:AD1345" si="129">IF(I1281 &lt; 200, "&lt;₹200", IF(I1281 &lt;= 500, "₹200–₹500", "&gt;₹500"))</f>
        <v>&gt;₹500</v>
      </c>
      <c r="AE1282" t="str">
        <f t="shared" ref="AE1282:AE1345" si="130">IF(K1282&lt;=10, "0–10%",
 IF(K1282&lt;=20, "11–20%",
 IF(K1282&lt;=30, "21–30%",
 IF(K1282&lt;=40, "31–40%",
 IF(K1282&lt;=50, "41–50%",
 IF(K1282&lt;=60, "51–60%",
 IF(K1282&lt;=70, "61–70%",
 IF(K1282&lt;=80, "71–80%",
 IF(K1282&lt;=90, "81–90%", "91–100%")))))))))</f>
        <v>71–80%</v>
      </c>
    </row>
    <row r="1283" spans="1:31" x14ac:dyDescent="0.35">
      <c r="A1283" t="s">
        <v>7040</v>
      </c>
      <c r="B1283" t="s">
        <v>6837</v>
      </c>
      <c r="C1283" t="str">
        <f>PROPER(Table3[[#This Row],[product_name2]])</f>
        <v>Tvara Lcd Writing Tablet 8.5 Inch E-Note Pad Lcd Writing Tablet, Kids Drawing Pad 8.5 Inch Doodle Board, Toddler Boy And Girl Learning Gift For 3 4 5 6 Years Old, Black</v>
      </c>
      <c r="D1283" t="s">
        <v>6838</v>
      </c>
      <c r="E1283" t="s">
        <v>4879</v>
      </c>
      <c r="F1283" t="str">
        <f>LEFT(Table3[[#This Row],[category]], FIND("|", Table3[[#This Row],[category]]) - 1)</f>
        <v>Computers&amp;Accessories</v>
      </c>
      <c r="G1283" t="str">
        <f>MID(Table3[[#This Row],[category]], FIND("|", Table3[[#This Row],[category]]) + 1, FIND("|", Table3[[#This Row],[category]], FIND("|", Table3[[#This Row],[category]]) + 1) - FIND("|", Table3[[#This Row],[category]]) - 1)</f>
        <v>Accessories&amp;Peripherals</v>
      </c>
      <c r="H1283" t="str">
        <f>RIGHT(Table3[[#This Row],[category]], LEN(Table3[[#This Row],[category]]) - FIND("|", Table3[[#This Row],[category]], FIND("|", Table3[[#This Row],[category]]) + 1))</f>
        <v>Keyboards,Mice&amp;InputDevices|GraphicTablets</v>
      </c>
      <c r="I1283" s="6">
        <v>469</v>
      </c>
      <c r="J1283" s="6">
        <v>1499</v>
      </c>
      <c r="K1283" s="1">
        <f t="shared" si="126"/>
        <v>68.71247498332221</v>
      </c>
      <c r="L1283" s="3">
        <v>0.69</v>
      </c>
      <c r="M1283" s="1">
        <v>4.0999999999999996</v>
      </c>
      <c r="N1283" s="11">
        <v>352</v>
      </c>
      <c r="O1283" s="7">
        <f>IF(ISNUMBER(Table3[[#This Row],[rating]]), Table3[[#This Row],[rating]], "")</f>
        <v>4.0999999999999996</v>
      </c>
      <c r="P1283" s="7">
        <f>Table3[[#This Row],[average rating]] + (Table3[[#This Row],[rating_count]] / 1000)</f>
        <v>4.452</v>
      </c>
      <c r="Q1283" s="7">
        <f>IFERROR(ROUND(VALUE(Table3[[#This Row],[rating]]), 0), "")</f>
        <v>4</v>
      </c>
      <c r="R1283" t="s">
        <v>7042</v>
      </c>
      <c r="S1283" t="s">
        <v>7043</v>
      </c>
      <c r="T1283" t="s">
        <v>7044</v>
      </c>
      <c r="U1283" t="s">
        <v>7045</v>
      </c>
      <c r="V1283" t="s">
        <v>7046</v>
      </c>
      <c r="W1283" t="s">
        <v>7047</v>
      </c>
      <c r="X1283" t="s">
        <v>7048</v>
      </c>
      <c r="Y1283" t="s">
        <v>7049</v>
      </c>
      <c r="Z1283" s="6">
        <f t="shared" si="127"/>
        <v>527648</v>
      </c>
      <c r="AA1283" s="6">
        <f>IFERROR(VALUE(Table3[[#This Row],[potential revenue]]), 0)</f>
        <v>527648</v>
      </c>
      <c r="AB1283" t="str">
        <f t="shared" si="128"/>
        <v>Yes</v>
      </c>
      <c r="AC1283">
        <f t="shared" si="125"/>
        <v>0</v>
      </c>
      <c r="AD1283" t="str">
        <f t="shared" si="129"/>
        <v>₹200–₹500</v>
      </c>
      <c r="AE1283" t="str">
        <f t="shared" si="130"/>
        <v>61–70%</v>
      </c>
    </row>
    <row r="1284" spans="1:31" x14ac:dyDescent="0.35">
      <c r="A1284" t="s">
        <v>6503</v>
      </c>
      <c r="B1284" t="s">
        <v>4877</v>
      </c>
      <c r="C1284" t="str">
        <f>PROPER(Table3[[#This Row],[product_name2]])</f>
        <v>Storio Kids Toys Lcd Writing Tablet 8.5Inch E-Note Pad Best Birthday Gift For Girls Boys, Multicolor (Sc1667)</v>
      </c>
      <c r="D1284" t="s">
        <v>4878</v>
      </c>
      <c r="E1284" t="s">
        <v>5861</v>
      </c>
      <c r="F1284" t="str">
        <f>LEFT(Table3[[#This Row],[category]], FIND("|", Table3[[#This Row],[category]]) - 1)</f>
        <v>Computers&amp;Accessories</v>
      </c>
      <c r="G1284" t="str">
        <f>MID(Table3[[#This Row],[category]], FIND("|", Table3[[#This Row],[category]]) + 1, FIND("|", Table3[[#This Row],[category]], FIND("|", Table3[[#This Row],[category]]) + 1) - FIND("|", Table3[[#This Row],[category]]) - 1)</f>
        <v>Accessories&amp;Peripherals</v>
      </c>
      <c r="H1284" t="str">
        <f>RIGHT(Table3[[#This Row],[category]], LEN(Table3[[#This Row],[category]]) - FIND("|", Table3[[#This Row],[category]], FIND("|", Table3[[#This Row],[category]]) + 1))</f>
        <v>USBGadgets|Lamps</v>
      </c>
      <c r="I1284" s="6">
        <v>89</v>
      </c>
      <c r="J1284" s="6">
        <v>99</v>
      </c>
      <c r="K1284" s="1">
        <f t="shared" si="126"/>
        <v>10.1010101010101</v>
      </c>
      <c r="L1284" s="3">
        <v>0.1</v>
      </c>
      <c r="M1284" s="1">
        <v>4.2</v>
      </c>
      <c r="N1284" s="11">
        <v>241</v>
      </c>
      <c r="O1284" s="7">
        <f>IF(ISNUMBER(Table3[[#This Row],[rating]]), Table3[[#This Row],[rating]], "")</f>
        <v>4.2</v>
      </c>
      <c r="P1284" s="7">
        <f>Table3[[#This Row],[average rating]] + (Table3[[#This Row],[rating_count]] / 1000)</f>
        <v>4.4409999999999998</v>
      </c>
      <c r="Q1284" s="7">
        <f>IFERROR(ROUND(VALUE(Table3[[#This Row],[rating]]), 0), "")</f>
        <v>4</v>
      </c>
      <c r="R1284" t="s">
        <v>6505</v>
      </c>
      <c r="S1284" t="s">
        <v>6506</v>
      </c>
      <c r="T1284" t="s">
        <v>6507</v>
      </c>
      <c r="U1284" t="s">
        <v>6508</v>
      </c>
      <c r="V1284" t="s">
        <v>6509</v>
      </c>
      <c r="W1284" t="s">
        <v>6510</v>
      </c>
      <c r="X1284" t="s">
        <v>6511</v>
      </c>
      <c r="Y1284" t="s">
        <v>6512</v>
      </c>
      <c r="Z1284" s="6">
        <f t="shared" si="127"/>
        <v>23859</v>
      </c>
      <c r="AA1284" s="6">
        <f>IFERROR(VALUE(Table3[[#This Row],[potential revenue]]), 0)</f>
        <v>23859</v>
      </c>
      <c r="AB1284" t="str">
        <f t="shared" si="128"/>
        <v>Yes</v>
      </c>
      <c r="AC1284">
        <f t="shared" si="125"/>
        <v>0</v>
      </c>
      <c r="AD1284" t="str">
        <f t="shared" si="129"/>
        <v>₹200–₹500</v>
      </c>
      <c r="AE1284" t="str">
        <f t="shared" si="130"/>
        <v>11–20%</v>
      </c>
    </row>
    <row r="1285" spans="1:31" x14ac:dyDescent="0.35">
      <c r="A1285" t="s">
        <v>745</v>
      </c>
      <c r="B1285" t="s">
        <v>9553</v>
      </c>
      <c r="C1285" t="str">
        <f>PROPER(Table3[[#This Row],[product_name2]])</f>
        <v>Lifelong Llmg93 500 Watt Duos Mixer Grinder, 2 Stainless Steel Jar (Liquidizing And Chutney Jar)| Abs Body, Stainless Steel Blades, 3 Speed Options With Whip (1 Year Warranty, Black)</v>
      </c>
      <c r="D1285" t="s">
        <v>9554</v>
      </c>
      <c r="E1285" t="s">
        <v>20</v>
      </c>
      <c r="F1285" t="str">
        <f>LEFT(Table3[[#This Row],[category]], FIND("|", Table3[[#This Row],[category]]) - 1)</f>
        <v>Computers&amp;Accessories</v>
      </c>
      <c r="G1285" t="str">
        <f>MID(Table3[[#This Row],[category]], FIND("|", Table3[[#This Row],[category]]) + 1, FIND("|", Table3[[#This Row],[category]], FIND("|", Table3[[#This Row],[category]]) + 1) - FIND("|", Table3[[#This Row],[category]]) - 1)</f>
        <v>Accessories&amp;Peripherals</v>
      </c>
      <c r="H1285" t="str">
        <f>RIGHT(Table3[[#This Row],[category]], LEN(Table3[[#This Row],[category]]) - FIND("|", Table3[[#This Row],[category]], FIND("|", Table3[[#This Row],[category]]) + 1))</f>
        <v>Cables&amp;Accessories|Cables|USBCables</v>
      </c>
      <c r="I1285" s="6">
        <v>209</v>
      </c>
      <c r="J1285" s="6">
        <v>499</v>
      </c>
      <c r="K1285" s="1">
        <f t="shared" si="126"/>
        <v>58.116232464929865</v>
      </c>
      <c r="L1285" s="3">
        <v>0.57999999999999996</v>
      </c>
      <c r="M1285" s="1">
        <v>3.9</v>
      </c>
      <c r="N1285" s="11">
        <v>536</v>
      </c>
      <c r="O1285" s="7">
        <f>IF(ISNUMBER(Table3[[#This Row],[rating]]), Table3[[#This Row],[rating]], "")</f>
        <v>3.9</v>
      </c>
      <c r="P1285" s="7">
        <f>Table3[[#This Row],[average rating]] + (Table3[[#This Row],[rating_count]] / 1000)</f>
        <v>4.4359999999999999</v>
      </c>
      <c r="Q1285" s="7">
        <f>IFERROR(ROUND(VALUE(Table3[[#This Row],[rating]]), 0), "")</f>
        <v>4</v>
      </c>
      <c r="R1285" t="s">
        <v>747</v>
      </c>
      <c r="S1285" t="s">
        <v>748</v>
      </c>
      <c r="T1285" t="s">
        <v>749</v>
      </c>
      <c r="U1285" t="s">
        <v>750</v>
      </c>
      <c r="V1285" t="s">
        <v>751</v>
      </c>
      <c r="W1285" t="s">
        <v>752</v>
      </c>
      <c r="X1285" t="s">
        <v>753</v>
      </c>
      <c r="Y1285" t="s">
        <v>754</v>
      </c>
      <c r="Z1285" s="6">
        <f t="shared" si="127"/>
        <v>267464</v>
      </c>
      <c r="AA1285" s="6">
        <f>IFERROR(VALUE(Table3[[#This Row],[potential revenue]]), 0)</f>
        <v>267464</v>
      </c>
      <c r="AB1285" t="str">
        <f t="shared" si="128"/>
        <v>No</v>
      </c>
      <c r="AC1285">
        <f t="shared" si="125"/>
        <v>0</v>
      </c>
      <c r="AD1285" t="str">
        <f t="shared" si="129"/>
        <v>&lt;₹200</v>
      </c>
      <c r="AE1285" t="str">
        <f t="shared" si="130"/>
        <v>51–60%</v>
      </c>
    </row>
    <row r="1286" spans="1:31" x14ac:dyDescent="0.35">
      <c r="A1286" t="s">
        <v>745</v>
      </c>
      <c r="B1286" t="s">
        <v>10263</v>
      </c>
      <c r="C1286" t="str">
        <f>PROPER(Table3[[#This Row],[product_name2]])</f>
        <v>Heart Home Waterproof Round Non Wovan Laundry Bag/Hamper|Metalic Printed With Handles|Foldable Bin &amp; 45 Liter Capicity|Size 37 X 37 X 49, Pack Of 1 (Grey &amp; Black)-Heartxy11447</v>
      </c>
      <c r="D1286" t="s">
        <v>10264</v>
      </c>
      <c r="E1286" t="s">
        <v>20</v>
      </c>
      <c r="F1286" t="str">
        <f>LEFT(Table3[[#This Row],[category]], FIND("|", Table3[[#This Row],[category]]) - 1)</f>
        <v>Computers&amp;Accessories</v>
      </c>
      <c r="G1286" t="str">
        <f>MID(Table3[[#This Row],[category]], FIND("|", Table3[[#This Row],[category]]) + 1, FIND("|", Table3[[#This Row],[category]], FIND("|", Table3[[#This Row],[category]]) + 1) - FIND("|", Table3[[#This Row],[category]]) - 1)</f>
        <v>Accessories&amp;Peripherals</v>
      </c>
      <c r="H1286" t="str">
        <f>RIGHT(Table3[[#This Row],[category]], LEN(Table3[[#This Row],[category]]) - FIND("|", Table3[[#This Row],[category]], FIND("|", Table3[[#This Row],[category]]) + 1))</f>
        <v>Cables&amp;Accessories|Cables|USBCables</v>
      </c>
      <c r="I1286" s="6">
        <v>209</v>
      </c>
      <c r="J1286" s="6">
        <v>499</v>
      </c>
      <c r="K1286" s="1">
        <f t="shared" si="126"/>
        <v>58.116232464929865</v>
      </c>
      <c r="L1286" s="3">
        <v>0.57999999999999996</v>
      </c>
      <c r="M1286" s="1">
        <v>3.9</v>
      </c>
      <c r="N1286" s="11">
        <v>536</v>
      </c>
      <c r="O1286" s="7">
        <f>IF(ISNUMBER(Table3[[#This Row],[rating]]), Table3[[#This Row],[rating]], "")</f>
        <v>3.9</v>
      </c>
      <c r="P1286" s="7">
        <f>Table3[[#This Row],[average rating]] + (Table3[[#This Row],[rating_count]] / 1000)</f>
        <v>4.4359999999999999</v>
      </c>
      <c r="Q1286" s="7">
        <f>IFERROR(ROUND(VALUE(Table3[[#This Row],[rating]]), 0), "")</f>
        <v>4</v>
      </c>
      <c r="R1286" t="s">
        <v>747</v>
      </c>
      <c r="S1286" t="s">
        <v>748</v>
      </c>
      <c r="T1286" t="s">
        <v>749</v>
      </c>
      <c r="U1286" t="s">
        <v>750</v>
      </c>
      <c r="V1286" t="s">
        <v>751</v>
      </c>
      <c r="W1286" t="s">
        <v>752</v>
      </c>
      <c r="X1286" t="s">
        <v>753</v>
      </c>
      <c r="Y1286" t="s">
        <v>8409</v>
      </c>
      <c r="Z1286" s="6">
        <f t="shared" si="127"/>
        <v>267464</v>
      </c>
      <c r="AA1286" s="6">
        <f>IFERROR(VALUE(Table3[[#This Row],[potential revenue]]), 0)</f>
        <v>267464</v>
      </c>
      <c r="AB1286" t="str">
        <f t="shared" si="128"/>
        <v>Yes</v>
      </c>
      <c r="AC1286">
        <f t="shared" si="125"/>
        <v>0</v>
      </c>
      <c r="AD1286" t="str">
        <f t="shared" si="129"/>
        <v>₹200–₹500</v>
      </c>
      <c r="AE1286" t="str">
        <f t="shared" si="130"/>
        <v>51–60%</v>
      </c>
    </row>
    <row r="1287" spans="1:31" x14ac:dyDescent="0.35">
      <c r="A1287" t="s">
        <v>2482</v>
      </c>
      <c r="B1287" t="s">
        <v>9718</v>
      </c>
      <c r="C1287" t="str">
        <f>PROPER(Table3[[#This Row],[product_name2]])</f>
        <v>Themisto 350 Watts Egg Boiler-Blue</v>
      </c>
      <c r="D1287" t="s">
        <v>9719</v>
      </c>
      <c r="E1287" t="s">
        <v>20</v>
      </c>
      <c r="F1287" t="str">
        <f>LEFT(Table3[[#This Row],[category]], FIND("|", Table3[[#This Row],[category]]) - 1)</f>
        <v>Computers&amp;Accessories</v>
      </c>
      <c r="G1287" t="str">
        <f>MID(Table3[[#This Row],[category]], FIND("|", Table3[[#This Row],[category]]) + 1, FIND("|", Table3[[#This Row],[category]], FIND("|", Table3[[#This Row],[category]]) + 1) - FIND("|", Table3[[#This Row],[category]]) - 1)</f>
        <v>Accessories&amp;Peripherals</v>
      </c>
      <c r="H1287" t="str">
        <f>RIGHT(Table3[[#This Row],[category]], LEN(Table3[[#This Row],[category]]) - FIND("|", Table3[[#This Row],[category]], FIND("|", Table3[[#This Row],[category]]) + 1))</f>
        <v>Cables&amp;Accessories|Cables|USBCables</v>
      </c>
      <c r="I1287" s="6">
        <v>417.44</v>
      </c>
      <c r="J1287" s="6">
        <v>670</v>
      </c>
      <c r="K1287" s="1">
        <f t="shared" si="126"/>
        <v>37.695522388059707</v>
      </c>
      <c r="L1287" s="3">
        <v>0.38</v>
      </c>
      <c r="M1287" s="1">
        <v>3.9</v>
      </c>
      <c r="N1287" s="11">
        <v>523</v>
      </c>
      <c r="O1287" s="7">
        <f>IF(ISNUMBER(Table3[[#This Row],[rating]]), Table3[[#This Row],[rating]], "")</f>
        <v>3.9</v>
      </c>
      <c r="P1287" s="7">
        <f>Table3[[#This Row],[average rating]] + (Table3[[#This Row],[rating_count]] / 1000)</f>
        <v>4.423</v>
      </c>
      <c r="Q1287" s="7">
        <f>IFERROR(ROUND(VALUE(Table3[[#This Row],[rating]]), 0), "")</f>
        <v>4</v>
      </c>
      <c r="R1287" t="s">
        <v>2484</v>
      </c>
      <c r="S1287" t="s">
        <v>2485</v>
      </c>
      <c r="T1287" t="s">
        <v>2486</v>
      </c>
      <c r="U1287" t="s">
        <v>2487</v>
      </c>
      <c r="V1287" t="s">
        <v>2488</v>
      </c>
      <c r="W1287" t="s">
        <v>2489</v>
      </c>
      <c r="X1287" t="s">
        <v>2490</v>
      </c>
      <c r="Y1287" t="s">
        <v>2491</v>
      </c>
      <c r="Z1287" s="6">
        <f t="shared" si="127"/>
        <v>350410</v>
      </c>
      <c r="AA1287" s="6">
        <f>IFERROR(VALUE(Table3[[#This Row],[potential revenue]]), 0)</f>
        <v>350410</v>
      </c>
      <c r="AB1287" t="str">
        <f t="shared" si="128"/>
        <v>Yes</v>
      </c>
      <c r="AC1287">
        <f t="shared" si="125"/>
        <v>0</v>
      </c>
      <c r="AD1287" t="str">
        <f t="shared" si="129"/>
        <v>₹200–₹500</v>
      </c>
      <c r="AE1287" t="str">
        <f t="shared" si="130"/>
        <v>31–40%</v>
      </c>
    </row>
    <row r="1288" spans="1:31" x14ac:dyDescent="0.35">
      <c r="A1288" t="s">
        <v>10488</v>
      </c>
      <c r="B1288" t="s">
        <v>7457</v>
      </c>
      <c r="C1288" t="str">
        <f>PROPER(Table3[[#This Row],[product_name2]])</f>
        <v>Portronics Key2 Combo Multimedia Usb Wireless Keyboard And Mouse Set With 2.4 Ghz Wireless Technology, Soft &amp; Silent Button, Compact Size (Grey)</v>
      </c>
      <c r="D1288" t="s">
        <v>7458</v>
      </c>
      <c r="E1288" t="s">
        <v>8606</v>
      </c>
      <c r="F1288" t="str">
        <f>LEFT(Table3[[#This Row],[category]], FIND("|", Table3[[#This Row],[category]]) - 1)</f>
        <v>Home&amp;Kitchen</v>
      </c>
      <c r="G1288" t="str">
        <f>MID(Table3[[#This Row],[category]], FIND("|", Table3[[#This Row],[category]]) + 1, FIND("|", Table3[[#This Row],[category]], FIND("|", Table3[[#This Row],[category]]) + 1) - FIND("|", Table3[[#This Row],[category]]) - 1)</f>
        <v>Heating,Cooling&amp;AirQuality</v>
      </c>
      <c r="H1288" t="str">
        <f>RIGHT(Table3[[#This Row],[category]], LEN(Table3[[#This Row],[category]]) - FIND("|", Table3[[#This Row],[category]], FIND("|", Table3[[#This Row],[category]]) + 1))</f>
        <v>RoomHeaters|FanHeaters</v>
      </c>
      <c r="I1288" s="6">
        <v>12499</v>
      </c>
      <c r="J1288" s="6">
        <v>19825</v>
      </c>
      <c r="K1288" s="1">
        <f t="shared" si="126"/>
        <v>36.953341740226989</v>
      </c>
      <c r="L1288" s="3">
        <v>0.37</v>
      </c>
      <c r="M1288" s="1">
        <v>4.0999999999999996</v>
      </c>
      <c r="N1288" s="11">
        <v>322</v>
      </c>
      <c r="O1288" s="7">
        <f>IF(ISNUMBER(Table3[[#This Row],[rating]]), Table3[[#This Row],[rating]], "")</f>
        <v>4.0999999999999996</v>
      </c>
      <c r="P1288" s="7">
        <f>Table3[[#This Row],[average rating]] + (Table3[[#This Row],[rating_count]] / 1000)</f>
        <v>4.4219999999999997</v>
      </c>
      <c r="Q1288" s="7">
        <f>IFERROR(ROUND(VALUE(Table3[[#This Row],[rating]]), 0), "")</f>
        <v>4</v>
      </c>
      <c r="R1288" t="s">
        <v>10490</v>
      </c>
      <c r="S1288" t="s">
        <v>10491</v>
      </c>
      <c r="T1288" t="s">
        <v>10492</v>
      </c>
      <c r="U1288" t="s">
        <v>10493</v>
      </c>
      <c r="V1288" t="s">
        <v>10494</v>
      </c>
      <c r="W1288" t="s">
        <v>10495</v>
      </c>
      <c r="X1288" t="s">
        <v>10496</v>
      </c>
      <c r="Y1288" t="s">
        <v>10497</v>
      </c>
      <c r="Z1288" s="6">
        <f t="shared" si="127"/>
        <v>6383650</v>
      </c>
      <c r="AA1288" s="6">
        <f>IFERROR(VALUE(Table3[[#This Row],[potential revenue]]), 0)</f>
        <v>6383650</v>
      </c>
      <c r="AB1288" t="str">
        <f t="shared" si="128"/>
        <v>No</v>
      </c>
      <c r="AC1288">
        <f t="shared" si="125"/>
        <v>0</v>
      </c>
      <c r="AD1288" t="str">
        <f t="shared" si="129"/>
        <v>₹200–₹500</v>
      </c>
      <c r="AE1288" t="str">
        <f t="shared" si="130"/>
        <v>31–40%</v>
      </c>
    </row>
    <row r="1289" spans="1:31" x14ac:dyDescent="0.35">
      <c r="A1289" t="s">
        <v>12787</v>
      </c>
      <c r="B1289" t="s">
        <v>1977</v>
      </c>
      <c r="C1289" t="str">
        <f>PROPER(Table3[[#This Row],[product_name2]])</f>
        <v>Caprigo Heavy Duty Tv Wall Mount Stand For 12 To 27 Inches Led/Lcd/Monitor Screen'S, Full Motion Rotatable Universal Tv &amp; Monitor Wall Mount Bracket With Swivel &amp; Tilt Adjustments (Single Arm - M416)</v>
      </c>
      <c r="D1289" t="s">
        <v>1978</v>
      </c>
      <c r="E1289" t="s">
        <v>8606</v>
      </c>
      <c r="F1289" t="str">
        <f>LEFT(Table3[[#This Row],[category]], FIND("|", Table3[[#This Row],[category]]) - 1)</f>
        <v>Home&amp;Kitchen</v>
      </c>
      <c r="G1289" t="str">
        <f>MID(Table3[[#This Row],[category]], FIND("|", Table3[[#This Row],[category]]) + 1, FIND("|", Table3[[#This Row],[category]], FIND("|", Table3[[#This Row],[category]]) + 1) - FIND("|", Table3[[#This Row],[category]]) - 1)</f>
        <v>Heating,Cooling&amp;AirQuality</v>
      </c>
      <c r="H1289" t="str">
        <f>RIGHT(Table3[[#This Row],[category]], LEN(Table3[[#This Row],[category]]) - FIND("|", Table3[[#This Row],[category]], FIND("|", Table3[[#This Row],[category]]) + 1))</f>
        <v>RoomHeaters|FanHeaters</v>
      </c>
      <c r="I1289" s="6">
        <v>799</v>
      </c>
      <c r="J1289" s="6">
        <v>1199</v>
      </c>
      <c r="K1289" s="1">
        <f t="shared" si="126"/>
        <v>33.361134278565466</v>
      </c>
      <c r="L1289" s="3">
        <v>0.33</v>
      </c>
      <c r="M1289" s="1">
        <v>4.4000000000000004</v>
      </c>
      <c r="N1289" s="11">
        <v>17</v>
      </c>
      <c r="O1289" s="7">
        <f>IF(ISNUMBER(Table3[[#This Row],[rating]]), Table3[[#This Row],[rating]], "")</f>
        <v>4.4000000000000004</v>
      </c>
      <c r="P1289" s="7">
        <f>Table3[[#This Row],[average rating]] + (Table3[[#This Row],[rating_count]] / 1000)</f>
        <v>4.4170000000000007</v>
      </c>
      <c r="Q1289" s="7">
        <f>IFERROR(ROUND(VALUE(Table3[[#This Row],[rating]]), 0), "")</f>
        <v>4</v>
      </c>
      <c r="R1289" t="s">
        <v>9186</v>
      </c>
      <c r="S1289" t="s">
        <v>12789</v>
      </c>
      <c r="T1289" t="s">
        <v>12790</v>
      </c>
      <c r="U1289" t="s">
        <v>12791</v>
      </c>
      <c r="V1289" t="s">
        <v>12792</v>
      </c>
      <c r="W1289" t="s">
        <v>12793</v>
      </c>
      <c r="X1289" t="s">
        <v>9192</v>
      </c>
      <c r="Y1289" t="s">
        <v>12794</v>
      </c>
      <c r="Z1289" s="6">
        <f t="shared" si="127"/>
        <v>20383</v>
      </c>
      <c r="AA1289" s="6">
        <f>IFERROR(VALUE(Table3[[#This Row],[potential revenue]]), 0)</f>
        <v>20383</v>
      </c>
      <c r="AB1289" t="str">
        <f t="shared" si="128"/>
        <v>No</v>
      </c>
      <c r="AC1289">
        <f t="shared" si="125"/>
        <v>0</v>
      </c>
      <c r="AD1289" t="str">
        <f t="shared" si="129"/>
        <v>&gt;₹500</v>
      </c>
      <c r="AE1289" t="str">
        <f t="shared" si="130"/>
        <v>31–40%</v>
      </c>
    </row>
    <row r="1290" spans="1:31" x14ac:dyDescent="0.35">
      <c r="A1290" t="s">
        <v>4757</v>
      </c>
      <c r="B1290" t="s">
        <v>1311</v>
      </c>
      <c r="C1290" t="str">
        <f>PROPER(Table3[[#This Row],[product_name2]])</f>
        <v>Airtel Digitaltv Dth Remote Sd/Hd/Hd Recording Compatible For Television (Shining Black )</v>
      </c>
      <c r="D1290" t="s">
        <v>1312</v>
      </c>
      <c r="E1290" t="s">
        <v>3178</v>
      </c>
      <c r="F1290" t="str">
        <f>LEFT(Table3[[#This Row],[category]], FIND("|", Table3[[#This Row],[category]]) - 1)</f>
        <v>Electronics</v>
      </c>
      <c r="G1290" t="str">
        <f>MID(Table3[[#This Row],[category]], FIND("|", Table3[[#This Row],[category]]) + 1, FIND("|", Table3[[#This Row],[category]], FIND("|", Table3[[#This Row],[category]]) + 1) - FIND("|", Table3[[#This Row],[category]]) - 1)</f>
        <v>Mobiles&amp;Accessories</v>
      </c>
      <c r="H1290" t="str">
        <f>RIGHT(Table3[[#This Row],[category]], LEN(Table3[[#This Row],[category]]) - FIND("|", Table3[[#This Row],[category]], FIND("|", Table3[[#This Row],[category]]) + 1))</f>
        <v>MobileAccessories|Chargers|WallChargers</v>
      </c>
      <c r="I1290" s="6">
        <v>219</v>
      </c>
      <c r="J1290" s="6">
        <v>499</v>
      </c>
      <c r="K1290" s="1">
        <f t="shared" si="126"/>
        <v>56.112224448897798</v>
      </c>
      <c r="L1290" s="3">
        <v>0.56000000000000005</v>
      </c>
      <c r="M1290" s="1">
        <v>4.4000000000000004</v>
      </c>
      <c r="N1290" s="11">
        <v>14</v>
      </c>
      <c r="O1290" s="7">
        <f>IF(ISNUMBER(Table3[[#This Row],[rating]]), Table3[[#This Row],[rating]], "")</f>
        <v>4.4000000000000004</v>
      </c>
      <c r="P1290" s="7">
        <f>Table3[[#This Row],[average rating]] + (Table3[[#This Row],[rating_count]] / 1000)</f>
        <v>4.4140000000000006</v>
      </c>
      <c r="Q1290" s="7">
        <f>IFERROR(ROUND(VALUE(Table3[[#This Row],[rating]]), 0), "")</f>
        <v>4</v>
      </c>
      <c r="R1290" t="s">
        <v>4759</v>
      </c>
      <c r="S1290" t="s">
        <v>4760</v>
      </c>
      <c r="T1290" t="s">
        <v>4761</v>
      </c>
      <c r="U1290" t="s">
        <v>4762</v>
      </c>
      <c r="V1290" t="s">
        <v>4763</v>
      </c>
      <c r="W1290" t="s">
        <v>4764</v>
      </c>
      <c r="X1290" t="s">
        <v>4765</v>
      </c>
      <c r="Y1290" t="s">
        <v>4766</v>
      </c>
      <c r="Z1290" s="6">
        <f t="shared" si="127"/>
        <v>6986</v>
      </c>
      <c r="AA1290" s="6">
        <f>IFERROR(VALUE(Table3[[#This Row],[potential revenue]]), 0)</f>
        <v>6986</v>
      </c>
      <c r="AB1290" t="str">
        <f t="shared" si="128"/>
        <v>No</v>
      </c>
      <c r="AC1290">
        <f t="shared" si="125"/>
        <v>0</v>
      </c>
      <c r="AD1290" t="str">
        <f t="shared" si="129"/>
        <v>&gt;₹500</v>
      </c>
      <c r="AE1290" t="str">
        <f t="shared" si="130"/>
        <v>51–60%</v>
      </c>
    </row>
    <row r="1291" spans="1:31" x14ac:dyDescent="0.35">
      <c r="A1291" t="s">
        <v>524</v>
      </c>
      <c r="B1291" t="s">
        <v>5698</v>
      </c>
      <c r="C1291" t="str">
        <f>PROPER(Table3[[#This Row],[product_name2]])</f>
        <v>Tp-Link Usb Bluetooth Adapter For Pc, 5.0 Bluetooth Dongle Receiver (Ub500) Supports Windows 11/10/8.1/7 For Desktop, Laptop, Mouse, Keyboard, Printers, Headsets, Speakers, Ps4/ Xbox Controllers</v>
      </c>
      <c r="D1291" t="s">
        <v>5699</v>
      </c>
      <c r="E1291" t="s">
        <v>20</v>
      </c>
      <c r="F1291" t="str">
        <f>LEFT(Table3[[#This Row],[category]], FIND("|", Table3[[#This Row],[category]]) - 1)</f>
        <v>Computers&amp;Accessories</v>
      </c>
      <c r="G1291" t="str">
        <f>MID(Table3[[#This Row],[category]], FIND("|", Table3[[#This Row],[category]]) + 1, FIND("|", Table3[[#This Row],[category]], FIND("|", Table3[[#This Row],[category]]) + 1) - FIND("|", Table3[[#This Row],[category]]) - 1)</f>
        <v>Accessories&amp;Peripherals</v>
      </c>
      <c r="H1291" t="str">
        <f>RIGHT(Table3[[#This Row],[category]], LEN(Table3[[#This Row],[category]]) - FIND("|", Table3[[#This Row],[category]], FIND("|", Table3[[#This Row],[category]]) + 1))</f>
        <v>Cables&amp;Accessories|Cables|USBCables</v>
      </c>
      <c r="I1291" s="6">
        <v>199</v>
      </c>
      <c r="J1291" s="6">
        <v>349</v>
      </c>
      <c r="K1291" s="1">
        <f t="shared" si="126"/>
        <v>42.97994269340974</v>
      </c>
      <c r="L1291" s="3">
        <v>0.43</v>
      </c>
      <c r="M1291" s="1">
        <v>4.0999999999999996</v>
      </c>
      <c r="N1291" s="11">
        <v>314</v>
      </c>
      <c r="O1291" s="7">
        <f>IF(ISNUMBER(Table3[[#This Row],[rating]]), Table3[[#This Row],[rating]], "")</f>
        <v>4.0999999999999996</v>
      </c>
      <c r="P1291" s="7">
        <f>Table3[[#This Row],[average rating]] + (Table3[[#This Row],[rating_count]] / 1000)</f>
        <v>4.4139999999999997</v>
      </c>
      <c r="Q1291" s="7">
        <f>IFERROR(ROUND(VALUE(Table3[[#This Row],[rating]]), 0), "")</f>
        <v>4</v>
      </c>
      <c r="R1291" t="s">
        <v>526</v>
      </c>
      <c r="S1291" t="s">
        <v>527</v>
      </c>
      <c r="T1291" t="s">
        <v>528</v>
      </c>
      <c r="U1291" t="s">
        <v>529</v>
      </c>
      <c r="V1291" t="s">
        <v>530</v>
      </c>
      <c r="W1291" t="s">
        <v>531</v>
      </c>
      <c r="X1291" t="s">
        <v>532</v>
      </c>
      <c r="Y1291" t="s">
        <v>533</v>
      </c>
      <c r="Z1291" s="6">
        <f t="shared" si="127"/>
        <v>109586</v>
      </c>
      <c r="AA1291" s="6">
        <f>IFERROR(VALUE(Table3[[#This Row],[potential revenue]]), 0)</f>
        <v>109586</v>
      </c>
      <c r="AB1291" t="str">
        <f t="shared" si="128"/>
        <v>Yes</v>
      </c>
      <c r="AC1291">
        <f t="shared" si="125"/>
        <v>0</v>
      </c>
      <c r="AD1291" t="str">
        <f t="shared" si="129"/>
        <v>₹200–₹500</v>
      </c>
      <c r="AE1291" t="str">
        <f t="shared" si="130"/>
        <v>41–50%</v>
      </c>
    </row>
    <row r="1292" spans="1:31" x14ac:dyDescent="0.35">
      <c r="A1292" t="s">
        <v>524</v>
      </c>
      <c r="B1292" t="s">
        <v>6930</v>
      </c>
      <c r="C1292" t="str">
        <f>PROPER(Table3[[#This Row],[product_name2]])</f>
        <v>Airtel Amf-311Ww Data Card (Black), 4G Hotspot Support With 2300 Mah Battery</v>
      </c>
      <c r="D1292" t="s">
        <v>6931</v>
      </c>
      <c r="E1292" t="s">
        <v>20</v>
      </c>
      <c r="F1292" t="str">
        <f>LEFT(Table3[[#This Row],[category]], FIND("|", Table3[[#This Row],[category]]) - 1)</f>
        <v>Computers&amp;Accessories</v>
      </c>
      <c r="G1292" t="str">
        <f>MID(Table3[[#This Row],[category]], FIND("|", Table3[[#This Row],[category]]) + 1, FIND("|", Table3[[#This Row],[category]], FIND("|", Table3[[#This Row],[category]]) + 1) - FIND("|", Table3[[#This Row],[category]]) - 1)</f>
        <v>Accessories&amp;Peripherals</v>
      </c>
      <c r="H1292" t="str">
        <f>RIGHT(Table3[[#This Row],[category]], LEN(Table3[[#This Row],[category]]) - FIND("|", Table3[[#This Row],[category]], FIND("|", Table3[[#This Row],[category]]) + 1))</f>
        <v>Cables&amp;Accessories|Cables|USBCables</v>
      </c>
      <c r="I1292" s="6">
        <v>199</v>
      </c>
      <c r="J1292" s="6">
        <v>349</v>
      </c>
      <c r="K1292" s="1">
        <f t="shared" si="126"/>
        <v>42.97994269340974</v>
      </c>
      <c r="L1292" s="3">
        <v>0.43</v>
      </c>
      <c r="M1292" s="1">
        <v>4.0999999999999996</v>
      </c>
      <c r="N1292" s="11">
        <v>314</v>
      </c>
      <c r="O1292" s="7">
        <f>IF(ISNUMBER(Table3[[#This Row],[rating]]), Table3[[#This Row],[rating]], "")</f>
        <v>4.0999999999999996</v>
      </c>
      <c r="P1292" s="7">
        <f>Table3[[#This Row],[average rating]] + (Table3[[#This Row],[rating_count]] / 1000)</f>
        <v>4.4139999999999997</v>
      </c>
      <c r="Q1292" s="7">
        <f>IFERROR(ROUND(VALUE(Table3[[#This Row],[rating]]), 0), "")</f>
        <v>4</v>
      </c>
      <c r="R1292" t="s">
        <v>526</v>
      </c>
      <c r="S1292" t="s">
        <v>527</v>
      </c>
      <c r="T1292" t="s">
        <v>528</v>
      </c>
      <c r="U1292" t="s">
        <v>529</v>
      </c>
      <c r="V1292" t="s">
        <v>530</v>
      </c>
      <c r="W1292" t="s">
        <v>531</v>
      </c>
      <c r="X1292" t="s">
        <v>7629</v>
      </c>
      <c r="Y1292" t="s">
        <v>7630</v>
      </c>
      <c r="Z1292" s="6">
        <f t="shared" si="127"/>
        <v>109586</v>
      </c>
      <c r="AA1292" s="6">
        <f>IFERROR(VALUE(Table3[[#This Row],[potential revenue]]), 0)</f>
        <v>109586</v>
      </c>
      <c r="AB1292" t="str">
        <f t="shared" si="128"/>
        <v>No</v>
      </c>
      <c r="AC1292">
        <f t="shared" si="125"/>
        <v>0</v>
      </c>
      <c r="AD1292" t="str">
        <f t="shared" si="129"/>
        <v>&lt;₹200</v>
      </c>
      <c r="AE1292" t="str">
        <f t="shared" si="130"/>
        <v>41–50%</v>
      </c>
    </row>
    <row r="1293" spans="1:31" x14ac:dyDescent="0.35">
      <c r="A1293" t="s">
        <v>2531</v>
      </c>
      <c r="B1293" t="s">
        <v>2506</v>
      </c>
      <c r="C1293" t="str">
        <f>PROPER(Table3[[#This Row],[product_name2]])</f>
        <v>Tata Sky Digital Tv Hd Setup Box Remote</v>
      </c>
      <c r="D1293" t="s">
        <v>2507</v>
      </c>
      <c r="E1293" t="s">
        <v>20</v>
      </c>
      <c r="F1293" t="str">
        <f>LEFT(Table3[[#This Row],[category]], FIND("|", Table3[[#This Row],[category]]) - 1)</f>
        <v>Computers&amp;Accessories</v>
      </c>
      <c r="G1293" t="str">
        <f>MID(Table3[[#This Row],[category]], FIND("|", Table3[[#This Row],[category]]) + 1, FIND("|", Table3[[#This Row],[category]], FIND("|", Table3[[#This Row],[category]]) + 1) - FIND("|", Table3[[#This Row],[category]]) - 1)</f>
        <v>Accessories&amp;Peripherals</v>
      </c>
      <c r="H1293" t="str">
        <f>RIGHT(Table3[[#This Row],[category]], LEN(Table3[[#This Row],[category]]) - FIND("|", Table3[[#This Row],[category]], FIND("|", Table3[[#This Row],[category]]) + 1))</f>
        <v>Cables&amp;Accessories|Cables|USBCables</v>
      </c>
      <c r="I1293" s="6">
        <v>249</v>
      </c>
      <c r="J1293" s="6">
        <v>999</v>
      </c>
      <c r="K1293" s="1">
        <f t="shared" si="126"/>
        <v>75.075075075075077</v>
      </c>
      <c r="L1293" s="3">
        <v>0.75</v>
      </c>
      <c r="M1293" s="1">
        <v>4.3</v>
      </c>
      <c r="N1293" s="11">
        <v>112</v>
      </c>
      <c r="O1293" s="7">
        <f>IF(ISNUMBER(Table3[[#This Row],[rating]]), Table3[[#This Row],[rating]], "")</f>
        <v>4.3</v>
      </c>
      <c r="P1293" s="7">
        <f>Table3[[#This Row],[average rating]] + (Table3[[#This Row],[rating_count]] / 1000)</f>
        <v>4.4119999999999999</v>
      </c>
      <c r="Q1293" s="7">
        <f>IFERROR(ROUND(VALUE(Table3[[#This Row],[rating]]), 0), "")</f>
        <v>4</v>
      </c>
      <c r="R1293" t="s">
        <v>2533</v>
      </c>
      <c r="S1293" t="s">
        <v>2534</v>
      </c>
      <c r="T1293" t="s">
        <v>2535</v>
      </c>
      <c r="U1293" t="s">
        <v>2536</v>
      </c>
      <c r="V1293" t="s">
        <v>2537</v>
      </c>
      <c r="W1293" t="s">
        <v>2538</v>
      </c>
      <c r="X1293" t="s">
        <v>2539</v>
      </c>
      <c r="Y1293" t="s">
        <v>2540</v>
      </c>
      <c r="Z1293" s="6">
        <f t="shared" si="127"/>
        <v>111888</v>
      </c>
      <c r="AA1293" s="6">
        <f>IFERROR(VALUE(Table3[[#This Row],[potential revenue]]), 0)</f>
        <v>111888</v>
      </c>
      <c r="AB1293" t="str">
        <f t="shared" si="128"/>
        <v>No</v>
      </c>
      <c r="AC1293">
        <f t="shared" si="125"/>
        <v>0</v>
      </c>
      <c r="AD1293" t="str">
        <f t="shared" si="129"/>
        <v>&lt;₹200</v>
      </c>
      <c r="AE1293" t="str">
        <f t="shared" si="130"/>
        <v>71–80%</v>
      </c>
    </row>
    <row r="1294" spans="1:31" x14ac:dyDescent="0.35">
      <c r="A1294" t="s">
        <v>2462</v>
      </c>
      <c r="B1294" t="s">
        <v>11756</v>
      </c>
      <c r="C1294" t="str">
        <f>PROPER(Table3[[#This Row],[product_name2]])</f>
        <v>Healthsense Rechargeable Lint Remover For Clothes | Fuzz And Fur Remover | Electric Fabric Shaver, Trimmer For Clothes, Carpet, Sofa, Sweaters, Curtains | One-Year Warranty Included - New-Feel Lr350</v>
      </c>
      <c r="D1294" t="s">
        <v>11757</v>
      </c>
      <c r="E1294" t="s">
        <v>469</v>
      </c>
      <c r="F1294" t="str">
        <f>LEFT(Table3[[#This Row],[category]], FIND("|", Table3[[#This Row],[category]]) - 1)</f>
        <v>Electronics</v>
      </c>
      <c r="G1294" t="str">
        <f>MID(Table3[[#This Row],[category]], FIND("|", Table3[[#This Row],[category]]) + 1, FIND("|", Table3[[#This Row],[category]], FIND("|", Table3[[#This Row],[category]]) + 1) - FIND("|", Table3[[#This Row],[category]]) - 1)</f>
        <v>HomeTheater,TV&amp;Video</v>
      </c>
      <c r="H1294" t="str">
        <f>RIGHT(Table3[[#This Row],[category]], LEN(Table3[[#This Row],[category]]) - FIND("|", Table3[[#This Row],[category]], FIND("|", Table3[[#This Row],[category]]) + 1))</f>
        <v>Accessories|RemoteControls</v>
      </c>
      <c r="I1294" s="6">
        <v>299</v>
      </c>
      <c r="J1294" s="6">
        <v>599</v>
      </c>
      <c r="K1294" s="1">
        <f t="shared" si="126"/>
        <v>50.083472454090149</v>
      </c>
      <c r="L1294" s="3">
        <v>0.5</v>
      </c>
      <c r="M1294" s="1">
        <v>3.7</v>
      </c>
      <c r="N1294" s="11">
        <v>708</v>
      </c>
      <c r="O1294" s="7">
        <f>IF(ISNUMBER(Table3[[#This Row],[rating]]), Table3[[#This Row],[rating]], "")</f>
        <v>3.7</v>
      </c>
      <c r="P1294" s="7">
        <f>Table3[[#This Row],[average rating]] + (Table3[[#This Row],[rating_count]] / 1000)</f>
        <v>4.4080000000000004</v>
      </c>
      <c r="Q1294" s="7">
        <f>IFERROR(ROUND(VALUE(Table3[[#This Row],[rating]]), 0), "")</f>
        <v>4</v>
      </c>
      <c r="R1294" t="s">
        <v>2464</v>
      </c>
      <c r="S1294" t="s">
        <v>2465</v>
      </c>
      <c r="T1294" t="s">
        <v>2466</v>
      </c>
      <c r="U1294" t="s">
        <v>2467</v>
      </c>
      <c r="V1294" t="s">
        <v>2468</v>
      </c>
      <c r="W1294" t="s">
        <v>2469</v>
      </c>
      <c r="X1294" t="s">
        <v>2470</v>
      </c>
      <c r="Y1294" t="s">
        <v>2471</v>
      </c>
      <c r="Z1294" s="6">
        <f t="shared" si="127"/>
        <v>424092</v>
      </c>
      <c r="AA1294" s="6">
        <f>IFERROR(VALUE(Table3[[#This Row],[potential revenue]]), 0)</f>
        <v>424092</v>
      </c>
      <c r="AB1294" t="str">
        <f t="shared" si="128"/>
        <v>Yes</v>
      </c>
      <c r="AC1294">
        <f t="shared" si="125"/>
        <v>0</v>
      </c>
      <c r="AD1294" t="str">
        <f t="shared" si="129"/>
        <v>₹200–₹500</v>
      </c>
      <c r="AE1294" t="str">
        <f t="shared" si="130"/>
        <v>51–60%</v>
      </c>
    </row>
    <row r="1295" spans="1:31" x14ac:dyDescent="0.35">
      <c r="A1295" t="s">
        <v>5114</v>
      </c>
      <c r="B1295" t="s">
        <v>715</v>
      </c>
      <c r="C1295" t="str">
        <f>PROPER(Table3[[#This Row],[product_name2]])</f>
        <v>Ambrane 2 In 1 Type-C &amp; Micro Usb Cable With 60W / 3A Fast Charging, 480 Mbps High Data, Pd Technology &amp; Quick Charge 3.0, Compatible With All Type-C &amp; Micro Usb Devices (Abdc-10, Black)</v>
      </c>
      <c r="D1295" t="s">
        <v>716</v>
      </c>
      <c r="E1295" t="s">
        <v>3082</v>
      </c>
      <c r="F1295" t="str">
        <f>LEFT(Table3[[#This Row],[category]], FIND("|", Table3[[#This Row],[category]]) - 1)</f>
        <v>Electronics</v>
      </c>
      <c r="G1295" t="str">
        <f>MID(Table3[[#This Row],[category]], FIND("|", Table3[[#This Row],[category]]) + 1, FIND("|", Table3[[#This Row],[category]], FIND("|", Table3[[#This Row],[category]]) + 1) - FIND("|", Table3[[#This Row],[category]]) - 1)</f>
        <v>Headphones,Earbuds&amp;Accessories</v>
      </c>
      <c r="H1295" t="str">
        <f>RIGHT(Table3[[#This Row],[category]], LEN(Table3[[#This Row],[category]]) - FIND("|", Table3[[#This Row],[category]], FIND("|", Table3[[#This Row],[category]]) + 1))</f>
        <v>Headphones|In-Ear</v>
      </c>
      <c r="I1295" s="6">
        <v>399</v>
      </c>
      <c r="J1295" s="6">
        <v>1290</v>
      </c>
      <c r="K1295" s="1">
        <f t="shared" si="126"/>
        <v>69.069767441860463</v>
      </c>
      <c r="L1295" s="3">
        <v>0.69</v>
      </c>
      <c r="M1295" s="1">
        <v>4.2</v>
      </c>
      <c r="N1295" s="11">
        <v>206</v>
      </c>
      <c r="O1295" s="7">
        <f>IF(ISNUMBER(Table3[[#This Row],[rating]]), Table3[[#This Row],[rating]], "")</f>
        <v>4.2</v>
      </c>
      <c r="P1295" s="7">
        <f>Table3[[#This Row],[average rating]] + (Table3[[#This Row],[rating_count]] / 1000)</f>
        <v>4.4060000000000006</v>
      </c>
      <c r="Q1295" s="7">
        <f>IFERROR(ROUND(VALUE(Table3[[#This Row],[rating]]), 0), "")</f>
        <v>4</v>
      </c>
      <c r="R1295" t="s">
        <v>5116</v>
      </c>
      <c r="S1295" t="s">
        <v>5117</v>
      </c>
      <c r="T1295" t="s">
        <v>5118</v>
      </c>
      <c r="U1295" t="s">
        <v>5119</v>
      </c>
      <c r="V1295" t="s">
        <v>5120</v>
      </c>
      <c r="W1295" t="s">
        <v>5121</v>
      </c>
      <c r="X1295" t="s">
        <v>5122</v>
      </c>
      <c r="Y1295" t="s">
        <v>5123</v>
      </c>
      <c r="Z1295" s="6">
        <f t="shared" si="127"/>
        <v>265740</v>
      </c>
      <c r="AA1295" s="6">
        <f>IFERROR(VALUE(Table3[[#This Row],[potential revenue]]), 0)</f>
        <v>265740</v>
      </c>
      <c r="AB1295" t="str">
        <f t="shared" si="128"/>
        <v>Yes</v>
      </c>
      <c r="AC1295">
        <f t="shared" si="125"/>
        <v>0</v>
      </c>
      <c r="AD1295" t="str">
        <f t="shared" si="129"/>
        <v>₹200–₹500</v>
      </c>
      <c r="AE1295" t="str">
        <f t="shared" si="130"/>
        <v>61–70%</v>
      </c>
    </row>
    <row r="1296" spans="1:31" x14ac:dyDescent="0.35">
      <c r="A1296" t="s">
        <v>2711</v>
      </c>
      <c r="B1296" t="s">
        <v>2531</v>
      </c>
      <c r="C1296" t="str">
        <f>PROPER(Table3[[#This Row],[product_name2]])</f>
        <v>Storite Super Speed Usb 3.0 Male To Male Cable For Hard Drive Enclosures, Laptop Cooling Pad, Dvd Players(60Cm,Black)</v>
      </c>
      <c r="D1296" t="s">
        <v>2532</v>
      </c>
      <c r="E1296" t="s">
        <v>651</v>
      </c>
      <c r="F1296" t="str">
        <f>LEFT(Table3[[#This Row],[category]], FIND("|", Table3[[#This Row],[category]]) - 1)</f>
        <v>Electronics</v>
      </c>
      <c r="G1296" t="str">
        <f>MID(Table3[[#This Row],[category]], FIND("|", Table3[[#This Row],[category]]) + 1, FIND("|", Table3[[#This Row],[category]], FIND("|", Table3[[#This Row],[category]]) + 1) - FIND("|", Table3[[#This Row],[category]]) - 1)</f>
        <v>HomeTheater,TV&amp;Video</v>
      </c>
      <c r="H1296" t="str">
        <f>RIGHT(Table3[[#This Row],[category]], LEN(Table3[[#This Row],[category]]) - FIND("|", Table3[[#This Row],[category]], FIND("|", Table3[[#This Row],[category]]) + 1))</f>
        <v>Accessories|TVMounts,Stands&amp;Turntables|TVWall&amp;CeilingMounts</v>
      </c>
      <c r="I1296" s="6">
        <v>893</v>
      </c>
      <c r="J1296" s="6">
        <v>1052</v>
      </c>
      <c r="K1296" s="1">
        <f t="shared" si="126"/>
        <v>15.114068441064637</v>
      </c>
      <c r="L1296" s="3">
        <v>0.15</v>
      </c>
      <c r="M1296" s="1">
        <v>4.3</v>
      </c>
      <c r="N1296" s="11">
        <v>106</v>
      </c>
      <c r="O1296" s="7">
        <f>IF(ISNUMBER(Table3[[#This Row],[rating]]), Table3[[#This Row],[rating]], "")</f>
        <v>4.3</v>
      </c>
      <c r="P1296" s="7">
        <f>Table3[[#This Row],[average rating]] + (Table3[[#This Row],[rating_count]] / 1000)</f>
        <v>4.4059999999999997</v>
      </c>
      <c r="Q1296" s="7">
        <f>IFERROR(ROUND(VALUE(Table3[[#This Row],[rating]]), 0), "")</f>
        <v>4</v>
      </c>
      <c r="R1296" t="s">
        <v>2713</v>
      </c>
      <c r="S1296" t="s">
        <v>2714</v>
      </c>
      <c r="T1296" t="s">
        <v>2715</v>
      </c>
      <c r="U1296" t="s">
        <v>2716</v>
      </c>
      <c r="V1296" t="s">
        <v>2717</v>
      </c>
      <c r="W1296" t="s">
        <v>2718</v>
      </c>
      <c r="X1296" t="s">
        <v>2719</v>
      </c>
      <c r="Y1296" t="s">
        <v>2720</v>
      </c>
      <c r="Z1296" s="6">
        <f t="shared" si="127"/>
        <v>111512</v>
      </c>
      <c r="AA1296" s="6">
        <f>IFERROR(VALUE(Table3[[#This Row],[potential revenue]]), 0)</f>
        <v>111512</v>
      </c>
      <c r="AB1296" t="str">
        <f t="shared" si="128"/>
        <v>Yes</v>
      </c>
      <c r="AC1296">
        <f t="shared" si="125"/>
        <v>0</v>
      </c>
      <c r="AD1296" t="str">
        <f t="shared" si="129"/>
        <v>₹200–₹500</v>
      </c>
      <c r="AE1296" t="str">
        <f t="shared" si="130"/>
        <v>11–20%</v>
      </c>
    </row>
    <row r="1297" spans="1:31" x14ac:dyDescent="0.35">
      <c r="A1297" t="s">
        <v>11245</v>
      </c>
      <c r="B1297" t="s">
        <v>7577</v>
      </c>
      <c r="C1297" t="str">
        <f>PROPER(Table3[[#This Row],[product_name2]])</f>
        <v>Duracell Cr2025 3V Lithium Coin Battery, 5 Pcs, 2025 Coin Button Cell Battery, Dl2025</v>
      </c>
      <c r="D1297" t="s">
        <v>7578</v>
      </c>
      <c r="E1297" t="s">
        <v>8888</v>
      </c>
      <c r="F1297" t="str">
        <f>LEFT(Table3[[#This Row],[category]], FIND("|", Table3[[#This Row],[category]]) - 1)</f>
        <v>Home&amp;Kitchen</v>
      </c>
      <c r="G1297" t="str">
        <f>MID(Table3[[#This Row],[category]], FIND("|", Table3[[#This Row],[category]]) + 1, FIND("|", Table3[[#This Row],[category]], FIND("|", Table3[[#This Row],[category]]) + 1) - FIND("|", Table3[[#This Row],[category]]) - 1)</f>
        <v>Heating,Cooling&amp;AirQuality</v>
      </c>
      <c r="H1297" t="str">
        <f>RIGHT(Table3[[#This Row],[category]], LEN(Table3[[#This Row],[category]]) - FIND("|", Table3[[#This Row],[category]], FIND("|", Table3[[#This Row],[category]]) + 1))</f>
        <v>WaterHeaters&amp;Geysers|ImmersionRods</v>
      </c>
      <c r="I1297" s="6">
        <v>1499</v>
      </c>
      <c r="J1297" s="6">
        <v>3500</v>
      </c>
      <c r="K1297" s="1">
        <f t="shared" si="126"/>
        <v>57.171428571428571</v>
      </c>
      <c r="L1297" s="3">
        <v>0.56999999999999995</v>
      </c>
      <c r="M1297" s="1">
        <v>4.0999999999999996</v>
      </c>
      <c r="N1297" s="11">
        <v>303</v>
      </c>
      <c r="O1297" s="7">
        <f>IF(ISNUMBER(Table3[[#This Row],[rating]]), Table3[[#This Row],[rating]], "")</f>
        <v>4.0999999999999996</v>
      </c>
      <c r="P1297" s="7">
        <f>Table3[[#This Row],[average rating]] + (Table3[[#This Row],[rating_count]] / 1000)</f>
        <v>4.4029999999999996</v>
      </c>
      <c r="Q1297" s="7">
        <f>IFERROR(ROUND(VALUE(Table3[[#This Row],[rating]]), 0), "")</f>
        <v>4</v>
      </c>
      <c r="R1297" t="s">
        <v>11247</v>
      </c>
      <c r="S1297" t="s">
        <v>11248</v>
      </c>
      <c r="T1297" t="s">
        <v>11249</v>
      </c>
      <c r="U1297" t="s">
        <v>11250</v>
      </c>
      <c r="V1297" t="s">
        <v>11251</v>
      </c>
      <c r="W1297" t="s">
        <v>11252</v>
      </c>
      <c r="X1297" t="s">
        <v>11253</v>
      </c>
      <c r="Y1297" t="s">
        <v>11254</v>
      </c>
      <c r="Z1297" s="6">
        <f t="shared" si="127"/>
        <v>1060500</v>
      </c>
      <c r="AA1297" s="6">
        <f>IFERROR(VALUE(Table3[[#This Row],[potential revenue]]), 0)</f>
        <v>1060500</v>
      </c>
      <c r="AB1297" t="str">
        <f t="shared" si="128"/>
        <v>No</v>
      </c>
      <c r="AC1297">
        <f t="shared" si="125"/>
        <v>0</v>
      </c>
      <c r="AD1297" t="str">
        <f t="shared" si="129"/>
        <v>&gt;₹500</v>
      </c>
      <c r="AE1297" t="str">
        <f t="shared" si="130"/>
        <v>51–60%</v>
      </c>
    </row>
    <row r="1298" spans="1:31" x14ac:dyDescent="0.35">
      <c r="A1298" t="s">
        <v>11425</v>
      </c>
      <c r="B1298" t="s">
        <v>3769</v>
      </c>
      <c r="C1298" t="str">
        <f>PROPER(Table3[[#This Row],[product_name2]])</f>
        <v>Nokia 105 Plus Single Sim, Keypad Mobile Phone With Wireless Fm Radio, Memory Card Slot And Mp3 Player | Red</v>
      </c>
      <c r="D1298" t="s">
        <v>3770</v>
      </c>
      <c r="E1298" t="s">
        <v>10143</v>
      </c>
      <c r="F1298" t="str">
        <f>LEFT(Table3[[#This Row],[category]], FIND("|", Table3[[#This Row],[category]]) - 1)</f>
        <v>Home&amp;Kitchen</v>
      </c>
      <c r="G1298" t="str">
        <f>MID(Table3[[#This Row],[category]], FIND("|", Table3[[#This Row],[category]]) + 1, FIND("|", Table3[[#This Row],[category]], FIND("|", Table3[[#This Row],[category]]) + 1) - FIND("|", Table3[[#This Row],[category]]) - 1)</f>
        <v>Kitchen&amp;HomeAppliances</v>
      </c>
      <c r="H1298" t="str">
        <f>RIGHT(Table3[[#This Row],[category]], LEN(Table3[[#This Row],[category]]) - FIND("|", Table3[[#This Row],[category]], FIND("|", Table3[[#This Row],[category]]) + 1))</f>
        <v>WaterPurifiers&amp;Accessories|WaterFilters&amp;Purifiers</v>
      </c>
      <c r="I1298" s="6">
        <v>8499</v>
      </c>
      <c r="J1298" s="6">
        <v>16490</v>
      </c>
      <c r="K1298" s="1">
        <f t="shared" si="126"/>
        <v>48.459672528805335</v>
      </c>
      <c r="L1298" s="3">
        <v>0.48</v>
      </c>
      <c r="M1298" s="1">
        <v>4.3</v>
      </c>
      <c r="N1298" s="11">
        <v>97</v>
      </c>
      <c r="O1298" s="7">
        <f>IF(ISNUMBER(Table3[[#This Row],[rating]]), Table3[[#This Row],[rating]], "")</f>
        <v>4.3</v>
      </c>
      <c r="P1298" s="7">
        <f>Table3[[#This Row],[average rating]] + (Table3[[#This Row],[rating_count]] / 1000)</f>
        <v>4.3970000000000002</v>
      </c>
      <c r="Q1298" s="7">
        <f>IFERROR(ROUND(VALUE(Table3[[#This Row],[rating]]), 0), "")</f>
        <v>4</v>
      </c>
      <c r="R1298" t="s">
        <v>11427</v>
      </c>
      <c r="S1298" t="s">
        <v>11428</v>
      </c>
      <c r="T1298" t="s">
        <v>11429</v>
      </c>
      <c r="U1298" t="s">
        <v>11430</v>
      </c>
      <c r="V1298" t="s">
        <v>11431</v>
      </c>
      <c r="W1298" t="s">
        <v>11432</v>
      </c>
      <c r="X1298" t="s">
        <v>11433</v>
      </c>
      <c r="Y1298" t="s">
        <v>11434</v>
      </c>
      <c r="Z1298" s="6">
        <f t="shared" si="127"/>
        <v>1599530</v>
      </c>
      <c r="AA1298" s="6">
        <f>IFERROR(VALUE(Table3[[#This Row],[potential revenue]]), 0)</f>
        <v>1599530</v>
      </c>
      <c r="AB1298" t="str">
        <f t="shared" si="128"/>
        <v>Yes</v>
      </c>
      <c r="AC1298">
        <f t="shared" si="125"/>
        <v>0</v>
      </c>
      <c r="AD1298" t="str">
        <f t="shared" si="129"/>
        <v>&gt;₹500</v>
      </c>
      <c r="AE1298" t="str">
        <f t="shared" si="130"/>
        <v>41–50%</v>
      </c>
    </row>
    <row r="1299" spans="1:31" x14ac:dyDescent="0.35">
      <c r="A1299" t="s">
        <v>12474</v>
      </c>
      <c r="B1299" t="s">
        <v>7729</v>
      </c>
      <c r="C1299" t="str">
        <f>PROPER(Table3[[#This Row],[product_name2]])</f>
        <v>Silicone Rubber Earbuds Tips, Eartips, Earpads, Earplugs, For Replacement In Earphones And Bluetooth Medium Size (10 Pcs Black)</v>
      </c>
      <c r="D1299" t="s">
        <v>7730</v>
      </c>
      <c r="E1299" t="s">
        <v>9431</v>
      </c>
      <c r="F1299" t="str">
        <f>LEFT(Table3[[#This Row],[category]], FIND("|", Table3[[#This Row],[category]]) - 1)</f>
        <v>Home&amp;Kitchen</v>
      </c>
      <c r="G1299" t="str">
        <f>MID(Table3[[#This Row],[category]], FIND("|", Table3[[#This Row],[category]]) + 1, FIND("|", Table3[[#This Row],[category]], FIND("|", Table3[[#This Row],[category]]) + 1) - FIND("|", Table3[[#This Row],[category]]) - 1)</f>
        <v>Kitchen&amp;HomeAppliances</v>
      </c>
      <c r="H1299" t="str">
        <f>RIGHT(Table3[[#This Row],[category]], LEN(Table3[[#This Row],[category]]) - FIND("|", Table3[[#This Row],[category]], FIND("|", Table3[[#This Row],[category]]) + 1))</f>
        <v>Vacuum,Cleaning&amp;Ironing|PressureWashers,Steam&amp;WindowCleaners</v>
      </c>
      <c r="I1299" s="6">
        <v>4899</v>
      </c>
      <c r="J1299" s="6">
        <v>8999</v>
      </c>
      <c r="K1299" s="1">
        <f t="shared" si="126"/>
        <v>45.560617846427384</v>
      </c>
      <c r="L1299" s="3">
        <v>0.46</v>
      </c>
      <c r="M1299" s="1">
        <v>4.0999999999999996</v>
      </c>
      <c r="N1299" s="11">
        <v>297</v>
      </c>
      <c r="O1299" s="7">
        <f>IF(ISNUMBER(Table3[[#This Row],[rating]]), Table3[[#This Row],[rating]], "")</f>
        <v>4.0999999999999996</v>
      </c>
      <c r="P1299" s="7">
        <f>Table3[[#This Row],[average rating]] + (Table3[[#This Row],[rating_count]] / 1000)</f>
        <v>4.3969999999999994</v>
      </c>
      <c r="Q1299" s="7">
        <f>IFERROR(ROUND(VALUE(Table3[[#This Row],[rating]]), 0), "")</f>
        <v>4</v>
      </c>
      <c r="R1299" t="s">
        <v>12476</v>
      </c>
      <c r="S1299" t="s">
        <v>12477</v>
      </c>
      <c r="T1299" t="s">
        <v>12478</v>
      </c>
      <c r="U1299" t="s">
        <v>12479</v>
      </c>
      <c r="V1299" t="s">
        <v>12480</v>
      </c>
      <c r="W1299" t="s">
        <v>12481</v>
      </c>
      <c r="X1299" t="s">
        <v>12482</v>
      </c>
      <c r="Y1299" t="s">
        <v>12483</v>
      </c>
      <c r="Z1299" s="6">
        <f t="shared" si="127"/>
        <v>2672703</v>
      </c>
      <c r="AA1299" s="6">
        <f>IFERROR(VALUE(Table3[[#This Row],[potential revenue]]), 0)</f>
        <v>2672703</v>
      </c>
      <c r="AB1299" t="str">
        <f t="shared" si="128"/>
        <v>No</v>
      </c>
      <c r="AC1299">
        <f t="shared" si="125"/>
        <v>0</v>
      </c>
      <c r="AD1299" t="str">
        <f t="shared" si="129"/>
        <v>&gt;₹500</v>
      </c>
      <c r="AE1299" t="str">
        <f t="shared" si="130"/>
        <v>41–50%</v>
      </c>
    </row>
    <row r="1300" spans="1:31" x14ac:dyDescent="0.35">
      <c r="A1300" t="s">
        <v>7729</v>
      </c>
      <c r="B1300" t="s">
        <v>11225</v>
      </c>
      <c r="C1300" t="str">
        <f>PROPER(Table3[[#This Row],[product_name2]])</f>
        <v>Candes Gloster All In One Silent Blower Fan Room Heater Ideal For Small And Medium Area, 2000 Watts (White)</v>
      </c>
      <c r="D1300" t="s">
        <v>11226</v>
      </c>
      <c r="E1300" t="s">
        <v>7731</v>
      </c>
      <c r="F1300" t="str">
        <f>LEFT(Table3[[#This Row],[category]], FIND("|", Table3[[#This Row],[category]]) - 1)</f>
        <v>Electronics</v>
      </c>
      <c r="G1300" t="str">
        <f>MID(Table3[[#This Row],[category]], FIND("|", Table3[[#This Row],[category]]) + 1, FIND("|", Table3[[#This Row],[category]], FIND("|", Table3[[#This Row],[category]]) + 1) - FIND("|", Table3[[#This Row],[category]]) - 1)</f>
        <v>Headphones,Earbuds&amp;Accessories</v>
      </c>
      <c r="H1300" t="str">
        <f>RIGHT(Table3[[#This Row],[category]], LEN(Table3[[#This Row],[category]]) - FIND("|", Table3[[#This Row],[category]], FIND("|", Table3[[#This Row],[category]]) + 1))</f>
        <v>Earpads</v>
      </c>
      <c r="I1300" s="6">
        <v>99</v>
      </c>
      <c r="J1300" s="6">
        <v>999</v>
      </c>
      <c r="K1300" s="1">
        <f t="shared" si="126"/>
        <v>90.090090090090087</v>
      </c>
      <c r="L1300" s="3">
        <v>0.9</v>
      </c>
      <c r="M1300" s="1">
        <v>3.8</v>
      </c>
      <c r="N1300" s="11">
        <v>594</v>
      </c>
      <c r="O1300" s="7">
        <f>IF(ISNUMBER(Table3[[#This Row],[rating]]), Table3[[#This Row],[rating]], "")</f>
        <v>3.8</v>
      </c>
      <c r="P1300" s="7">
        <f>Table3[[#This Row],[average rating]] + (Table3[[#This Row],[rating_count]] / 1000)</f>
        <v>4.3940000000000001</v>
      </c>
      <c r="Q1300" s="7">
        <f>IFERROR(ROUND(VALUE(Table3[[#This Row],[rating]]), 0), "")</f>
        <v>4</v>
      </c>
      <c r="R1300" t="s">
        <v>7732</v>
      </c>
      <c r="S1300" t="s">
        <v>7733</v>
      </c>
      <c r="T1300" t="s">
        <v>7734</v>
      </c>
      <c r="U1300" t="s">
        <v>7735</v>
      </c>
      <c r="V1300" t="s">
        <v>7736</v>
      </c>
      <c r="W1300" t="s">
        <v>7737</v>
      </c>
      <c r="X1300" t="s">
        <v>7738</v>
      </c>
      <c r="Y1300" t="s">
        <v>7739</v>
      </c>
      <c r="Z1300" s="6">
        <f t="shared" si="127"/>
        <v>593406</v>
      </c>
      <c r="AA1300" s="6">
        <f>IFERROR(VALUE(Table3[[#This Row],[potential revenue]]), 0)</f>
        <v>593406</v>
      </c>
      <c r="AB1300" t="str">
        <f t="shared" si="128"/>
        <v>No</v>
      </c>
      <c r="AC1300">
        <f t="shared" si="125"/>
        <v>0</v>
      </c>
      <c r="AD1300" t="str">
        <f t="shared" si="129"/>
        <v>&gt;₹500</v>
      </c>
      <c r="AE1300" t="str">
        <f t="shared" si="130"/>
        <v>91–100%</v>
      </c>
    </row>
    <row r="1301" spans="1:31" x14ac:dyDescent="0.35">
      <c r="A1301" t="s">
        <v>12263</v>
      </c>
      <c r="B1301" t="s">
        <v>7707</v>
      </c>
      <c r="C1301" t="str">
        <f>PROPER(Table3[[#This Row],[product_name2]])</f>
        <v>Esr Screen Protector Compatible With Ipad Pro 11 Inch (2022/2021/2020/2018) And Ipad Air 5/4 (2022/2020, 10.9 Inch), Tempered-Glass Film With Alignment Frame, Scratch Resistant, Hd Clarity, 2 Pack</v>
      </c>
      <c r="D1301" t="s">
        <v>7708</v>
      </c>
      <c r="E1301" t="s">
        <v>9740</v>
      </c>
      <c r="F1301" t="str">
        <f>LEFT(Table3[[#This Row],[category]], FIND("|", Table3[[#This Row],[category]]) - 1)</f>
        <v>Home&amp;Kitchen</v>
      </c>
      <c r="G1301" t="str">
        <f>MID(Table3[[#This Row],[category]], FIND("|", Table3[[#This Row],[category]]) + 1, FIND("|", Table3[[#This Row],[category]], FIND("|", Table3[[#This Row],[category]]) + 1) - FIND("|", Table3[[#This Row],[category]]) - 1)</f>
        <v>Kitchen&amp;HomeAppliances</v>
      </c>
      <c r="H1301" t="str">
        <f>RIGHT(Table3[[#This Row],[category]], LEN(Table3[[#This Row],[category]]) - FIND("|", Table3[[#This Row],[category]], FIND("|", Table3[[#This Row],[category]]) + 1))</f>
        <v>SmallKitchenAppliances|Rice&amp;PastaCookers</v>
      </c>
      <c r="I1301" s="6">
        <v>3685</v>
      </c>
      <c r="J1301" s="6">
        <v>5495</v>
      </c>
      <c r="K1301" s="1">
        <f t="shared" si="126"/>
        <v>32.939035486806191</v>
      </c>
      <c r="L1301" s="3">
        <v>0.33</v>
      </c>
      <c r="M1301" s="1">
        <v>4.0999999999999996</v>
      </c>
      <c r="N1301" s="11">
        <v>290</v>
      </c>
      <c r="O1301" s="7">
        <f>IF(ISNUMBER(Table3[[#This Row],[rating]]), Table3[[#This Row],[rating]], "")</f>
        <v>4.0999999999999996</v>
      </c>
      <c r="P1301" s="7">
        <f>Table3[[#This Row],[average rating]] + (Table3[[#This Row],[rating_count]] / 1000)</f>
        <v>4.3899999999999997</v>
      </c>
      <c r="Q1301" s="7">
        <f>IFERROR(ROUND(VALUE(Table3[[#This Row],[rating]]), 0), "")</f>
        <v>4</v>
      </c>
      <c r="R1301" t="s">
        <v>12265</v>
      </c>
      <c r="S1301" t="s">
        <v>12266</v>
      </c>
      <c r="T1301" t="s">
        <v>12267</v>
      </c>
      <c r="U1301" t="s">
        <v>12268</v>
      </c>
      <c r="V1301" t="s">
        <v>12269</v>
      </c>
      <c r="W1301" t="s">
        <v>12270</v>
      </c>
      <c r="X1301" t="s">
        <v>12271</v>
      </c>
      <c r="Y1301" t="s">
        <v>12272</v>
      </c>
      <c r="Z1301" s="6">
        <f t="shared" si="127"/>
        <v>1593550</v>
      </c>
      <c r="AA1301" s="6">
        <f>IFERROR(VALUE(Table3[[#This Row],[potential revenue]]), 0)</f>
        <v>1593550</v>
      </c>
      <c r="AB1301" t="str">
        <f t="shared" si="128"/>
        <v>Yes</v>
      </c>
      <c r="AC1301">
        <f t="shared" si="125"/>
        <v>0</v>
      </c>
      <c r="AD1301" t="str">
        <f t="shared" si="129"/>
        <v>&lt;₹200</v>
      </c>
      <c r="AE1301" t="str">
        <f t="shared" si="130"/>
        <v>31–40%</v>
      </c>
    </row>
    <row r="1302" spans="1:31" x14ac:dyDescent="0.35">
      <c r="A1302" t="s">
        <v>2682</v>
      </c>
      <c r="B1302" t="s">
        <v>2521</v>
      </c>
      <c r="C1302" t="str">
        <f>PROPER(Table3[[#This Row],[product_name2]])</f>
        <v>Vu 108 Cm (43 Inches) Premium Series Full Hd Smart Led Tv 43Ga (Black)</v>
      </c>
      <c r="D1302" t="s">
        <v>2522</v>
      </c>
      <c r="E1302" t="s">
        <v>20</v>
      </c>
      <c r="F1302" t="str">
        <f>LEFT(Table3[[#This Row],[category]], FIND("|", Table3[[#This Row],[category]]) - 1)</f>
        <v>Computers&amp;Accessories</v>
      </c>
      <c r="G1302" t="str">
        <f>MID(Table3[[#This Row],[category]], FIND("|", Table3[[#This Row],[category]]) + 1, FIND("|", Table3[[#This Row],[category]], FIND("|", Table3[[#This Row],[category]]) + 1) - FIND("|", Table3[[#This Row],[category]]) - 1)</f>
        <v>Accessories&amp;Peripherals</v>
      </c>
      <c r="H1302" t="str">
        <f>RIGHT(Table3[[#This Row],[category]], LEN(Table3[[#This Row],[category]]) - FIND("|", Table3[[#This Row],[category]], FIND("|", Table3[[#This Row],[category]]) + 1))</f>
        <v>Cables&amp;Accessories|Cables|USBCables</v>
      </c>
      <c r="I1302" s="6">
        <v>199</v>
      </c>
      <c r="J1302" s="6">
        <v>999</v>
      </c>
      <c r="K1302" s="1">
        <f t="shared" si="126"/>
        <v>80.08008008008008</v>
      </c>
      <c r="L1302" s="3">
        <v>0.8</v>
      </c>
      <c r="M1302" s="1">
        <v>4.3</v>
      </c>
      <c r="N1302" s="11">
        <v>87</v>
      </c>
      <c r="O1302" s="7">
        <f>IF(ISNUMBER(Table3[[#This Row],[rating]]), Table3[[#This Row],[rating]], "")</f>
        <v>4.3</v>
      </c>
      <c r="P1302" s="7">
        <f>Table3[[#This Row],[average rating]] + (Table3[[#This Row],[rating_count]] / 1000)</f>
        <v>4.3869999999999996</v>
      </c>
      <c r="Q1302" s="7">
        <f>IFERROR(ROUND(VALUE(Table3[[#This Row],[rating]]), 0), "")</f>
        <v>4</v>
      </c>
      <c r="R1302" t="s">
        <v>2684</v>
      </c>
      <c r="S1302" t="s">
        <v>2685</v>
      </c>
      <c r="T1302" t="s">
        <v>2686</v>
      </c>
      <c r="U1302" t="s">
        <v>2687</v>
      </c>
      <c r="V1302" t="s">
        <v>2688</v>
      </c>
      <c r="W1302" t="s">
        <v>2689</v>
      </c>
      <c r="X1302" t="s">
        <v>2690</v>
      </c>
      <c r="Y1302" t="s">
        <v>2691</v>
      </c>
      <c r="Z1302" s="6">
        <f t="shared" si="127"/>
        <v>86913</v>
      </c>
      <c r="AA1302" s="6">
        <f>IFERROR(VALUE(Table3[[#This Row],[potential revenue]]), 0)</f>
        <v>86913</v>
      </c>
      <c r="AB1302" t="str">
        <f t="shared" si="128"/>
        <v>No</v>
      </c>
      <c r="AC1302">
        <f t="shared" si="125"/>
        <v>0</v>
      </c>
      <c r="AD1302" t="str">
        <f t="shared" si="129"/>
        <v>&gt;₹500</v>
      </c>
      <c r="AE1302" t="str">
        <f t="shared" si="130"/>
        <v>81–90%</v>
      </c>
    </row>
    <row r="1303" spans="1:31" x14ac:dyDescent="0.35">
      <c r="A1303" t="s">
        <v>10960</v>
      </c>
      <c r="B1303" t="s">
        <v>7508</v>
      </c>
      <c r="C1303" t="str">
        <f>PROPER(Table3[[#This Row],[product_name2]])</f>
        <v>Classmate Octane Colour Burst-Multicolour Gel Pens (Pack Of 10) | Gold &amp; Silver Glitter Sparkle Pens|10 Colour Ink Shades For Art Lovers And Kids|Fun At Home Essentials</v>
      </c>
      <c r="D1303" t="s">
        <v>7509</v>
      </c>
      <c r="E1303" t="s">
        <v>9105</v>
      </c>
      <c r="F1303" t="str">
        <f>LEFT(Table3[[#This Row],[category]], FIND("|", Table3[[#This Row],[category]]) - 1)</f>
        <v>Home&amp;Kitchen</v>
      </c>
      <c r="G1303" t="str">
        <f>MID(Table3[[#This Row],[category]], FIND("|", Table3[[#This Row],[category]]) + 1, FIND("|", Table3[[#This Row],[category]], FIND("|", Table3[[#This Row],[category]]) + 1) - FIND("|", Table3[[#This Row],[category]]) - 1)</f>
        <v>Kitchen&amp;HomeAppliances</v>
      </c>
      <c r="H1303" t="str">
        <f>RIGHT(Table3[[#This Row],[category]], LEN(Table3[[#This Row],[category]]) - FIND("|", Table3[[#This Row],[category]], FIND("|", Table3[[#This Row],[category]]) + 1))</f>
        <v>SmallKitchenAppliances|SandwichMakers</v>
      </c>
      <c r="I1303" s="6">
        <v>2079</v>
      </c>
      <c r="J1303" s="6">
        <v>3099</v>
      </c>
      <c r="K1303" s="1">
        <f t="shared" si="126"/>
        <v>32.913843175217814</v>
      </c>
      <c r="L1303" s="3">
        <v>0.33</v>
      </c>
      <c r="M1303" s="1">
        <v>4.0999999999999996</v>
      </c>
      <c r="N1303" s="11">
        <v>282</v>
      </c>
      <c r="O1303" s="7">
        <f>IF(ISNUMBER(Table3[[#This Row],[rating]]), Table3[[#This Row],[rating]], "")</f>
        <v>4.0999999999999996</v>
      </c>
      <c r="P1303" s="7">
        <f>Table3[[#This Row],[average rating]] + (Table3[[#This Row],[rating_count]] / 1000)</f>
        <v>4.3819999999999997</v>
      </c>
      <c r="Q1303" s="7">
        <f>IFERROR(ROUND(VALUE(Table3[[#This Row],[rating]]), 0), "")</f>
        <v>4</v>
      </c>
      <c r="R1303" t="s">
        <v>10962</v>
      </c>
      <c r="S1303" t="s">
        <v>10963</v>
      </c>
      <c r="T1303" t="s">
        <v>10964</v>
      </c>
      <c r="U1303" t="s">
        <v>10965</v>
      </c>
      <c r="V1303" t="s">
        <v>10966</v>
      </c>
      <c r="W1303" t="s">
        <v>10967</v>
      </c>
      <c r="X1303" t="s">
        <v>10968</v>
      </c>
      <c r="Y1303" t="s">
        <v>10969</v>
      </c>
      <c r="Z1303" s="6">
        <f t="shared" si="127"/>
        <v>873918</v>
      </c>
      <c r="AA1303" s="6">
        <f>IFERROR(VALUE(Table3[[#This Row],[potential revenue]]), 0)</f>
        <v>873918</v>
      </c>
      <c r="AB1303" t="str">
        <f t="shared" si="128"/>
        <v>Yes</v>
      </c>
      <c r="AC1303">
        <f t="shared" si="125"/>
        <v>0</v>
      </c>
      <c r="AD1303" t="str">
        <f t="shared" si="129"/>
        <v>&lt;₹200</v>
      </c>
      <c r="AE1303" t="str">
        <f t="shared" si="130"/>
        <v>31–40%</v>
      </c>
    </row>
    <row r="1304" spans="1:31" x14ac:dyDescent="0.35">
      <c r="A1304" t="s">
        <v>7189</v>
      </c>
      <c r="B1304" t="s">
        <v>11868</v>
      </c>
      <c r="C1304" t="str">
        <f>PROPER(Table3[[#This Row],[product_name2]])</f>
        <v>Prestige Pwg 07 Wet Grinder, 2L (Multicolor) With Coconut Scraper And Atta Kneader Attachments, 200 Watt</v>
      </c>
      <c r="D1304" t="s">
        <v>11869</v>
      </c>
      <c r="E1304" t="s">
        <v>3082</v>
      </c>
      <c r="F1304" t="str">
        <f>LEFT(Table3[[#This Row],[category]], FIND("|", Table3[[#This Row],[category]]) - 1)</f>
        <v>Electronics</v>
      </c>
      <c r="G1304" t="str">
        <f>MID(Table3[[#This Row],[category]], FIND("|", Table3[[#This Row],[category]]) + 1, FIND("|", Table3[[#This Row],[category]], FIND("|", Table3[[#This Row],[category]]) + 1) - FIND("|", Table3[[#This Row],[category]]) - 1)</f>
        <v>Headphones,Earbuds&amp;Accessories</v>
      </c>
      <c r="H1304" t="str">
        <f>RIGHT(Table3[[#This Row],[category]], LEN(Table3[[#This Row],[category]]) - FIND("|", Table3[[#This Row],[category]], FIND("|", Table3[[#This Row],[category]]) + 1))</f>
        <v>Headphones|In-Ear</v>
      </c>
      <c r="I1304" s="6">
        <v>1599</v>
      </c>
      <c r="J1304" s="6">
        <v>3490</v>
      </c>
      <c r="K1304" s="1">
        <f t="shared" si="126"/>
        <v>54.183381088825215</v>
      </c>
      <c r="L1304" s="3">
        <v>0.54</v>
      </c>
      <c r="M1304" s="1">
        <v>3.7</v>
      </c>
      <c r="N1304" s="11">
        <v>676</v>
      </c>
      <c r="O1304" s="7">
        <f>IF(ISNUMBER(Table3[[#This Row],[rating]]), Table3[[#This Row],[rating]], "")</f>
        <v>3.7</v>
      </c>
      <c r="P1304" s="7">
        <f>Table3[[#This Row],[average rating]] + (Table3[[#This Row],[rating_count]] / 1000)</f>
        <v>4.3760000000000003</v>
      </c>
      <c r="Q1304" s="7">
        <f>IFERROR(ROUND(VALUE(Table3[[#This Row],[rating]]), 0), "")</f>
        <v>4</v>
      </c>
      <c r="R1304" t="s">
        <v>7191</v>
      </c>
      <c r="S1304" t="s">
        <v>7192</v>
      </c>
      <c r="T1304" t="s">
        <v>7193</v>
      </c>
      <c r="U1304" t="s">
        <v>7194</v>
      </c>
      <c r="V1304" t="s">
        <v>7195</v>
      </c>
      <c r="W1304" t="s">
        <v>7196</v>
      </c>
      <c r="X1304" t="s">
        <v>7197</v>
      </c>
      <c r="Y1304" t="s">
        <v>7198</v>
      </c>
      <c r="Z1304" s="6">
        <f t="shared" si="127"/>
        <v>2359240</v>
      </c>
      <c r="AA1304" s="6">
        <f>IFERROR(VALUE(Table3[[#This Row],[potential revenue]]), 0)</f>
        <v>2359240</v>
      </c>
      <c r="AB1304" t="str">
        <f t="shared" si="128"/>
        <v>No</v>
      </c>
      <c r="AC1304">
        <f t="shared" si="125"/>
        <v>0</v>
      </c>
      <c r="AD1304" t="str">
        <f t="shared" si="129"/>
        <v>&gt;₹500</v>
      </c>
      <c r="AE1304" t="str">
        <f t="shared" si="130"/>
        <v>51–60%</v>
      </c>
    </row>
    <row r="1305" spans="1:31" x14ac:dyDescent="0.35">
      <c r="A1305" t="s">
        <v>7856</v>
      </c>
      <c r="B1305" t="s">
        <v>3478</v>
      </c>
      <c r="C1305" t="str">
        <f>PROPER(Table3[[#This Row],[product_name2]])</f>
        <v>Samsung Galaxy M13 5G (Aqua Green, 6Gb, 128Gb Storage) | 5000Mah Battery | Upto 12Gb Ram With Ram Plus</v>
      </c>
      <c r="D1305" t="s">
        <v>3479</v>
      </c>
      <c r="E1305" t="s">
        <v>5146</v>
      </c>
      <c r="F1305" t="str">
        <f>LEFT(Table3[[#This Row],[category]], FIND("|", Table3[[#This Row],[category]]) - 1)</f>
        <v>Computers&amp;Accessories</v>
      </c>
      <c r="G1305" t="str">
        <f>MID(Table3[[#This Row],[category]], FIND("|", Table3[[#This Row],[category]]) + 1, FIND("|", Table3[[#This Row],[category]], FIND("|", Table3[[#This Row],[category]]) + 1) - FIND("|", Table3[[#This Row],[category]]) - 1)</f>
        <v>ExternalDevices&amp;DataStorage</v>
      </c>
      <c r="H1305" t="str">
        <f>RIGHT(Table3[[#This Row],[category]], LEN(Table3[[#This Row],[category]]) - FIND("|", Table3[[#This Row],[category]], FIND("|", Table3[[#This Row],[category]]) + 1))</f>
        <v>ExternalHardDisks</v>
      </c>
      <c r="I1305" s="6">
        <v>499</v>
      </c>
      <c r="J1305" s="6">
        <v>775</v>
      </c>
      <c r="K1305" s="1">
        <f t="shared" si="126"/>
        <v>35.612903225806456</v>
      </c>
      <c r="L1305" s="3">
        <v>0.36</v>
      </c>
      <c r="M1305" s="1">
        <v>4.3</v>
      </c>
      <c r="N1305" s="11">
        <v>74</v>
      </c>
      <c r="O1305" s="7">
        <f>IF(ISNUMBER(Table3[[#This Row],[rating]]), Table3[[#This Row],[rating]], "")</f>
        <v>4.3</v>
      </c>
      <c r="P1305" s="7">
        <f>Table3[[#This Row],[average rating]] + (Table3[[#This Row],[rating_count]] / 1000)</f>
        <v>4.3739999999999997</v>
      </c>
      <c r="Q1305" s="7">
        <f>IFERROR(ROUND(VALUE(Table3[[#This Row],[rating]]), 0), "")</f>
        <v>4</v>
      </c>
      <c r="R1305" t="s">
        <v>7858</v>
      </c>
      <c r="S1305" t="s">
        <v>7859</v>
      </c>
      <c r="T1305" t="s">
        <v>7860</v>
      </c>
      <c r="U1305" t="s">
        <v>7861</v>
      </c>
      <c r="V1305" t="s">
        <v>7862</v>
      </c>
      <c r="W1305" t="s">
        <v>7863</v>
      </c>
      <c r="X1305" t="s">
        <v>7864</v>
      </c>
      <c r="Y1305" t="s">
        <v>7865</v>
      </c>
      <c r="Z1305" s="6">
        <f t="shared" si="127"/>
        <v>57350</v>
      </c>
      <c r="AA1305" s="6">
        <f>IFERROR(VALUE(Table3[[#This Row],[potential revenue]]), 0)</f>
        <v>57350</v>
      </c>
      <c r="AB1305" t="str">
        <f t="shared" si="128"/>
        <v>Yes</v>
      </c>
      <c r="AC1305">
        <f t="shared" si="125"/>
        <v>0</v>
      </c>
      <c r="AD1305" t="str">
        <f t="shared" si="129"/>
        <v>&gt;₹500</v>
      </c>
      <c r="AE1305" t="str">
        <f t="shared" si="130"/>
        <v>31–40%</v>
      </c>
    </row>
    <row r="1306" spans="1:31" x14ac:dyDescent="0.35">
      <c r="A1306" t="s">
        <v>12716</v>
      </c>
      <c r="B1306" t="s">
        <v>12353</v>
      </c>
      <c r="C1306" t="str">
        <f>PROPER(Table3[[#This Row],[product_name2]])</f>
        <v>Bulfyss Plastic Sticky Lint Roller Hair Remover Cleaner Set Of 5 Rolls 150 Sheets, 30 Sheets Each Roll Lint Roller Remover For Clothes, Furniture, Carpet, Dog Fur, Sweater, Dust &amp; Dirt</v>
      </c>
      <c r="D1306" t="s">
        <v>12354</v>
      </c>
      <c r="E1306" t="s">
        <v>8941</v>
      </c>
      <c r="F1306" t="str">
        <f>LEFT(Table3[[#This Row],[category]], FIND("|", Table3[[#This Row],[category]]) - 1)</f>
        <v>Home&amp;Kitchen</v>
      </c>
      <c r="G1306" t="str">
        <f>MID(Table3[[#This Row],[category]], FIND("|", Table3[[#This Row],[category]]) + 1, FIND("|", Table3[[#This Row],[category]], FIND("|", Table3[[#This Row],[category]]) + 1) - FIND("|", Table3[[#This Row],[category]]) - 1)</f>
        <v>Kitchen&amp;HomeAppliances</v>
      </c>
      <c r="H1306" t="str">
        <f>RIGHT(Table3[[#This Row],[category]], LEN(Table3[[#This Row],[category]]) - FIND("|", Table3[[#This Row],[category]], FIND("|", Table3[[#This Row],[category]]) + 1))</f>
        <v>Vacuum,Cleaning&amp;Ironing|Irons,Steamers&amp;Accessories|Irons|SteamIrons</v>
      </c>
      <c r="I1306" s="6">
        <v>1799</v>
      </c>
      <c r="J1306" s="6">
        <v>2599</v>
      </c>
      <c r="K1306" s="1">
        <f t="shared" si="126"/>
        <v>30.781069642170067</v>
      </c>
      <c r="L1306" s="3">
        <v>0.31</v>
      </c>
      <c r="M1306" s="1">
        <v>3.6</v>
      </c>
      <c r="N1306" s="11">
        <v>771</v>
      </c>
      <c r="O1306" s="7">
        <f>IF(ISNUMBER(Table3[[#This Row],[rating]]), Table3[[#This Row],[rating]], "")</f>
        <v>3.6</v>
      </c>
      <c r="P1306" s="7">
        <f>Table3[[#This Row],[average rating]] + (Table3[[#This Row],[rating_count]] / 1000)</f>
        <v>4.3710000000000004</v>
      </c>
      <c r="Q1306" s="7">
        <f>IFERROR(ROUND(VALUE(Table3[[#This Row],[rating]]), 0), "")</f>
        <v>4</v>
      </c>
      <c r="R1306" t="s">
        <v>12718</v>
      </c>
      <c r="S1306" t="s">
        <v>12719</v>
      </c>
      <c r="T1306" t="s">
        <v>12720</v>
      </c>
      <c r="U1306" t="s">
        <v>12721</v>
      </c>
      <c r="V1306" t="s">
        <v>12722</v>
      </c>
      <c r="W1306" t="s">
        <v>12723</v>
      </c>
      <c r="X1306" t="s">
        <v>12724</v>
      </c>
      <c r="Y1306" t="s">
        <v>12725</v>
      </c>
      <c r="Z1306" s="6">
        <f t="shared" si="127"/>
        <v>2003829</v>
      </c>
      <c r="AA1306" s="6">
        <f>IFERROR(VALUE(Table3[[#This Row],[potential revenue]]), 0)</f>
        <v>2003829</v>
      </c>
      <c r="AB1306" t="str">
        <f t="shared" si="128"/>
        <v>No</v>
      </c>
      <c r="AC1306">
        <f t="shared" si="125"/>
        <v>0</v>
      </c>
      <c r="AD1306" t="str">
        <f t="shared" si="129"/>
        <v>₹200–₹500</v>
      </c>
      <c r="AE1306" t="str">
        <f t="shared" si="130"/>
        <v>31–40%</v>
      </c>
    </row>
    <row r="1307" spans="1:31" x14ac:dyDescent="0.35">
      <c r="A1307" t="s">
        <v>11375</v>
      </c>
      <c r="B1307" t="s">
        <v>5427</v>
      </c>
      <c r="C1307" t="str">
        <f>PROPER(Table3[[#This Row],[product_name2]])</f>
        <v>Casio Fx-82Ms 2Nd Gen Non-Programmable Scientific Calculator, 240 Functions And 2-Line Display, Black</v>
      </c>
      <c r="D1307" t="s">
        <v>5428</v>
      </c>
      <c r="E1307" t="s">
        <v>9431</v>
      </c>
      <c r="F1307" t="str">
        <f>LEFT(Table3[[#This Row],[category]], FIND("|", Table3[[#This Row],[category]]) - 1)</f>
        <v>Home&amp;Kitchen</v>
      </c>
      <c r="G1307" t="str">
        <f>MID(Table3[[#This Row],[category]], FIND("|", Table3[[#This Row],[category]]) + 1, FIND("|", Table3[[#This Row],[category]], FIND("|", Table3[[#This Row],[category]]) + 1) - FIND("|", Table3[[#This Row],[category]]) - 1)</f>
        <v>Kitchen&amp;HomeAppliances</v>
      </c>
      <c r="H1307" t="str">
        <f>RIGHT(Table3[[#This Row],[category]], LEN(Table3[[#This Row],[category]]) - FIND("|", Table3[[#This Row],[category]], FIND("|", Table3[[#This Row],[category]]) + 1))</f>
        <v>Vacuum,Cleaning&amp;Ironing|PressureWashers,Steam&amp;WindowCleaners</v>
      </c>
      <c r="I1307" s="6">
        <v>5999</v>
      </c>
      <c r="J1307" s="6">
        <v>9999</v>
      </c>
      <c r="K1307" s="1">
        <f t="shared" si="126"/>
        <v>40.004000400039999</v>
      </c>
      <c r="L1307" s="3">
        <v>0.4</v>
      </c>
      <c r="M1307" s="1">
        <v>4.2</v>
      </c>
      <c r="N1307" s="11">
        <v>170</v>
      </c>
      <c r="O1307" s="7">
        <f>IF(ISNUMBER(Table3[[#This Row],[rating]]), Table3[[#This Row],[rating]], "")</f>
        <v>4.2</v>
      </c>
      <c r="P1307" s="7">
        <f>Table3[[#This Row],[average rating]] + (Table3[[#This Row],[rating_count]] / 1000)</f>
        <v>4.37</v>
      </c>
      <c r="Q1307" s="7">
        <f>IFERROR(ROUND(VALUE(Table3[[#This Row],[rating]]), 0), "")</f>
        <v>4</v>
      </c>
      <c r="R1307" t="s">
        <v>11377</v>
      </c>
      <c r="S1307" t="s">
        <v>11378</v>
      </c>
      <c r="T1307" t="s">
        <v>11379</v>
      </c>
      <c r="U1307" t="s">
        <v>11380</v>
      </c>
      <c r="V1307" t="s">
        <v>11381</v>
      </c>
      <c r="W1307" t="s">
        <v>11382</v>
      </c>
      <c r="X1307" t="s">
        <v>11383</v>
      </c>
      <c r="Y1307" t="s">
        <v>11384</v>
      </c>
      <c r="Z1307" s="6">
        <f t="shared" si="127"/>
        <v>1699830</v>
      </c>
      <c r="AA1307" s="6">
        <f>IFERROR(VALUE(Table3[[#This Row],[potential revenue]]), 0)</f>
        <v>1699830</v>
      </c>
      <c r="AB1307" t="str">
        <f t="shared" si="128"/>
        <v>No</v>
      </c>
      <c r="AC1307">
        <f t="shared" si="125"/>
        <v>0</v>
      </c>
      <c r="AD1307" t="str">
        <f t="shared" si="129"/>
        <v>&gt;₹500</v>
      </c>
      <c r="AE1307" t="str">
        <f t="shared" si="130"/>
        <v>41–50%</v>
      </c>
    </row>
    <row r="1308" spans="1:31" x14ac:dyDescent="0.35">
      <c r="A1308" t="s">
        <v>9184</v>
      </c>
      <c r="B1308" t="s">
        <v>79</v>
      </c>
      <c r="C1308" t="str">
        <f>PROPER(Table3[[#This Row],[product_name2]])</f>
        <v>Boat Micro Usb 55 Tangle-Free, Sturdy Micro Usb Cable With 3A Fast Charging &amp; 480Mbps Data Transmission (Black)</v>
      </c>
      <c r="D1308" t="s">
        <v>80</v>
      </c>
      <c r="E1308" t="s">
        <v>8595</v>
      </c>
      <c r="F1308" t="str">
        <f>LEFT(Table3[[#This Row],[category]], FIND("|", Table3[[#This Row],[category]]) - 1)</f>
        <v>Home&amp;Kitchen</v>
      </c>
      <c r="G1308" t="str">
        <f>MID(Table3[[#This Row],[category]], FIND("|", Table3[[#This Row],[category]]) + 1, FIND("|", Table3[[#This Row],[category]], FIND("|", Table3[[#This Row],[category]]) + 1) - FIND("|", Table3[[#This Row],[category]]) - 1)</f>
        <v>Heating,Cooling&amp;AirQuality</v>
      </c>
      <c r="H1308" t="str">
        <f>RIGHT(Table3[[#This Row],[category]], LEN(Table3[[#This Row],[category]]) - FIND("|", Table3[[#This Row],[category]], FIND("|", Table3[[#This Row],[category]]) + 1))</f>
        <v>RoomHeaters|ElectricHeaters</v>
      </c>
      <c r="I1308" s="6">
        <v>799</v>
      </c>
      <c r="J1308" s="6">
        <v>1989</v>
      </c>
      <c r="K1308" s="1">
        <f t="shared" si="126"/>
        <v>59.82905982905983</v>
      </c>
      <c r="L1308" s="3">
        <v>0.6</v>
      </c>
      <c r="M1308" s="1">
        <v>4.3</v>
      </c>
      <c r="N1308" s="11">
        <v>70</v>
      </c>
      <c r="O1308" s="7">
        <f>IF(ISNUMBER(Table3[[#This Row],[rating]]), Table3[[#This Row],[rating]], "")</f>
        <v>4.3</v>
      </c>
      <c r="P1308" s="7">
        <f>Table3[[#This Row],[average rating]] + (Table3[[#This Row],[rating_count]] / 1000)</f>
        <v>4.37</v>
      </c>
      <c r="Q1308" s="7">
        <f>IFERROR(ROUND(VALUE(Table3[[#This Row],[rating]]), 0), "")</f>
        <v>4</v>
      </c>
      <c r="R1308" t="s">
        <v>9186</v>
      </c>
      <c r="S1308" t="s">
        <v>9187</v>
      </c>
      <c r="T1308" t="s">
        <v>9188</v>
      </c>
      <c r="U1308" t="s">
        <v>9189</v>
      </c>
      <c r="V1308" t="s">
        <v>9190</v>
      </c>
      <c r="W1308" t="s">
        <v>9191</v>
      </c>
      <c r="X1308" t="s">
        <v>9192</v>
      </c>
      <c r="Y1308" t="s">
        <v>9193</v>
      </c>
      <c r="Z1308" s="6">
        <f t="shared" si="127"/>
        <v>139230</v>
      </c>
      <c r="AA1308" s="6">
        <f>IFERROR(VALUE(Table3[[#This Row],[potential revenue]]), 0)</f>
        <v>139230</v>
      </c>
      <c r="AB1308" t="str">
        <f t="shared" si="128"/>
        <v>No</v>
      </c>
      <c r="AC1308">
        <f t="shared" si="125"/>
        <v>0</v>
      </c>
      <c r="AD1308" t="str">
        <f t="shared" si="129"/>
        <v>&gt;₹500</v>
      </c>
      <c r="AE1308" t="str">
        <f t="shared" si="130"/>
        <v>51–60%</v>
      </c>
    </row>
    <row r="1309" spans="1:31" x14ac:dyDescent="0.35">
      <c r="A1309" t="s">
        <v>2767</v>
      </c>
      <c r="B1309" t="s">
        <v>5945</v>
      </c>
      <c r="C1309" t="str">
        <f>PROPER(Table3[[#This Row],[product_name2]])</f>
        <v>Boat Airdopes 171 In Ear Bluetooth True Wireless Earbuds With Upto 13 Hours Battery, Ipx4, Bluetooth V5.0, Dual Tone Finish With Mic (Mysterious Blue)</v>
      </c>
      <c r="D1309" t="s">
        <v>5946</v>
      </c>
      <c r="E1309" t="s">
        <v>20</v>
      </c>
      <c r="F1309" t="str">
        <f>LEFT(Table3[[#This Row],[category]], FIND("|", Table3[[#This Row],[category]]) - 1)</f>
        <v>Computers&amp;Accessories</v>
      </c>
      <c r="G1309" t="str">
        <f>MID(Table3[[#This Row],[category]], FIND("|", Table3[[#This Row],[category]]) + 1, FIND("|", Table3[[#This Row],[category]], FIND("|", Table3[[#This Row],[category]]) + 1) - FIND("|", Table3[[#This Row],[category]]) - 1)</f>
        <v>Accessories&amp;Peripherals</v>
      </c>
      <c r="H1309" t="str">
        <f>RIGHT(Table3[[#This Row],[category]], LEN(Table3[[#This Row],[category]]) - FIND("|", Table3[[#This Row],[category]], FIND("|", Table3[[#This Row],[category]]) + 1))</f>
        <v>Cables&amp;Accessories|Cables|USBCables</v>
      </c>
      <c r="I1309" s="6">
        <v>129</v>
      </c>
      <c r="J1309" s="6">
        <v>599</v>
      </c>
      <c r="K1309" s="1">
        <f t="shared" si="126"/>
        <v>78.464106844741238</v>
      </c>
      <c r="L1309" s="3">
        <v>0.78</v>
      </c>
      <c r="M1309" s="1">
        <v>4.0999999999999996</v>
      </c>
      <c r="N1309" s="11">
        <v>265</v>
      </c>
      <c r="O1309" s="7">
        <f>IF(ISNUMBER(Table3[[#This Row],[rating]]), Table3[[#This Row],[rating]], "")</f>
        <v>4.0999999999999996</v>
      </c>
      <c r="P1309" s="7">
        <f>Table3[[#This Row],[average rating]] + (Table3[[#This Row],[rating_count]] / 1000)</f>
        <v>4.3649999999999993</v>
      </c>
      <c r="Q1309" s="7">
        <f>IFERROR(ROUND(VALUE(Table3[[#This Row],[rating]]), 0), "")</f>
        <v>4</v>
      </c>
      <c r="R1309" t="s">
        <v>2769</v>
      </c>
      <c r="S1309" t="s">
        <v>2770</v>
      </c>
      <c r="T1309" t="s">
        <v>2771</v>
      </c>
      <c r="U1309" t="s">
        <v>2772</v>
      </c>
      <c r="V1309" t="s">
        <v>2773</v>
      </c>
      <c r="W1309" t="s">
        <v>2774</v>
      </c>
      <c r="X1309" t="s">
        <v>2775</v>
      </c>
      <c r="Y1309" t="s">
        <v>2776</v>
      </c>
      <c r="Z1309" s="6">
        <f t="shared" si="127"/>
        <v>158735</v>
      </c>
      <c r="AA1309" s="6">
        <f>IFERROR(VALUE(Table3[[#This Row],[potential revenue]]), 0)</f>
        <v>158735</v>
      </c>
      <c r="AB1309" t="str">
        <f t="shared" si="128"/>
        <v>Yes</v>
      </c>
      <c r="AC1309">
        <f t="shared" si="125"/>
        <v>0</v>
      </c>
      <c r="AD1309" t="str">
        <f t="shared" si="129"/>
        <v>&gt;₹500</v>
      </c>
      <c r="AE1309" t="str">
        <f t="shared" si="130"/>
        <v>71–80%</v>
      </c>
    </row>
    <row r="1310" spans="1:31" x14ac:dyDescent="0.35">
      <c r="A1310" t="s">
        <v>2672</v>
      </c>
      <c r="B1310" t="s">
        <v>4328</v>
      </c>
      <c r="C1310" t="str">
        <f>PROPER(Table3[[#This Row],[product_name2]])</f>
        <v>Samsung Original Ehs64 Wired In Ear Earphones With Mic, Black</v>
      </c>
      <c r="D1310" t="s">
        <v>4329</v>
      </c>
      <c r="E1310" t="s">
        <v>101</v>
      </c>
      <c r="F1310" t="str">
        <f>LEFT(Table3[[#This Row],[category]], FIND("|", Table3[[#This Row],[category]]) - 1)</f>
        <v>Computers&amp;Accessories</v>
      </c>
      <c r="G1310" t="str">
        <f>MID(Table3[[#This Row],[category]], FIND("|", Table3[[#This Row],[category]]) + 1, FIND("|", Table3[[#This Row],[category]], FIND("|", Table3[[#This Row],[category]]) + 1) - FIND("|", Table3[[#This Row],[category]]) - 1)</f>
        <v>NetworkingDevices</v>
      </c>
      <c r="H1310" t="str">
        <f>RIGHT(Table3[[#This Row],[category]], LEN(Table3[[#This Row],[category]]) - FIND("|", Table3[[#This Row],[category]], FIND("|", Table3[[#This Row],[category]]) + 1))</f>
        <v>NetworkAdapters|WirelessUSBAdapters</v>
      </c>
      <c r="I1310" s="6">
        <v>218</v>
      </c>
      <c r="J1310" s="6">
        <v>999</v>
      </c>
      <c r="K1310" s="1">
        <f t="shared" si="126"/>
        <v>78.178178178178186</v>
      </c>
      <c r="L1310" s="3">
        <v>0.78</v>
      </c>
      <c r="M1310" s="1">
        <v>4.2</v>
      </c>
      <c r="N1310" s="11">
        <v>163</v>
      </c>
      <c r="O1310" s="7">
        <f>IF(ISNUMBER(Table3[[#This Row],[rating]]), Table3[[#This Row],[rating]], "")</f>
        <v>4.2</v>
      </c>
      <c r="P1310" s="7">
        <f>Table3[[#This Row],[average rating]] + (Table3[[#This Row],[rating_count]] / 1000)</f>
        <v>4.3630000000000004</v>
      </c>
      <c r="Q1310" s="7">
        <f>IFERROR(ROUND(VALUE(Table3[[#This Row],[rating]]), 0), "")</f>
        <v>4</v>
      </c>
      <c r="R1310" t="s">
        <v>2674</v>
      </c>
      <c r="S1310" t="s">
        <v>2675</v>
      </c>
      <c r="T1310" t="s">
        <v>2676</v>
      </c>
      <c r="U1310" t="s">
        <v>2677</v>
      </c>
      <c r="V1310" t="s">
        <v>2678</v>
      </c>
      <c r="W1310" t="s">
        <v>2679</v>
      </c>
      <c r="X1310" t="s">
        <v>2680</v>
      </c>
      <c r="Y1310" t="s">
        <v>2681</v>
      </c>
      <c r="Z1310" s="6">
        <f t="shared" si="127"/>
        <v>162837</v>
      </c>
      <c r="AA1310" s="6">
        <f>IFERROR(VALUE(Table3[[#This Row],[potential revenue]]), 0)</f>
        <v>162837</v>
      </c>
      <c r="AB1310" t="str">
        <f t="shared" si="128"/>
        <v>Yes</v>
      </c>
      <c r="AC1310">
        <f t="shared" si="125"/>
        <v>0</v>
      </c>
      <c r="AD1310" t="str">
        <f t="shared" si="129"/>
        <v>&lt;₹200</v>
      </c>
      <c r="AE1310" t="str">
        <f t="shared" si="130"/>
        <v>71–80%</v>
      </c>
    </row>
    <row r="1311" spans="1:31" x14ac:dyDescent="0.35">
      <c r="A1311" t="s">
        <v>10660</v>
      </c>
      <c r="B1311" t="s">
        <v>10478</v>
      </c>
      <c r="C1311" t="str">
        <f>PROPER(Table3[[#This Row],[product_name2]])</f>
        <v>Philips Gc1920/28 1440-Watt Non-Stick Soleplate Steam Iron</v>
      </c>
      <c r="D1311" t="s">
        <v>10479</v>
      </c>
      <c r="E1311" t="s">
        <v>9013</v>
      </c>
      <c r="F1311" t="str">
        <f>LEFT(Table3[[#This Row],[category]], FIND("|", Table3[[#This Row],[category]]) - 1)</f>
        <v>Home&amp;Kitchen</v>
      </c>
      <c r="G1311" t="str">
        <f>MID(Table3[[#This Row],[category]], FIND("|", Table3[[#This Row],[category]]) + 1, FIND("|", Table3[[#This Row],[category]], FIND("|", Table3[[#This Row],[category]]) + 1) - FIND("|", Table3[[#This Row],[category]]) - 1)</f>
        <v>Kitchen&amp;HomeAppliances</v>
      </c>
      <c r="H1311" t="str">
        <f>RIGHT(Table3[[#This Row],[category]], LEN(Table3[[#This Row],[category]]) - FIND("|", Table3[[#This Row],[category]], FIND("|", Table3[[#This Row],[category]]) + 1))</f>
        <v>Vacuum,Cleaning&amp;Ironing|Vacuums&amp;FloorCare|Vacuums|HandheldVacuums</v>
      </c>
      <c r="I1311" s="6">
        <v>1547</v>
      </c>
      <c r="J1311" s="6">
        <v>2890</v>
      </c>
      <c r="K1311" s="1">
        <f t="shared" si="126"/>
        <v>46.470588235294116</v>
      </c>
      <c r="L1311" s="3">
        <v>0.46</v>
      </c>
      <c r="M1311" s="1">
        <v>3.9</v>
      </c>
      <c r="N1311" s="11">
        <v>463</v>
      </c>
      <c r="O1311" s="7">
        <f>IF(ISNUMBER(Table3[[#This Row],[rating]]), Table3[[#This Row],[rating]], "")</f>
        <v>3.9</v>
      </c>
      <c r="P1311" s="7">
        <f>Table3[[#This Row],[average rating]] + (Table3[[#This Row],[rating_count]] / 1000)</f>
        <v>4.3629999999999995</v>
      </c>
      <c r="Q1311" s="7">
        <f>IFERROR(ROUND(VALUE(Table3[[#This Row],[rating]]), 0), "")</f>
        <v>4</v>
      </c>
      <c r="R1311" t="s">
        <v>10662</v>
      </c>
      <c r="S1311" t="s">
        <v>10663</v>
      </c>
      <c r="T1311" t="s">
        <v>10664</v>
      </c>
      <c r="U1311" t="s">
        <v>10665</v>
      </c>
      <c r="V1311" t="s">
        <v>10666</v>
      </c>
      <c r="W1311" t="s">
        <v>10667</v>
      </c>
      <c r="X1311" t="s">
        <v>10668</v>
      </c>
      <c r="Y1311" t="s">
        <v>10669</v>
      </c>
      <c r="Z1311" s="6">
        <f t="shared" si="127"/>
        <v>1338070</v>
      </c>
      <c r="AA1311" s="6">
        <f>IFERROR(VALUE(Table3[[#This Row],[potential revenue]]), 0)</f>
        <v>1338070</v>
      </c>
      <c r="AB1311" t="str">
        <f t="shared" si="128"/>
        <v>Yes</v>
      </c>
      <c r="AC1311">
        <f t="shared" si="125"/>
        <v>0</v>
      </c>
      <c r="AD1311" t="str">
        <f t="shared" si="129"/>
        <v>₹200–₹500</v>
      </c>
      <c r="AE1311" t="str">
        <f t="shared" si="130"/>
        <v>41–50%</v>
      </c>
    </row>
    <row r="1312" spans="1:31" x14ac:dyDescent="0.35">
      <c r="A1312" t="s">
        <v>8876</v>
      </c>
      <c r="B1312" t="s">
        <v>7137</v>
      </c>
      <c r="C1312" t="str">
        <f>PROPER(Table3[[#This Row],[product_name2]])</f>
        <v>Logitech Pebble M350 Wireless Mouse With Bluetooth Or Usb - Silent, Slim Computer Mouse With Quiet Click For Laptop, Notebook, Pc And Mac - Graphite</v>
      </c>
      <c r="D1312" t="s">
        <v>7138</v>
      </c>
      <c r="E1312" t="s">
        <v>8617</v>
      </c>
      <c r="F1312" t="str">
        <f>LEFT(Table3[[#This Row],[category]], FIND("|", Table3[[#This Row],[category]]) - 1)</f>
        <v>Home&amp;Kitchen</v>
      </c>
      <c r="G1312" t="str">
        <f>MID(Table3[[#This Row],[category]], FIND("|", Table3[[#This Row],[category]]) + 1, FIND("|", Table3[[#This Row],[category]], FIND("|", Table3[[#This Row],[category]]) + 1) - FIND("|", Table3[[#This Row],[category]]) - 1)</f>
        <v>Kitchen&amp;HomeAppliances</v>
      </c>
      <c r="H1312" t="str">
        <f>RIGHT(Table3[[#This Row],[category]], LEN(Table3[[#This Row],[category]]) - FIND("|", Table3[[#This Row],[category]], FIND("|", Table3[[#This Row],[category]]) + 1))</f>
        <v>Vacuum,Cleaning&amp;Ironing|Irons,Steamers&amp;Accessories|LintShavers</v>
      </c>
      <c r="I1312" s="6">
        <v>398</v>
      </c>
      <c r="J1312" s="6">
        <v>1999</v>
      </c>
      <c r="K1312" s="1">
        <f t="shared" si="126"/>
        <v>80.090045022511262</v>
      </c>
      <c r="L1312" s="3">
        <v>0.8</v>
      </c>
      <c r="M1312" s="1">
        <v>4.0999999999999996</v>
      </c>
      <c r="N1312" s="11">
        <v>257</v>
      </c>
      <c r="O1312" s="7">
        <f>IF(ISNUMBER(Table3[[#This Row],[rating]]), Table3[[#This Row],[rating]], "")</f>
        <v>4.0999999999999996</v>
      </c>
      <c r="P1312" s="7">
        <f>Table3[[#This Row],[average rating]] + (Table3[[#This Row],[rating_count]] / 1000)</f>
        <v>4.3569999999999993</v>
      </c>
      <c r="Q1312" s="7">
        <f>IFERROR(ROUND(VALUE(Table3[[#This Row],[rating]]), 0), "")</f>
        <v>4</v>
      </c>
      <c r="R1312" t="s">
        <v>8878</v>
      </c>
      <c r="S1312" t="s">
        <v>8879</v>
      </c>
      <c r="T1312" t="s">
        <v>8880</v>
      </c>
      <c r="U1312" t="s">
        <v>8881</v>
      </c>
      <c r="V1312" t="s">
        <v>8882</v>
      </c>
      <c r="W1312" t="s">
        <v>8883</v>
      </c>
      <c r="X1312" t="s">
        <v>8884</v>
      </c>
      <c r="Y1312" t="s">
        <v>8885</v>
      </c>
      <c r="Z1312" s="6">
        <f t="shared" si="127"/>
        <v>513743</v>
      </c>
      <c r="AA1312" s="6">
        <f>IFERROR(VALUE(Table3[[#This Row],[potential revenue]]), 0)</f>
        <v>513743</v>
      </c>
      <c r="AB1312" t="str">
        <f t="shared" si="128"/>
        <v>No</v>
      </c>
      <c r="AC1312">
        <f t="shared" si="125"/>
        <v>0</v>
      </c>
      <c r="AD1312" t="str">
        <f t="shared" si="129"/>
        <v>&gt;₹500</v>
      </c>
      <c r="AE1312" t="str">
        <f t="shared" si="130"/>
        <v>81–90%</v>
      </c>
    </row>
    <row r="1313" spans="1:31" x14ac:dyDescent="0.35">
      <c r="A1313" t="s">
        <v>12656</v>
      </c>
      <c r="B1313" t="s">
        <v>5621</v>
      </c>
      <c r="C1313" t="str">
        <f>PROPER(Table3[[#This Row],[product_name2]])</f>
        <v>Quantum Qhm-7406 Full-Sized Keyboard With () Rupee Symbol, Hotkeys And 3-Pieces Led Function For Desktop/Laptop/Smart Tv Spill-Resistant Wired Usb Keyboard With 10 Million Keystrokes Lifespan (Black)</v>
      </c>
      <c r="D1313" t="s">
        <v>5622</v>
      </c>
      <c r="E1313" t="s">
        <v>8690</v>
      </c>
      <c r="F1313" t="str">
        <f>LEFT(Table3[[#This Row],[category]], FIND("|", Table3[[#This Row],[category]]) - 1)</f>
        <v>Home&amp;Kitchen</v>
      </c>
      <c r="G1313" t="str">
        <f>MID(Table3[[#This Row],[category]], FIND("|", Table3[[#This Row],[category]]) + 1, FIND("|", Table3[[#This Row],[category]], FIND("|", Table3[[#This Row],[category]]) + 1) - FIND("|", Table3[[#This Row],[category]]) - 1)</f>
        <v>Kitchen&amp;HomeAppliances</v>
      </c>
      <c r="H1313" t="str">
        <f>RIGHT(Table3[[#This Row],[category]], LEN(Table3[[#This Row],[category]]) - FIND("|", Table3[[#This Row],[category]], FIND("|", Table3[[#This Row],[category]]) + 1))</f>
        <v>SmallKitchenAppliances|InductionCooktop</v>
      </c>
      <c r="I1313" s="6">
        <v>1601</v>
      </c>
      <c r="J1313" s="6">
        <v>3890</v>
      </c>
      <c r="K1313" s="1">
        <f t="shared" si="126"/>
        <v>58.843187660668384</v>
      </c>
      <c r="L1313" s="3">
        <v>0.59</v>
      </c>
      <c r="M1313" s="1">
        <v>4.2</v>
      </c>
      <c r="N1313" s="11">
        <v>156</v>
      </c>
      <c r="O1313" s="7">
        <f>IF(ISNUMBER(Table3[[#This Row],[rating]]), Table3[[#This Row],[rating]], "")</f>
        <v>4.2</v>
      </c>
      <c r="P1313" s="7">
        <f>Table3[[#This Row],[average rating]] + (Table3[[#This Row],[rating_count]] / 1000)</f>
        <v>4.3559999999999999</v>
      </c>
      <c r="Q1313" s="7">
        <f>IFERROR(ROUND(VALUE(Table3[[#This Row],[rating]]), 0), "")</f>
        <v>4</v>
      </c>
      <c r="R1313" t="s">
        <v>12658</v>
      </c>
      <c r="S1313" t="s">
        <v>12659</v>
      </c>
      <c r="T1313" t="s">
        <v>12660</v>
      </c>
      <c r="U1313" t="s">
        <v>12661</v>
      </c>
      <c r="V1313" t="s">
        <v>12662</v>
      </c>
      <c r="W1313" t="s">
        <v>12663</v>
      </c>
      <c r="X1313" t="s">
        <v>12664</v>
      </c>
      <c r="Y1313" t="s">
        <v>12665</v>
      </c>
      <c r="Z1313" s="6">
        <f t="shared" si="127"/>
        <v>606840</v>
      </c>
      <c r="AA1313" s="6">
        <f>IFERROR(VALUE(Table3[[#This Row],[potential revenue]]), 0)</f>
        <v>606840</v>
      </c>
      <c r="AB1313" t="str">
        <f t="shared" si="128"/>
        <v>Yes</v>
      </c>
      <c r="AC1313">
        <f t="shared" si="125"/>
        <v>0</v>
      </c>
      <c r="AD1313" t="str">
        <f t="shared" si="129"/>
        <v>₹200–₹500</v>
      </c>
      <c r="AE1313" t="str">
        <f t="shared" si="130"/>
        <v>51–60%</v>
      </c>
    </row>
    <row r="1314" spans="1:31" x14ac:dyDescent="0.35">
      <c r="A1314" t="s">
        <v>12403</v>
      </c>
      <c r="B1314" t="s">
        <v>3828</v>
      </c>
      <c r="C1314" t="str">
        <f>PROPER(Table3[[#This Row],[product_name2]])</f>
        <v>Mi 33W Soniccharge 2.0 Usb Charger For Cellular Phones - White</v>
      </c>
      <c r="D1314" t="s">
        <v>3829</v>
      </c>
      <c r="E1314" t="s">
        <v>8584</v>
      </c>
      <c r="F1314" t="str">
        <f>LEFT(Table3[[#This Row],[category]], FIND("|", Table3[[#This Row],[category]]) - 1)</f>
        <v>Home&amp;Kitchen</v>
      </c>
      <c r="G1314" t="str">
        <f>MID(Table3[[#This Row],[category]], FIND("|", Table3[[#This Row],[category]]) + 1, FIND("|", Table3[[#This Row],[category]], FIND("|", Table3[[#This Row],[category]]) + 1) - FIND("|", Table3[[#This Row],[category]]) - 1)</f>
        <v>Kitchen&amp;HomeAppliances</v>
      </c>
      <c r="H1314" t="str">
        <f>RIGHT(Table3[[#This Row],[category]], LEN(Table3[[#This Row],[category]]) - FIND("|", Table3[[#This Row],[category]], FIND("|", Table3[[#This Row],[category]]) + 1))</f>
        <v>SmallKitchenAppliances|Kettles&amp;HotWaterDispensers|ElectricKettles</v>
      </c>
      <c r="I1314" s="6">
        <v>1260</v>
      </c>
      <c r="J1314" s="6">
        <v>2299</v>
      </c>
      <c r="K1314" s="1">
        <f t="shared" si="126"/>
        <v>45.193562418442802</v>
      </c>
      <c r="L1314" s="3">
        <v>0.45</v>
      </c>
      <c r="M1314" s="1">
        <v>4.3</v>
      </c>
      <c r="N1314" s="11">
        <v>55</v>
      </c>
      <c r="O1314" s="7">
        <f>IF(ISNUMBER(Table3[[#This Row],[rating]]), Table3[[#This Row],[rating]], "")</f>
        <v>4.3</v>
      </c>
      <c r="P1314" s="7">
        <f>Table3[[#This Row],[average rating]] + (Table3[[#This Row],[rating_count]] / 1000)</f>
        <v>4.3549999999999995</v>
      </c>
      <c r="Q1314" s="7">
        <f>IFERROR(ROUND(VALUE(Table3[[#This Row],[rating]]), 0), "")</f>
        <v>4</v>
      </c>
      <c r="R1314" t="s">
        <v>12405</v>
      </c>
      <c r="S1314" t="s">
        <v>12406</v>
      </c>
      <c r="T1314" t="s">
        <v>12407</v>
      </c>
      <c r="U1314" t="s">
        <v>12408</v>
      </c>
      <c r="V1314" t="s">
        <v>12409</v>
      </c>
      <c r="W1314" t="s">
        <v>12410</v>
      </c>
      <c r="X1314" t="s">
        <v>12411</v>
      </c>
      <c r="Y1314" t="s">
        <v>12412</v>
      </c>
      <c r="Z1314" s="6">
        <f t="shared" si="127"/>
        <v>126445</v>
      </c>
      <c r="AA1314" s="6">
        <f>IFERROR(VALUE(Table3[[#This Row],[potential revenue]]), 0)</f>
        <v>126445</v>
      </c>
      <c r="AB1314" t="str">
        <f t="shared" si="128"/>
        <v>Yes</v>
      </c>
      <c r="AC1314">
        <f t="shared" si="125"/>
        <v>0</v>
      </c>
      <c r="AD1314" t="str">
        <f t="shared" si="129"/>
        <v>&gt;₹500</v>
      </c>
      <c r="AE1314" t="str">
        <f t="shared" si="130"/>
        <v>41–50%</v>
      </c>
    </row>
    <row r="1315" spans="1:31" x14ac:dyDescent="0.35">
      <c r="A1315" t="s">
        <v>1502</v>
      </c>
      <c r="B1315" t="s">
        <v>7983</v>
      </c>
      <c r="C1315" t="str">
        <f>PROPER(Table3[[#This Row],[product_name2]])</f>
        <v>Digitek¬Æ (Dls-9Ft) Lightweight &amp; Portable Aluminum Alloy Light Stand For Ring Light, Reflector, Flash Units, Diffuser, Portrait, Softbox, Studio Lighting &amp; More Ideal For Outdoor &amp; Indoor Shoots</v>
      </c>
      <c r="D1315" t="s">
        <v>7984</v>
      </c>
      <c r="E1315" t="s">
        <v>469</v>
      </c>
      <c r="F1315" t="str">
        <f>LEFT(Table3[[#This Row],[category]], FIND("|", Table3[[#This Row],[category]]) - 1)</f>
        <v>Electronics</v>
      </c>
      <c r="G1315" t="str">
        <f>MID(Table3[[#This Row],[category]], FIND("|", Table3[[#This Row],[category]]) + 1, FIND("|", Table3[[#This Row],[category]], FIND("|", Table3[[#This Row],[category]]) + 1) - FIND("|", Table3[[#This Row],[category]]) - 1)</f>
        <v>HomeTheater,TV&amp;Video</v>
      </c>
      <c r="H1315" t="str">
        <f>RIGHT(Table3[[#This Row],[category]], LEN(Table3[[#This Row],[category]]) - FIND("|", Table3[[#This Row],[category]], FIND("|", Table3[[#This Row],[category]]) + 1))</f>
        <v>Accessories|RemoteControls</v>
      </c>
      <c r="I1315" s="6">
        <v>339</v>
      </c>
      <c r="J1315" s="6">
        <v>1999</v>
      </c>
      <c r="K1315" s="1">
        <f t="shared" si="126"/>
        <v>83.041520760380195</v>
      </c>
      <c r="L1315" s="3">
        <v>0.83</v>
      </c>
      <c r="M1315" s="1">
        <v>4</v>
      </c>
      <c r="N1315" s="11">
        <v>343</v>
      </c>
      <c r="O1315" s="7">
        <f>IF(ISNUMBER(Table3[[#This Row],[rating]]), Table3[[#This Row],[rating]], "")</f>
        <v>4</v>
      </c>
      <c r="P1315" s="7">
        <f>Table3[[#This Row],[average rating]] + (Table3[[#This Row],[rating_count]] / 1000)</f>
        <v>4.343</v>
      </c>
      <c r="Q1315" s="7">
        <f>IFERROR(ROUND(VALUE(Table3[[#This Row],[rating]]), 0), "")</f>
        <v>4</v>
      </c>
      <c r="R1315" t="s">
        <v>1504</v>
      </c>
      <c r="S1315" t="s">
        <v>1505</v>
      </c>
      <c r="T1315" t="s">
        <v>1506</v>
      </c>
      <c r="U1315" t="s">
        <v>1507</v>
      </c>
      <c r="V1315" t="s">
        <v>1508</v>
      </c>
      <c r="W1315" t="s">
        <v>1509</v>
      </c>
      <c r="X1315" t="s">
        <v>1510</v>
      </c>
      <c r="Y1315" t="s">
        <v>1511</v>
      </c>
      <c r="Z1315" s="6">
        <f t="shared" si="127"/>
        <v>685657</v>
      </c>
      <c r="AA1315" s="6">
        <f>IFERROR(VALUE(Table3[[#This Row],[potential revenue]]), 0)</f>
        <v>685657</v>
      </c>
      <c r="AB1315" t="str">
        <f t="shared" si="128"/>
        <v>No</v>
      </c>
      <c r="AC1315">
        <f t="shared" si="125"/>
        <v>0</v>
      </c>
      <c r="AD1315" t="str">
        <f t="shared" si="129"/>
        <v>&gt;₹500</v>
      </c>
      <c r="AE1315" t="str">
        <f t="shared" si="130"/>
        <v>81–90%</v>
      </c>
    </row>
    <row r="1316" spans="1:31" x14ac:dyDescent="0.35">
      <c r="A1316" t="s">
        <v>2787</v>
      </c>
      <c r="B1316" t="s">
        <v>4348</v>
      </c>
      <c r="C1316" t="str">
        <f>PROPER(Table3[[#This Row],[product_name2]])</f>
        <v>Wecool B1 Mobile Holder For Bikes Or Bike Mobile Holder For Maps And Gps Navigation, One Click Locking, Firm Gripping, Anti Shake And Stable Cradle Clamp With 360¬∞ Rotation Bicycle Phone Mount</v>
      </c>
      <c r="D1316" t="s">
        <v>4349</v>
      </c>
      <c r="E1316" t="s">
        <v>469</v>
      </c>
      <c r="F1316" t="str">
        <f>LEFT(Table3[[#This Row],[category]], FIND("|", Table3[[#This Row],[category]]) - 1)</f>
        <v>Electronics</v>
      </c>
      <c r="G1316" t="str">
        <f>MID(Table3[[#This Row],[category]], FIND("|", Table3[[#This Row],[category]]) + 1, FIND("|", Table3[[#This Row],[category]], FIND("|", Table3[[#This Row],[category]]) + 1) - FIND("|", Table3[[#This Row],[category]]) - 1)</f>
        <v>HomeTheater,TV&amp;Video</v>
      </c>
      <c r="H1316" t="str">
        <f>RIGHT(Table3[[#This Row],[category]], LEN(Table3[[#This Row],[category]]) - FIND("|", Table3[[#This Row],[category]], FIND("|", Table3[[#This Row],[category]]) + 1))</f>
        <v>Accessories|RemoteControls</v>
      </c>
      <c r="I1316" s="6">
        <v>246</v>
      </c>
      <c r="J1316" s="6">
        <v>600</v>
      </c>
      <c r="K1316" s="1">
        <f t="shared" si="126"/>
        <v>59</v>
      </c>
      <c r="L1316" s="3">
        <v>0.59</v>
      </c>
      <c r="M1316" s="1">
        <v>4.2</v>
      </c>
      <c r="N1316" s="11">
        <v>143</v>
      </c>
      <c r="O1316" s="7">
        <f>IF(ISNUMBER(Table3[[#This Row],[rating]]), Table3[[#This Row],[rating]], "")</f>
        <v>4.2</v>
      </c>
      <c r="P1316" s="7">
        <f>Table3[[#This Row],[average rating]] + (Table3[[#This Row],[rating_count]] / 1000)</f>
        <v>4.343</v>
      </c>
      <c r="Q1316" s="7">
        <f>IFERROR(ROUND(VALUE(Table3[[#This Row],[rating]]), 0), "")</f>
        <v>4</v>
      </c>
      <c r="R1316" t="s">
        <v>2789</v>
      </c>
      <c r="S1316" t="s">
        <v>2790</v>
      </c>
      <c r="T1316" t="s">
        <v>2791</v>
      </c>
      <c r="U1316" t="s">
        <v>2792</v>
      </c>
      <c r="V1316" t="s">
        <v>2793</v>
      </c>
      <c r="W1316" t="s">
        <v>2794</v>
      </c>
      <c r="X1316" t="s">
        <v>2795</v>
      </c>
      <c r="Y1316" t="s">
        <v>2796</v>
      </c>
      <c r="Z1316" s="6">
        <f t="shared" si="127"/>
        <v>85800</v>
      </c>
      <c r="AA1316" s="6">
        <f>IFERROR(VALUE(Table3[[#This Row],[potential revenue]]), 0)</f>
        <v>85800</v>
      </c>
      <c r="AB1316" t="str">
        <f t="shared" si="128"/>
        <v>Yes</v>
      </c>
      <c r="AC1316">
        <f t="shared" si="125"/>
        <v>0</v>
      </c>
      <c r="AD1316" t="str">
        <f t="shared" si="129"/>
        <v>₹200–₹500</v>
      </c>
      <c r="AE1316" t="str">
        <f t="shared" si="130"/>
        <v>51–60%</v>
      </c>
    </row>
    <row r="1317" spans="1:31" x14ac:dyDescent="0.35">
      <c r="A1317" t="s">
        <v>11527</v>
      </c>
      <c r="B1317" t="s">
        <v>12010</v>
      </c>
      <c r="C1317" t="str">
        <f>PROPER(Table3[[#This Row],[product_name2]])</f>
        <v>Khaitan Avaante Ka-2013 1200 Watt 3-Rod Halogen Heater (1200 Watts, Grey)</v>
      </c>
      <c r="D1317" t="s">
        <v>12011</v>
      </c>
      <c r="E1317" t="s">
        <v>8764</v>
      </c>
      <c r="F1317" t="str">
        <f>LEFT(Table3[[#This Row],[category]], FIND("|", Table3[[#This Row],[category]]) - 1)</f>
        <v>Home&amp;Kitchen</v>
      </c>
      <c r="G1317" t="str">
        <f>MID(Table3[[#This Row],[category]], FIND("|", Table3[[#This Row],[category]]) + 1, FIND("|", Table3[[#This Row],[category]], FIND("|", Table3[[#This Row],[category]]) + 1) - FIND("|", Table3[[#This Row],[category]]) - 1)</f>
        <v>Heating,Cooling&amp;AirQuality</v>
      </c>
      <c r="H1317" t="str">
        <f>RIGHT(Table3[[#This Row],[category]], LEN(Table3[[#This Row],[category]]) - FIND("|", Table3[[#This Row],[category]], FIND("|", Table3[[#This Row],[category]]) + 1))</f>
        <v>WaterHeaters&amp;Geysers|InstantWaterHeaters</v>
      </c>
      <c r="I1317" s="6">
        <v>1049</v>
      </c>
      <c r="J1317" s="6">
        <v>2499</v>
      </c>
      <c r="K1317" s="1">
        <f t="shared" si="126"/>
        <v>58.023209283713484</v>
      </c>
      <c r="L1317" s="3">
        <v>0.57999999999999996</v>
      </c>
      <c r="M1317" s="1">
        <v>3.7</v>
      </c>
      <c r="N1317" s="11">
        <v>638</v>
      </c>
      <c r="O1317" s="7">
        <f>IF(ISNUMBER(Table3[[#This Row],[rating]]), Table3[[#This Row],[rating]], "")</f>
        <v>3.7</v>
      </c>
      <c r="P1317" s="7">
        <f>Table3[[#This Row],[average rating]] + (Table3[[#This Row],[rating_count]] / 1000)</f>
        <v>4.3380000000000001</v>
      </c>
      <c r="Q1317" s="7">
        <f>IFERROR(ROUND(VALUE(Table3[[#This Row],[rating]]), 0), "")</f>
        <v>4</v>
      </c>
      <c r="R1317" t="s">
        <v>10992</v>
      </c>
      <c r="S1317" t="s">
        <v>11529</v>
      </c>
      <c r="T1317" t="s">
        <v>11530</v>
      </c>
      <c r="U1317" t="s">
        <v>11531</v>
      </c>
      <c r="V1317" t="s">
        <v>11532</v>
      </c>
      <c r="W1317" t="s">
        <v>11533</v>
      </c>
      <c r="X1317" t="s">
        <v>11534</v>
      </c>
      <c r="Y1317" t="s">
        <v>11535</v>
      </c>
      <c r="Z1317" s="6">
        <f t="shared" si="127"/>
        <v>1594362</v>
      </c>
      <c r="AA1317" s="6">
        <f>IFERROR(VALUE(Table3[[#This Row],[potential revenue]]), 0)</f>
        <v>1594362</v>
      </c>
      <c r="AB1317" t="str">
        <f t="shared" si="128"/>
        <v>Yes</v>
      </c>
      <c r="AC1317">
        <f t="shared" si="125"/>
        <v>0</v>
      </c>
      <c r="AD1317" t="str">
        <f t="shared" si="129"/>
        <v>₹200–₹500</v>
      </c>
      <c r="AE1317" t="str">
        <f t="shared" si="130"/>
        <v>51–60%</v>
      </c>
    </row>
    <row r="1318" spans="1:31" x14ac:dyDescent="0.35">
      <c r="A1318" t="s">
        <v>2827</v>
      </c>
      <c r="B1318" t="s">
        <v>10869</v>
      </c>
      <c r="C1318" t="str">
        <f>PROPER(Table3[[#This Row],[product_name2]])</f>
        <v>Prettykrafts Laundry Basket For Clothes With Lid &amp; Handles, Toys Organiser, 75 Ltr Grey</v>
      </c>
      <c r="D1318" t="s">
        <v>10870</v>
      </c>
      <c r="E1318" t="s">
        <v>469</v>
      </c>
      <c r="F1318" t="str">
        <f>LEFT(Table3[[#This Row],[category]], FIND("|", Table3[[#This Row],[category]]) - 1)</f>
        <v>Electronics</v>
      </c>
      <c r="G1318" t="str">
        <f>MID(Table3[[#This Row],[category]], FIND("|", Table3[[#This Row],[category]]) + 1, FIND("|", Table3[[#This Row],[category]], FIND("|", Table3[[#This Row],[category]]) + 1) - FIND("|", Table3[[#This Row],[category]]) - 1)</f>
        <v>HomeTheater,TV&amp;Video</v>
      </c>
      <c r="H1318" t="str">
        <f>RIGHT(Table3[[#This Row],[category]], LEN(Table3[[#This Row],[category]]) - FIND("|", Table3[[#This Row],[category]], FIND("|", Table3[[#This Row],[category]]) + 1))</f>
        <v>Accessories|RemoteControls</v>
      </c>
      <c r="I1318" s="6">
        <v>199</v>
      </c>
      <c r="J1318" s="6">
        <v>499</v>
      </c>
      <c r="K1318" s="1">
        <f t="shared" si="126"/>
        <v>60.120240480961925</v>
      </c>
      <c r="L1318" s="3">
        <v>0.6</v>
      </c>
      <c r="M1318" s="1">
        <v>3.8</v>
      </c>
      <c r="N1318" s="11">
        <v>538</v>
      </c>
      <c r="O1318" s="7">
        <f>IF(ISNUMBER(Table3[[#This Row],[rating]]), Table3[[#This Row],[rating]], "")</f>
        <v>3.8</v>
      </c>
      <c r="P1318" s="7">
        <f>Table3[[#This Row],[average rating]] + (Table3[[#This Row],[rating_count]] / 1000)</f>
        <v>4.3380000000000001</v>
      </c>
      <c r="Q1318" s="7">
        <f>IFERROR(ROUND(VALUE(Table3[[#This Row],[rating]]), 0), "")</f>
        <v>4</v>
      </c>
      <c r="R1318" t="s">
        <v>2829</v>
      </c>
      <c r="S1318" t="s">
        <v>2830</v>
      </c>
      <c r="T1318" t="s">
        <v>2831</v>
      </c>
      <c r="U1318" t="s">
        <v>2832</v>
      </c>
      <c r="V1318" t="s">
        <v>2833</v>
      </c>
      <c r="W1318" t="s">
        <v>2834</v>
      </c>
      <c r="X1318" t="s">
        <v>2835</v>
      </c>
      <c r="Y1318" t="s">
        <v>2836</v>
      </c>
      <c r="Z1318" s="6">
        <f t="shared" si="127"/>
        <v>268462</v>
      </c>
      <c r="AA1318" s="6">
        <f>IFERROR(VALUE(Table3[[#This Row],[potential revenue]]), 0)</f>
        <v>268462</v>
      </c>
      <c r="AB1318" t="str">
        <f t="shared" si="128"/>
        <v>Yes</v>
      </c>
      <c r="AC1318">
        <f t="shared" si="125"/>
        <v>0</v>
      </c>
      <c r="AD1318" t="str">
        <f t="shared" si="129"/>
        <v>&gt;₹500</v>
      </c>
      <c r="AE1318" t="str">
        <f t="shared" si="130"/>
        <v>61–70%</v>
      </c>
    </row>
    <row r="1319" spans="1:31" x14ac:dyDescent="0.35">
      <c r="A1319" t="s">
        <v>8917</v>
      </c>
      <c r="B1319" t="s">
        <v>49</v>
      </c>
      <c r="C1319" t="str">
        <f>PROPER(Table3[[#This Row],[product_name2]])</f>
        <v>Boat Deuce Usb 300 2 In 1 Type-C &amp; Micro Usb Stress Resistant, Tangle-Free, Sturdy Cable With 3A Fast Charging &amp; 480Mbps Data Transmission, 10000+ Bends Lifespan And Extended 1.5M Length(Martian Red)</v>
      </c>
      <c r="D1319" t="s">
        <v>50</v>
      </c>
      <c r="E1319" t="s">
        <v>8919</v>
      </c>
      <c r="F1319" t="str">
        <f>LEFT(Table3[[#This Row],[category]], FIND("|", Table3[[#This Row],[category]]) - 1)</f>
        <v>Home&amp;Kitchen</v>
      </c>
      <c r="G1319" t="str">
        <f>MID(Table3[[#This Row],[category]], FIND("|", Table3[[#This Row],[category]]) + 1, FIND("|", Table3[[#This Row],[category]], FIND("|", Table3[[#This Row],[category]]) + 1) - FIND("|", Table3[[#This Row],[category]]) - 1)</f>
        <v>Kitchen&amp;HomeAppliances</v>
      </c>
      <c r="H1319" t="str">
        <f>RIGHT(Table3[[#This Row],[category]], LEN(Table3[[#This Row],[category]]) - FIND("|", Table3[[#This Row],[category]], FIND("|", Table3[[#This Row],[category]]) + 1))</f>
        <v>SmallKitchenAppliances|DeepFatFryers|AirFryers</v>
      </c>
      <c r="I1319" s="6">
        <v>3599</v>
      </c>
      <c r="J1319" s="6">
        <v>7950</v>
      </c>
      <c r="K1319" s="1">
        <f t="shared" si="126"/>
        <v>54.729559748427668</v>
      </c>
      <c r="L1319" s="3">
        <v>0.55000000000000004</v>
      </c>
      <c r="M1319" s="1">
        <v>4.2</v>
      </c>
      <c r="N1319" s="11">
        <v>136</v>
      </c>
      <c r="O1319" s="7">
        <f>IF(ISNUMBER(Table3[[#This Row],[rating]]), Table3[[#This Row],[rating]], "")</f>
        <v>4.2</v>
      </c>
      <c r="P1319" s="7">
        <f>Table3[[#This Row],[average rating]] + (Table3[[#This Row],[rating_count]] / 1000)</f>
        <v>4.3360000000000003</v>
      </c>
      <c r="Q1319" s="7">
        <f>IFERROR(ROUND(VALUE(Table3[[#This Row],[rating]]), 0), "")</f>
        <v>4</v>
      </c>
      <c r="R1319" t="s">
        <v>8920</v>
      </c>
      <c r="S1319" t="s">
        <v>8921</v>
      </c>
      <c r="T1319" t="s">
        <v>8922</v>
      </c>
      <c r="U1319" t="s">
        <v>8923</v>
      </c>
      <c r="V1319" t="s">
        <v>8924</v>
      </c>
      <c r="W1319" t="s">
        <v>8925</v>
      </c>
      <c r="X1319" t="s">
        <v>8926</v>
      </c>
      <c r="Y1319" t="s">
        <v>8927</v>
      </c>
      <c r="Z1319" s="6">
        <f t="shared" si="127"/>
        <v>1081200</v>
      </c>
      <c r="AA1319" s="6">
        <f>IFERROR(VALUE(Table3[[#This Row],[potential revenue]]), 0)</f>
        <v>1081200</v>
      </c>
      <c r="AB1319" t="str">
        <f t="shared" si="128"/>
        <v>Yes</v>
      </c>
      <c r="AC1319">
        <f t="shared" ref="AC1319:AC1382" si="131">COUNTIF(E1318:Y1817, "Yes")</f>
        <v>0</v>
      </c>
      <c r="AD1319" t="str">
        <f t="shared" si="129"/>
        <v>&lt;₹200</v>
      </c>
      <c r="AE1319" t="str">
        <f t="shared" si="130"/>
        <v>51–60%</v>
      </c>
    </row>
    <row r="1320" spans="1:31" x14ac:dyDescent="0.35">
      <c r="A1320" t="s">
        <v>11445</v>
      </c>
      <c r="B1320" t="s">
        <v>9316</v>
      </c>
      <c r="C1320" t="str">
        <f>PROPER(Table3[[#This Row],[product_name2]])</f>
        <v>Bulfyss Stainless Steel Digital Kitchen Weighing Scale &amp; Food Weight Machine For Diet, Nutrition, Health, Fitness, Baking &amp; Cooking (5Kgs, Stainless Steel, 2 Years Warranty)</v>
      </c>
      <c r="D1320" t="s">
        <v>9317</v>
      </c>
      <c r="E1320" t="s">
        <v>8930</v>
      </c>
      <c r="F1320" t="str">
        <f>LEFT(Table3[[#This Row],[category]], FIND("|", Table3[[#This Row],[category]]) - 1)</f>
        <v>Home&amp;Kitchen</v>
      </c>
      <c r="G1320" t="str">
        <f>MID(Table3[[#This Row],[category]], FIND("|", Table3[[#This Row],[category]]) + 1, FIND("|", Table3[[#This Row],[category]], FIND("|", Table3[[#This Row],[category]]) + 1) - FIND("|", Table3[[#This Row],[category]]) - 1)</f>
        <v>HomeStorage&amp;Organization</v>
      </c>
      <c r="H1320" t="str">
        <f>RIGHT(Table3[[#This Row],[category]], LEN(Table3[[#This Row],[category]]) - FIND("|", Table3[[#This Row],[category]], FIND("|", Table3[[#This Row],[category]]) + 1))</f>
        <v>LaundryOrganization|LaundryBaskets</v>
      </c>
      <c r="I1320" s="6">
        <v>395</v>
      </c>
      <c r="J1320" s="6">
        <v>499</v>
      </c>
      <c r="K1320" s="1">
        <f t="shared" si="126"/>
        <v>20.841683366733466</v>
      </c>
      <c r="L1320" s="3">
        <v>0.21</v>
      </c>
      <c r="M1320" s="1">
        <v>4</v>
      </c>
      <c r="N1320" s="11">
        <v>330</v>
      </c>
      <c r="O1320" s="7">
        <f>IF(ISNUMBER(Table3[[#This Row],[rating]]), Table3[[#This Row],[rating]], "")</f>
        <v>4</v>
      </c>
      <c r="P1320" s="7">
        <f>Table3[[#This Row],[average rating]] + (Table3[[#This Row],[rating_count]] / 1000)</f>
        <v>4.33</v>
      </c>
      <c r="Q1320" s="7">
        <f>IFERROR(ROUND(VALUE(Table3[[#This Row],[rating]]), 0), "")</f>
        <v>4</v>
      </c>
      <c r="R1320" t="s">
        <v>11447</v>
      </c>
      <c r="S1320" t="s">
        <v>11448</v>
      </c>
      <c r="T1320" t="s">
        <v>11449</v>
      </c>
      <c r="U1320" t="s">
        <v>11450</v>
      </c>
      <c r="V1320" t="s">
        <v>11451</v>
      </c>
      <c r="W1320" t="s">
        <v>11452</v>
      </c>
      <c r="X1320" t="s">
        <v>11453</v>
      </c>
      <c r="Y1320" t="s">
        <v>11454</v>
      </c>
      <c r="Z1320" s="6">
        <f t="shared" si="127"/>
        <v>164670</v>
      </c>
      <c r="AA1320" s="6">
        <f>IFERROR(VALUE(Table3[[#This Row],[potential revenue]]), 0)</f>
        <v>164670</v>
      </c>
      <c r="AB1320" t="str">
        <f t="shared" si="128"/>
        <v>Yes</v>
      </c>
      <c r="AC1320">
        <f t="shared" si="131"/>
        <v>0</v>
      </c>
      <c r="AD1320" t="str">
        <f t="shared" si="129"/>
        <v>&gt;₹500</v>
      </c>
      <c r="AE1320" t="str">
        <f t="shared" si="130"/>
        <v>21–30%</v>
      </c>
    </row>
    <row r="1321" spans="1:31" x14ac:dyDescent="0.35">
      <c r="A1321" t="s">
        <v>7904</v>
      </c>
      <c r="B1321" t="s">
        <v>10233</v>
      </c>
      <c r="C1321" t="str">
        <f>PROPER(Table3[[#This Row],[product_name2]])</f>
        <v>Kent Gold Optima Gravity Water Purifier (11016) | Uf Technology Based | Non-Electric &amp; Chemical Free | Counter Top | 10L Storage | White</v>
      </c>
      <c r="D1321" t="s">
        <v>10234</v>
      </c>
      <c r="E1321" t="s">
        <v>5126</v>
      </c>
      <c r="F1321" t="str">
        <f>LEFT(Table3[[#This Row],[category]], FIND("|", Table3[[#This Row],[category]]) - 1)</f>
        <v>Computers&amp;Accessories</v>
      </c>
      <c r="G1321" t="str">
        <f>MID(Table3[[#This Row],[category]], FIND("|", Table3[[#This Row],[category]]) + 1, FIND("|", Table3[[#This Row],[category]], FIND("|", Table3[[#This Row],[category]]) + 1) - FIND("|", Table3[[#This Row],[category]]) - 1)</f>
        <v>Accessories&amp;Peripherals</v>
      </c>
      <c r="H1321" t="str">
        <f>RIGHT(Table3[[#This Row],[category]], LEN(Table3[[#This Row],[category]]) - FIND("|", Table3[[#This Row],[category]], FIND("|", Table3[[#This Row],[category]]) + 1))</f>
        <v>Keyboards,Mice&amp;InputDevices|Keyboard&amp;MouseSets</v>
      </c>
      <c r="I1321" s="6">
        <v>1409</v>
      </c>
      <c r="J1321" s="6">
        <v>2199</v>
      </c>
      <c r="K1321" s="1">
        <f t="shared" si="126"/>
        <v>35.925420645748069</v>
      </c>
      <c r="L1321" s="3">
        <v>0.36</v>
      </c>
      <c r="M1321" s="1">
        <v>3.9</v>
      </c>
      <c r="N1321" s="11">
        <v>427</v>
      </c>
      <c r="O1321" s="7">
        <f>IF(ISNUMBER(Table3[[#This Row],[rating]]), Table3[[#This Row],[rating]], "")</f>
        <v>3.9</v>
      </c>
      <c r="P1321" s="7">
        <f>Table3[[#This Row],[average rating]] + (Table3[[#This Row],[rating_count]] / 1000)</f>
        <v>4.327</v>
      </c>
      <c r="Q1321" s="7">
        <f>IFERROR(ROUND(VALUE(Table3[[#This Row],[rating]]), 0), "")</f>
        <v>4</v>
      </c>
      <c r="R1321" t="s">
        <v>7906</v>
      </c>
      <c r="S1321" t="s">
        <v>7907</v>
      </c>
      <c r="T1321" t="s">
        <v>7908</v>
      </c>
      <c r="U1321" t="s">
        <v>7909</v>
      </c>
      <c r="V1321" t="s">
        <v>7910</v>
      </c>
      <c r="W1321" t="s">
        <v>7911</v>
      </c>
      <c r="X1321" t="s">
        <v>7912</v>
      </c>
      <c r="Y1321" t="s">
        <v>7913</v>
      </c>
      <c r="Z1321" s="6">
        <f t="shared" si="127"/>
        <v>938973</v>
      </c>
      <c r="AA1321" s="6">
        <f>IFERROR(VALUE(Table3[[#This Row],[potential revenue]]), 0)</f>
        <v>938973</v>
      </c>
      <c r="AB1321" t="str">
        <f t="shared" si="128"/>
        <v>No</v>
      </c>
      <c r="AC1321">
        <f t="shared" si="131"/>
        <v>0</v>
      </c>
      <c r="AD1321" t="str">
        <f t="shared" si="129"/>
        <v>₹200–₹500</v>
      </c>
      <c r="AE1321" t="str">
        <f t="shared" si="130"/>
        <v>31–40%</v>
      </c>
    </row>
    <row r="1322" spans="1:31" x14ac:dyDescent="0.35">
      <c r="A1322" t="s">
        <v>8526</v>
      </c>
      <c r="B1322" t="s">
        <v>8970</v>
      </c>
      <c r="C1322" t="str">
        <f>PROPER(Table3[[#This Row],[product_name2]])</f>
        <v>Pigeon 1.5 Litre Hot Kettle And Stainless Steel Water Bottle Combo Used For Boiling Water, Making Tea And Coffee, Instant Noodles, Soup, 1500 Watt With Auto Shut- Off Feature - (Silver)</v>
      </c>
      <c r="D1322" t="s">
        <v>8971</v>
      </c>
      <c r="E1322" t="s">
        <v>8528</v>
      </c>
      <c r="F1322" t="str">
        <f>LEFT(Table3[[#This Row],[category]], FIND("|", Table3[[#This Row],[category]]) - 1)</f>
        <v>Computers&amp;Accessories</v>
      </c>
      <c r="G1322" t="str">
        <f>MID(Table3[[#This Row],[category]], FIND("|", Table3[[#This Row],[category]]) + 1, FIND("|", Table3[[#This Row],[category]], FIND("|", Table3[[#This Row],[category]]) + 1) - FIND("|", Table3[[#This Row],[category]]) - 1)</f>
        <v>Laptops</v>
      </c>
      <c r="H1322" t="str">
        <f>RIGHT(Table3[[#This Row],[category]], LEN(Table3[[#This Row],[category]]) - FIND("|", Table3[[#This Row],[category]], FIND("|", Table3[[#This Row],[category]]) + 1))</f>
        <v>TraditionalLaptops</v>
      </c>
      <c r="I1322" s="6">
        <v>37247</v>
      </c>
      <c r="J1322" s="6">
        <v>59890</v>
      </c>
      <c r="K1322" s="1">
        <f t="shared" si="126"/>
        <v>37.807647353481386</v>
      </c>
      <c r="L1322" s="3">
        <v>0.38</v>
      </c>
      <c r="M1322" s="1">
        <v>4</v>
      </c>
      <c r="N1322" s="11">
        <v>323</v>
      </c>
      <c r="O1322" s="7">
        <f>IF(ISNUMBER(Table3[[#This Row],[rating]]), Table3[[#This Row],[rating]], "")</f>
        <v>4</v>
      </c>
      <c r="P1322" s="7">
        <f>Table3[[#This Row],[average rating]] + (Table3[[#This Row],[rating_count]] / 1000)</f>
        <v>4.3230000000000004</v>
      </c>
      <c r="Q1322" s="7">
        <f>IFERROR(ROUND(VALUE(Table3[[#This Row],[rating]]), 0), "")</f>
        <v>4</v>
      </c>
      <c r="R1322" t="s">
        <v>8529</v>
      </c>
      <c r="S1322" t="s">
        <v>8530</v>
      </c>
      <c r="T1322" t="s">
        <v>8531</v>
      </c>
      <c r="U1322" t="s">
        <v>8532</v>
      </c>
      <c r="V1322" t="s">
        <v>8533</v>
      </c>
      <c r="W1322" t="s">
        <v>8534</v>
      </c>
      <c r="X1322" t="s">
        <v>8535</v>
      </c>
      <c r="Y1322" t="s">
        <v>8536</v>
      </c>
      <c r="Z1322" s="6">
        <f t="shared" si="127"/>
        <v>19344470</v>
      </c>
      <c r="AA1322" s="6">
        <f>IFERROR(VALUE(Table3[[#This Row],[potential revenue]]), 0)</f>
        <v>19344470</v>
      </c>
      <c r="AB1322" t="str">
        <f t="shared" si="128"/>
        <v>No</v>
      </c>
      <c r="AC1322">
        <f t="shared" si="131"/>
        <v>0</v>
      </c>
      <c r="AD1322" t="str">
        <f t="shared" si="129"/>
        <v>&gt;₹500</v>
      </c>
      <c r="AE1322" t="str">
        <f t="shared" si="130"/>
        <v>31–40%</v>
      </c>
    </row>
    <row r="1323" spans="1:31" x14ac:dyDescent="0.35">
      <c r="A1323" t="s">
        <v>12947</v>
      </c>
      <c r="B1323" t="s">
        <v>564</v>
      </c>
      <c r="C1323" t="str">
        <f>PROPER(Table3[[#This Row],[product_name2]])</f>
        <v>Portronics Konnect L 1.2Mtr, Fast Charging 3A Micro Usb Cable With Charge &amp; Sync Function (Grey)</v>
      </c>
      <c r="D1323" t="s">
        <v>565</v>
      </c>
      <c r="E1323" t="s">
        <v>8731</v>
      </c>
      <c r="F1323" t="str">
        <f>LEFT(Table3[[#This Row],[category]], FIND("|", Table3[[#This Row],[category]]) - 1)</f>
        <v>Home&amp;Kitchen</v>
      </c>
      <c r="G1323" t="str">
        <f>MID(Table3[[#This Row],[category]], FIND("|", Table3[[#This Row],[category]]) + 1, FIND("|", Table3[[#This Row],[category]], FIND("|", Table3[[#This Row],[category]]) + 1) - FIND("|", Table3[[#This Row],[category]]) - 1)</f>
        <v>Kitchen&amp;HomeAppliances</v>
      </c>
      <c r="H1323" t="str">
        <f>RIGHT(Table3[[#This Row],[category]], LEN(Table3[[#This Row],[category]]) - FIND("|", Table3[[#This Row],[category]], FIND("|", Table3[[#This Row],[category]]) + 1))</f>
        <v>SmallKitchenAppliances|HandBlenders</v>
      </c>
      <c r="I1323" s="6">
        <v>426</v>
      </c>
      <c r="J1323" s="6">
        <v>999</v>
      </c>
      <c r="K1323" s="1">
        <f t="shared" si="126"/>
        <v>57.357357357357351</v>
      </c>
      <c r="L1323" s="3">
        <v>0.56999999999999995</v>
      </c>
      <c r="M1323" s="1">
        <v>4.0999999999999996</v>
      </c>
      <c r="N1323" s="11">
        <v>222</v>
      </c>
      <c r="O1323" s="7">
        <f>IF(ISNUMBER(Table3[[#This Row],[rating]]), Table3[[#This Row],[rating]], "")</f>
        <v>4.0999999999999996</v>
      </c>
      <c r="P1323" s="7">
        <f>Table3[[#This Row],[average rating]] + (Table3[[#This Row],[rating_count]] / 1000)</f>
        <v>4.3220000000000001</v>
      </c>
      <c r="Q1323" s="7">
        <f>IFERROR(ROUND(VALUE(Table3[[#This Row],[rating]]), 0), "")</f>
        <v>4</v>
      </c>
      <c r="R1323" t="s">
        <v>12949</v>
      </c>
      <c r="S1323" t="s">
        <v>12950</v>
      </c>
      <c r="T1323" t="s">
        <v>12951</v>
      </c>
      <c r="U1323" t="s">
        <v>12952</v>
      </c>
      <c r="V1323" t="s">
        <v>12953</v>
      </c>
      <c r="W1323" t="s">
        <v>12954</v>
      </c>
      <c r="X1323" t="s">
        <v>12955</v>
      </c>
      <c r="Y1323" t="s">
        <v>12956</v>
      </c>
      <c r="Z1323" s="6">
        <f t="shared" si="127"/>
        <v>221778</v>
      </c>
      <c r="AA1323" s="6">
        <f>IFERROR(VALUE(Table3[[#This Row],[potential revenue]]), 0)</f>
        <v>221778</v>
      </c>
      <c r="AB1323" t="str">
        <f t="shared" si="128"/>
        <v>No</v>
      </c>
      <c r="AC1323">
        <f t="shared" si="131"/>
        <v>0</v>
      </c>
      <c r="AD1323" t="str">
        <f t="shared" si="129"/>
        <v>&gt;₹500</v>
      </c>
      <c r="AE1323" t="str">
        <f t="shared" si="130"/>
        <v>51–60%</v>
      </c>
    </row>
    <row r="1324" spans="1:31" x14ac:dyDescent="0.35">
      <c r="A1324" t="s">
        <v>11576</v>
      </c>
      <c r="B1324" t="s">
        <v>9348</v>
      </c>
      <c r="C1324" t="str">
        <f>PROPER(Table3[[#This Row],[product_name2]])</f>
        <v>Prettykrafts Folding Laundry Basket For Clothes With Lid &amp; Handle, Toys Organiser, 75 Litre, (Pack Of 1), Mushroom Print</v>
      </c>
      <c r="D1324" t="s">
        <v>9349</v>
      </c>
      <c r="E1324" t="s">
        <v>9105</v>
      </c>
      <c r="F1324" t="str">
        <f>LEFT(Table3[[#This Row],[category]], FIND("|", Table3[[#This Row],[category]]) - 1)</f>
        <v>Home&amp;Kitchen</v>
      </c>
      <c r="G1324" t="str">
        <f>MID(Table3[[#This Row],[category]], FIND("|", Table3[[#This Row],[category]]) + 1, FIND("|", Table3[[#This Row],[category]], FIND("|", Table3[[#This Row],[category]]) + 1) - FIND("|", Table3[[#This Row],[category]]) - 1)</f>
        <v>Kitchen&amp;HomeAppliances</v>
      </c>
      <c r="H1324" t="str">
        <f>RIGHT(Table3[[#This Row],[category]], LEN(Table3[[#This Row],[category]]) - FIND("|", Table3[[#This Row],[category]], FIND("|", Table3[[#This Row],[category]]) + 1))</f>
        <v>SmallKitchenAppliances|SandwichMakers</v>
      </c>
      <c r="I1324" s="6">
        <v>299</v>
      </c>
      <c r="J1324" s="6">
        <v>595</v>
      </c>
      <c r="K1324" s="1">
        <f t="shared" si="126"/>
        <v>49.747899159663866</v>
      </c>
      <c r="L1324" s="3">
        <v>0.5</v>
      </c>
      <c r="M1324" s="1">
        <v>4</v>
      </c>
      <c r="N1324" s="11">
        <v>314</v>
      </c>
      <c r="O1324" s="7">
        <f>IF(ISNUMBER(Table3[[#This Row],[rating]]), Table3[[#This Row],[rating]], "")</f>
        <v>4</v>
      </c>
      <c r="P1324" s="7">
        <f>Table3[[#This Row],[average rating]] + (Table3[[#This Row],[rating_count]] / 1000)</f>
        <v>4.3140000000000001</v>
      </c>
      <c r="Q1324" s="7">
        <f>IFERROR(ROUND(VALUE(Table3[[#This Row],[rating]]), 0), "")</f>
        <v>4</v>
      </c>
      <c r="R1324" t="s">
        <v>11578</v>
      </c>
      <c r="S1324" t="s">
        <v>11579</v>
      </c>
      <c r="T1324" t="s">
        <v>11580</v>
      </c>
      <c r="U1324" t="s">
        <v>11581</v>
      </c>
      <c r="V1324" t="s">
        <v>11582</v>
      </c>
      <c r="W1324" t="s">
        <v>11583</v>
      </c>
      <c r="X1324" t="s">
        <v>11584</v>
      </c>
      <c r="Y1324" t="s">
        <v>11585</v>
      </c>
      <c r="Z1324" s="6">
        <f t="shared" si="127"/>
        <v>186830</v>
      </c>
      <c r="AA1324" s="6">
        <f>IFERROR(VALUE(Table3[[#This Row],[potential revenue]]), 0)</f>
        <v>186830</v>
      </c>
      <c r="AB1324" t="str">
        <f t="shared" si="128"/>
        <v>Yes</v>
      </c>
      <c r="AC1324">
        <f t="shared" si="131"/>
        <v>0</v>
      </c>
      <c r="AD1324" t="str">
        <f t="shared" si="129"/>
        <v>₹200–₹500</v>
      </c>
      <c r="AE1324" t="str">
        <f t="shared" si="130"/>
        <v>41–50%</v>
      </c>
    </row>
    <row r="1325" spans="1:31" x14ac:dyDescent="0.35">
      <c r="A1325" t="s">
        <v>1571</v>
      </c>
      <c r="B1325" t="s">
        <v>11706</v>
      </c>
      <c r="C1325" t="str">
        <f>PROPER(Table3[[#This Row],[product_name2]])</f>
        <v>Instacuppa Milk Frother For Coffee - Handheld Battery-Operated Electric Milk And Coffee Frother, Stainless Steel Whisk And Stand, Portable Foam Maker For Coffee, Cappuccino, Lattes, And Egg Beaters</v>
      </c>
      <c r="D1325" t="s">
        <v>11707</v>
      </c>
      <c r="E1325" t="s">
        <v>101</v>
      </c>
      <c r="F1325" t="str">
        <f>LEFT(Table3[[#This Row],[category]], FIND("|", Table3[[#This Row],[category]]) - 1)</f>
        <v>Computers&amp;Accessories</v>
      </c>
      <c r="G1325" t="str">
        <f>MID(Table3[[#This Row],[category]], FIND("|", Table3[[#This Row],[category]]) + 1, FIND("|", Table3[[#This Row],[category]], FIND("|", Table3[[#This Row],[category]]) + 1) - FIND("|", Table3[[#This Row],[category]]) - 1)</f>
        <v>NetworkingDevices</v>
      </c>
      <c r="H1325" t="str">
        <f>RIGHT(Table3[[#This Row],[category]], LEN(Table3[[#This Row],[category]]) - FIND("|", Table3[[#This Row],[category]], FIND("|", Table3[[#This Row],[category]]) + 1))</f>
        <v>NetworkAdapters|WirelessUSBAdapters</v>
      </c>
      <c r="I1325" s="6">
        <v>199</v>
      </c>
      <c r="J1325" s="6">
        <v>499</v>
      </c>
      <c r="K1325" s="1">
        <f t="shared" si="126"/>
        <v>60.120240480961925</v>
      </c>
      <c r="L1325" s="3">
        <v>0.6</v>
      </c>
      <c r="M1325" s="1">
        <v>3.7</v>
      </c>
      <c r="N1325" s="11">
        <v>612</v>
      </c>
      <c r="O1325" s="7">
        <f>IF(ISNUMBER(Table3[[#This Row],[rating]]), Table3[[#This Row],[rating]], "")</f>
        <v>3.7</v>
      </c>
      <c r="P1325" s="7">
        <f>Table3[[#This Row],[average rating]] + (Table3[[#This Row],[rating_count]] / 1000)</f>
        <v>4.3120000000000003</v>
      </c>
      <c r="Q1325" s="7">
        <f>IFERROR(ROUND(VALUE(Table3[[#This Row],[rating]]), 0), "")</f>
        <v>4</v>
      </c>
      <c r="R1325" t="s">
        <v>1573</v>
      </c>
      <c r="S1325" t="s">
        <v>1574</v>
      </c>
      <c r="T1325" t="s">
        <v>1575</v>
      </c>
      <c r="U1325" t="s">
        <v>1576</v>
      </c>
      <c r="V1325" t="s">
        <v>1577</v>
      </c>
      <c r="W1325" t="s">
        <v>1578</v>
      </c>
      <c r="X1325" t="s">
        <v>1579</v>
      </c>
      <c r="Y1325" t="s">
        <v>1580</v>
      </c>
      <c r="Z1325" s="6">
        <f t="shared" si="127"/>
        <v>305388</v>
      </c>
      <c r="AA1325" s="6">
        <f>IFERROR(VALUE(Table3[[#This Row],[potential revenue]]), 0)</f>
        <v>305388</v>
      </c>
      <c r="AB1325" t="str">
        <f t="shared" si="128"/>
        <v>No</v>
      </c>
      <c r="AC1325">
        <f t="shared" si="131"/>
        <v>0</v>
      </c>
      <c r="AD1325" t="str">
        <f t="shared" si="129"/>
        <v>₹200–₹500</v>
      </c>
      <c r="AE1325" t="str">
        <f t="shared" si="130"/>
        <v>61–70%</v>
      </c>
    </row>
    <row r="1326" spans="1:31" x14ac:dyDescent="0.35">
      <c r="A1326" t="s">
        <v>12373</v>
      </c>
      <c r="B1326" t="s">
        <v>4444</v>
      </c>
      <c r="C1326" t="str">
        <f>PROPER(Table3[[#This Row],[product_name2]])</f>
        <v>Boat Rockerz 400 Bluetooth On Ear Headphones With Mic With Upto 8 Hours Playback &amp; Soft Padded Ear Cushions(Grey/Green)</v>
      </c>
      <c r="D1326" t="s">
        <v>4445</v>
      </c>
      <c r="E1326" t="s">
        <v>10376</v>
      </c>
      <c r="F1326" t="str">
        <f>LEFT(Table3[[#This Row],[category]], FIND("|", Table3[[#This Row],[category]]) - 1)</f>
        <v>Home&amp;Kitchen</v>
      </c>
      <c r="G1326" t="str">
        <f>MID(Table3[[#This Row],[category]], FIND("|", Table3[[#This Row],[category]]) + 1, FIND("|", Table3[[#This Row],[category]], FIND("|", Table3[[#This Row],[category]]) + 1) - FIND("|", Table3[[#This Row],[category]]) - 1)</f>
        <v>HomeStorage&amp;Organization</v>
      </c>
      <c r="H1326" t="str">
        <f>RIGHT(Table3[[#This Row],[category]], LEN(Table3[[#This Row],[category]]) - FIND("|", Table3[[#This Row],[category]], FIND("|", Table3[[#This Row],[category]]) + 1))</f>
        <v>LaundryOrganization|IroningAccessories|SprayBottles</v>
      </c>
      <c r="I1326" s="6">
        <v>85</v>
      </c>
      <c r="J1326" s="6">
        <v>199</v>
      </c>
      <c r="K1326" s="1">
        <f t="shared" si="126"/>
        <v>57.286432160804026</v>
      </c>
      <c r="L1326" s="3">
        <v>0.56999999999999995</v>
      </c>
      <c r="M1326" s="1">
        <v>4.0999999999999996</v>
      </c>
      <c r="N1326" s="11">
        <v>212</v>
      </c>
      <c r="O1326" s="7">
        <f>IF(ISNUMBER(Table3[[#This Row],[rating]]), Table3[[#This Row],[rating]], "")</f>
        <v>4.0999999999999996</v>
      </c>
      <c r="P1326" s="7">
        <f>Table3[[#This Row],[average rating]] + (Table3[[#This Row],[rating_count]] / 1000)</f>
        <v>4.3119999999999994</v>
      </c>
      <c r="Q1326" s="7">
        <f>IFERROR(ROUND(VALUE(Table3[[#This Row],[rating]]), 0), "")</f>
        <v>4</v>
      </c>
      <c r="R1326" t="s">
        <v>12375</v>
      </c>
      <c r="S1326" t="s">
        <v>12376</v>
      </c>
      <c r="T1326" t="s">
        <v>12377</v>
      </c>
      <c r="U1326" t="s">
        <v>12378</v>
      </c>
      <c r="V1326" t="s">
        <v>12379</v>
      </c>
      <c r="W1326" t="s">
        <v>12380</v>
      </c>
      <c r="X1326" t="s">
        <v>12381</v>
      </c>
      <c r="Y1326" t="s">
        <v>12382</v>
      </c>
      <c r="Z1326" s="6">
        <f t="shared" si="127"/>
        <v>42188</v>
      </c>
      <c r="AA1326" s="6">
        <f>IFERROR(VALUE(Table3[[#This Row],[potential revenue]]), 0)</f>
        <v>42188</v>
      </c>
      <c r="AB1326" t="str">
        <f t="shared" si="128"/>
        <v>Yes</v>
      </c>
      <c r="AC1326">
        <f t="shared" si="131"/>
        <v>0</v>
      </c>
      <c r="AD1326" t="str">
        <f t="shared" si="129"/>
        <v>&lt;₹200</v>
      </c>
      <c r="AE1326" t="str">
        <f t="shared" si="130"/>
        <v>51–60%</v>
      </c>
    </row>
    <row r="1327" spans="1:31" x14ac:dyDescent="0.35">
      <c r="A1327" t="s">
        <v>1396</v>
      </c>
      <c r="B1327" t="s">
        <v>2304</v>
      </c>
      <c r="C1327" t="str">
        <f>PROPER(Table3[[#This Row],[product_name2]])</f>
        <v>Amazonbasics - High-Speed Male To Female Hdmi Extension Cable - 6 Feet</v>
      </c>
      <c r="D1327" t="s">
        <v>2305</v>
      </c>
      <c r="E1327" t="s">
        <v>469</v>
      </c>
      <c r="F1327" t="str">
        <f>LEFT(Table3[[#This Row],[category]], FIND("|", Table3[[#This Row],[category]]) - 1)</f>
        <v>Electronics</v>
      </c>
      <c r="G1327" t="str">
        <f>MID(Table3[[#This Row],[category]], FIND("|", Table3[[#This Row],[category]]) + 1, FIND("|", Table3[[#This Row],[category]], FIND("|", Table3[[#This Row],[category]]) + 1) - FIND("|", Table3[[#This Row],[category]]) - 1)</f>
        <v>HomeTheater,TV&amp;Video</v>
      </c>
      <c r="H1327" t="str">
        <f>RIGHT(Table3[[#This Row],[category]], LEN(Table3[[#This Row],[category]]) - FIND("|", Table3[[#This Row],[category]], FIND("|", Table3[[#This Row],[category]]) + 1))</f>
        <v>Accessories|RemoteControls</v>
      </c>
      <c r="I1327" s="6">
        <v>399</v>
      </c>
      <c r="J1327" s="6">
        <v>799</v>
      </c>
      <c r="K1327" s="1">
        <f t="shared" si="126"/>
        <v>50.062578222778477</v>
      </c>
      <c r="L1327" s="3">
        <v>0.5</v>
      </c>
      <c r="M1327" s="1">
        <v>4.3</v>
      </c>
      <c r="N1327" s="11">
        <v>12</v>
      </c>
      <c r="O1327" s="7">
        <f>IF(ISNUMBER(Table3[[#This Row],[rating]]), Table3[[#This Row],[rating]], "")</f>
        <v>4.3</v>
      </c>
      <c r="P1327" s="7">
        <f>Table3[[#This Row],[average rating]] + (Table3[[#This Row],[rating_count]] / 1000)</f>
        <v>4.3119999999999994</v>
      </c>
      <c r="Q1327" s="7">
        <f>IFERROR(ROUND(VALUE(Table3[[#This Row],[rating]]), 0), "")</f>
        <v>4</v>
      </c>
      <c r="R1327" t="s">
        <v>1398</v>
      </c>
      <c r="S1327" t="s">
        <v>1399</v>
      </c>
      <c r="T1327" t="s">
        <v>1400</v>
      </c>
      <c r="U1327" t="s">
        <v>1401</v>
      </c>
      <c r="V1327" t="s">
        <v>1402</v>
      </c>
      <c r="W1327" t="s">
        <v>1403</v>
      </c>
      <c r="X1327" t="s">
        <v>1404</v>
      </c>
      <c r="Y1327" t="s">
        <v>1405</v>
      </c>
      <c r="Z1327" s="6">
        <f t="shared" si="127"/>
        <v>9588</v>
      </c>
      <c r="AA1327" s="6">
        <f>IFERROR(VALUE(Table3[[#This Row],[potential revenue]]), 0)</f>
        <v>9588</v>
      </c>
      <c r="AB1327" t="str">
        <f t="shared" si="128"/>
        <v>Yes</v>
      </c>
      <c r="AC1327">
        <f t="shared" si="131"/>
        <v>0</v>
      </c>
      <c r="AD1327" t="str">
        <f t="shared" si="129"/>
        <v>&lt;₹200</v>
      </c>
      <c r="AE1327" t="str">
        <f t="shared" si="130"/>
        <v>51–60%</v>
      </c>
    </row>
    <row r="1328" spans="1:31" x14ac:dyDescent="0.35">
      <c r="A1328" t="s">
        <v>1361</v>
      </c>
      <c r="B1328" t="s">
        <v>5808</v>
      </c>
      <c r="C1328" t="str">
        <f>PROPER(Table3[[#This Row],[product_name2]])</f>
        <v>Samsung Galaxy Watch4 Bluetooth(4.4 Cm, Black, Compatible With Android Only)</v>
      </c>
      <c r="D1328" t="s">
        <v>5809</v>
      </c>
      <c r="E1328" t="s">
        <v>172</v>
      </c>
      <c r="F1328" t="str">
        <f>LEFT(Table3[[#This Row],[category]], FIND("|", Table3[[#This Row],[category]]) - 1)</f>
        <v>Electronics</v>
      </c>
      <c r="G1328" t="str">
        <f>MID(Table3[[#This Row],[category]], FIND("|", Table3[[#This Row],[category]]) + 1, FIND("|", Table3[[#This Row],[category]], FIND("|", Table3[[#This Row],[category]]) + 1) - FIND("|", Table3[[#This Row],[category]]) - 1)</f>
        <v>HomeTheater,TV&amp;Video</v>
      </c>
      <c r="H1328" t="str">
        <f>RIGHT(Table3[[#This Row],[category]], LEN(Table3[[#This Row],[category]]) - FIND("|", Table3[[#This Row],[category]], FIND("|", Table3[[#This Row],[category]]) + 1))</f>
        <v>Televisions|SmartTelevisions</v>
      </c>
      <c r="I1328" s="6">
        <v>29990</v>
      </c>
      <c r="J1328" s="6">
        <v>65000</v>
      </c>
      <c r="K1328" s="1">
        <f t="shared" si="126"/>
        <v>53.861538461538458</v>
      </c>
      <c r="L1328" s="3">
        <v>0.54</v>
      </c>
      <c r="M1328" s="1">
        <v>4.0999999999999996</v>
      </c>
      <c r="N1328" s="11">
        <v>211</v>
      </c>
      <c r="O1328" s="7">
        <f>IF(ISNUMBER(Table3[[#This Row],[rating]]), Table3[[#This Row],[rating]], "")</f>
        <v>4.0999999999999996</v>
      </c>
      <c r="P1328" s="7">
        <f>Table3[[#This Row],[average rating]] + (Table3[[#This Row],[rating_count]] / 1000)</f>
        <v>4.3109999999999999</v>
      </c>
      <c r="Q1328" s="7">
        <f>IFERROR(ROUND(VALUE(Table3[[#This Row],[rating]]), 0), "")</f>
        <v>4</v>
      </c>
      <c r="R1328" t="s">
        <v>1363</v>
      </c>
      <c r="S1328" t="s">
        <v>1364</v>
      </c>
      <c r="T1328" t="s">
        <v>1365</v>
      </c>
      <c r="U1328" t="s">
        <v>1366</v>
      </c>
      <c r="V1328" t="s">
        <v>1367</v>
      </c>
      <c r="W1328" t="s">
        <v>1368</v>
      </c>
      <c r="X1328" t="s">
        <v>1369</v>
      </c>
      <c r="Y1328" t="s">
        <v>1370</v>
      </c>
      <c r="Z1328" s="6">
        <f t="shared" si="127"/>
        <v>13715000</v>
      </c>
      <c r="AA1328" s="6">
        <f>IFERROR(VALUE(Table3[[#This Row],[potential revenue]]), 0)</f>
        <v>13715000</v>
      </c>
      <c r="AB1328" t="str">
        <f t="shared" si="128"/>
        <v>Yes</v>
      </c>
      <c r="AC1328">
        <f t="shared" si="131"/>
        <v>0</v>
      </c>
      <c r="AD1328" t="str">
        <f t="shared" si="129"/>
        <v>₹200–₹500</v>
      </c>
      <c r="AE1328" t="str">
        <f t="shared" si="130"/>
        <v>51–60%</v>
      </c>
    </row>
    <row r="1329" spans="1:31" x14ac:dyDescent="0.35">
      <c r="A1329" t="s">
        <v>680</v>
      </c>
      <c r="B1329" t="s">
        <v>5710</v>
      </c>
      <c r="C1329" t="str">
        <f>PROPER(Table3[[#This Row],[product_name2]])</f>
        <v>Sandisk Ultra Dual Drive Luxe Usb Type C Flash Drive (Silver, 128 Gb, 5Y - Sdddc4-128G-I35)</v>
      </c>
      <c r="D1329" t="s">
        <v>5711</v>
      </c>
      <c r="E1329" t="s">
        <v>20</v>
      </c>
      <c r="F1329" t="str">
        <f>LEFT(Table3[[#This Row],[category]], FIND("|", Table3[[#This Row],[category]]) - 1)</f>
        <v>Computers&amp;Accessories</v>
      </c>
      <c r="G1329" t="str">
        <f>MID(Table3[[#This Row],[category]], FIND("|", Table3[[#This Row],[category]]) + 1, FIND("|", Table3[[#This Row],[category]], FIND("|", Table3[[#This Row],[category]]) + 1) - FIND("|", Table3[[#This Row],[category]]) - 1)</f>
        <v>Accessories&amp;Peripherals</v>
      </c>
      <c r="H1329" t="str">
        <f>RIGHT(Table3[[#This Row],[category]], LEN(Table3[[#This Row],[category]]) - FIND("|", Table3[[#This Row],[category]], FIND("|", Table3[[#This Row],[category]]) + 1))</f>
        <v>Cables&amp;Accessories|Cables|USBCables</v>
      </c>
      <c r="I1329" s="6">
        <v>349</v>
      </c>
      <c r="J1329" s="6">
        <v>599</v>
      </c>
      <c r="K1329" s="1">
        <f t="shared" si="126"/>
        <v>41.736227045075125</v>
      </c>
      <c r="L1329" s="3">
        <v>0.42</v>
      </c>
      <c r="M1329" s="1">
        <v>4.0999999999999996</v>
      </c>
      <c r="N1329" s="11">
        <v>210</v>
      </c>
      <c r="O1329" s="7">
        <f>IF(ISNUMBER(Table3[[#This Row],[rating]]), Table3[[#This Row],[rating]], "")</f>
        <v>4.0999999999999996</v>
      </c>
      <c r="P1329" s="7">
        <f>Table3[[#This Row],[average rating]] + (Table3[[#This Row],[rating_count]] / 1000)</f>
        <v>4.3099999999999996</v>
      </c>
      <c r="Q1329" s="7">
        <f>IFERROR(ROUND(VALUE(Table3[[#This Row],[rating]]), 0), "")</f>
        <v>4</v>
      </c>
      <c r="R1329" t="s">
        <v>682</v>
      </c>
      <c r="S1329" t="s">
        <v>683</v>
      </c>
      <c r="T1329" t="s">
        <v>684</v>
      </c>
      <c r="U1329" t="s">
        <v>685</v>
      </c>
      <c r="V1329" t="s">
        <v>686</v>
      </c>
      <c r="W1329" t="s">
        <v>687</v>
      </c>
      <c r="X1329" t="s">
        <v>688</v>
      </c>
      <c r="Y1329" t="s">
        <v>689</v>
      </c>
      <c r="Z1329" s="6">
        <f t="shared" si="127"/>
        <v>125790</v>
      </c>
      <c r="AA1329" s="6">
        <f>IFERROR(VALUE(Table3[[#This Row],[potential revenue]]), 0)</f>
        <v>125790</v>
      </c>
      <c r="AB1329" t="str">
        <f t="shared" si="128"/>
        <v>Yes</v>
      </c>
      <c r="AC1329">
        <f t="shared" si="131"/>
        <v>0</v>
      </c>
      <c r="AD1329" t="str">
        <f t="shared" si="129"/>
        <v>&gt;₹500</v>
      </c>
      <c r="AE1329" t="str">
        <f t="shared" si="130"/>
        <v>41–50%</v>
      </c>
    </row>
    <row r="1330" spans="1:31" x14ac:dyDescent="0.35">
      <c r="A1330" t="s">
        <v>680</v>
      </c>
      <c r="B1330" t="s">
        <v>346</v>
      </c>
      <c r="C1330" t="str">
        <f>PROPER(Table3[[#This Row],[product_name2]])</f>
        <v>Ptron Solero T351 3.5Amps Fast Charging Type-C To Type-C Pd Data &amp; Charging Usb Cable, Made In India, 480Mbps Data Sync, Durable 1 Meter Long Cable For Type-C Smartphones, Tablets &amp; Laptops (Black)</v>
      </c>
      <c r="D1330" t="s">
        <v>347</v>
      </c>
      <c r="E1330" t="s">
        <v>20</v>
      </c>
      <c r="F1330" t="str">
        <f>LEFT(Table3[[#This Row],[category]], FIND("|", Table3[[#This Row],[category]]) - 1)</f>
        <v>Computers&amp;Accessories</v>
      </c>
      <c r="G1330" t="str">
        <f>MID(Table3[[#This Row],[category]], FIND("|", Table3[[#This Row],[category]]) + 1, FIND("|", Table3[[#This Row],[category]], FIND("|", Table3[[#This Row],[category]]) + 1) - FIND("|", Table3[[#This Row],[category]]) - 1)</f>
        <v>Accessories&amp;Peripherals</v>
      </c>
      <c r="H1330" t="str">
        <f>RIGHT(Table3[[#This Row],[category]], LEN(Table3[[#This Row],[category]]) - FIND("|", Table3[[#This Row],[category]], FIND("|", Table3[[#This Row],[category]]) + 1))</f>
        <v>Cables&amp;Accessories|Cables|USBCables</v>
      </c>
      <c r="I1330" s="6">
        <v>349</v>
      </c>
      <c r="J1330" s="6">
        <v>599</v>
      </c>
      <c r="K1330" s="1">
        <f t="shared" si="126"/>
        <v>41.736227045075125</v>
      </c>
      <c r="L1330" s="3">
        <v>0.42</v>
      </c>
      <c r="M1330" s="1">
        <v>4.0999999999999996</v>
      </c>
      <c r="N1330" s="11">
        <v>210</v>
      </c>
      <c r="O1330" s="7">
        <f>IF(ISNUMBER(Table3[[#This Row],[rating]]), Table3[[#This Row],[rating]], "")</f>
        <v>4.0999999999999996</v>
      </c>
      <c r="P1330" s="7">
        <f>Table3[[#This Row],[average rating]] + (Table3[[#This Row],[rating_count]] / 1000)</f>
        <v>4.3099999999999996</v>
      </c>
      <c r="Q1330" s="7">
        <f>IFERROR(ROUND(VALUE(Table3[[#This Row],[rating]]), 0), "")</f>
        <v>4</v>
      </c>
      <c r="R1330" t="s">
        <v>682</v>
      </c>
      <c r="S1330" t="s">
        <v>683</v>
      </c>
      <c r="T1330" t="s">
        <v>684</v>
      </c>
      <c r="U1330" t="s">
        <v>685</v>
      </c>
      <c r="V1330" t="s">
        <v>686</v>
      </c>
      <c r="W1330" t="s">
        <v>687</v>
      </c>
      <c r="X1330" t="s">
        <v>8056</v>
      </c>
      <c r="Y1330" t="s">
        <v>8057</v>
      </c>
      <c r="Z1330" s="6">
        <f t="shared" si="127"/>
        <v>125790</v>
      </c>
      <c r="AA1330" s="6">
        <f>IFERROR(VALUE(Table3[[#This Row],[potential revenue]]), 0)</f>
        <v>125790</v>
      </c>
      <c r="AB1330" t="str">
        <f t="shared" si="128"/>
        <v>No</v>
      </c>
      <c r="AC1330">
        <f t="shared" si="131"/>
        <v>0</v>
      </c>
      <c r="AD1330" t="str">
        <f t="shared" si="129"/>
        <v>₹200–₹500</v>
      </c>
      <c r="AE1330" t="str">
        <f t="shared" si="130"/>
        <v>41–50%</v>
      </c>
    </row>
    <row r="1331" spans="1:31" x14ac:dyDescent="0.35">
      <c r="A1331" t="s">
        <v>10629</v>
      </c>
      <c r="B1331" t="s">
        <v>3702</v>
      </c>
      <c r="C1331" t="str">
        <f>PROPER(Table3[[#This Row],[product_name2]])</f>
        <v>Wecool C1 Car Mobile Holder With One Click Technology,360¬∞ Rotational, Strong Suction Cup,Compatible With 4 To 6 Inch Devices, Wildshield And Dashboard Mobile Holder For Car, And Use</v>
      </c>
      <c r="D1331" t="s">
        <v>3703</v>
      </c>
      <c r="E1331" t="s">
        <v>9287</v>
      </c>
      <c r="F1331" t="str">
        <f>LEFT(Table3[[#This Row],[category]], FIND("|", Table3[[#This Row],[category]]) - 1)</f>
        <v>Home&amp;Kitchen</v>
      </c>
      <c r="G1331" t="str">
        <f>MID(Table3[[#This Row],[category]], FIND("|", Table3[[#This Row],[category]]) + 1, FIND("|", Table3[[#This Row],[category]], FIND("|", Table3[[#This Row],[category]]) + 1) - FIND("|", Table3[[#This Row],[category]]) - 1)</f>
        <v>Kitchen&amp;HomeAppliances</v>
      </c>
      <c r="H1331" t="str">
        <f>RIGHT(Table3[[#This Row],[category]], LEN(Table3[[#This Row],[category]]) - FIND("|", Table3[[#This Row],[category]], FIND("|", Table3[[#This Row],[category]]) + 1))</f>
        <v>SmallKitchenAppliances|DigitalKitchenScales|DigitalScales</v>
      </c>
      <c r="I1331" s="6">
        <v>239</v>
      </c>
      <c r="J1331" s="6">
        <v>239</v>
      </c>
      <c r="K1331" s="1">
        <f t="shared" si="126"/>
        <v>0</v>
      </c>
      <c r="L1331" s="3">
        <v>0</v>
      </c>
      <c r="M1331" s="1">
        <v>4.3</v>
      </c>
      <c r="N1331" s="11">
        <v>7</v>
      </c>
      <c r="O1331" s="7">
        <f>IF(ISNUMBER(Table3[[#This Row],[rating]]), Table3[[#This Row],[rating]], "")</f>
        <v>4.3</v>
      </c>
      <c r="P1331" s="7">
        <f>Table3[[#This Row],[average rating]] + (Table3[[#This Row],[rating_count]] / 1000)</f>
        <v>4.3069999999999995</v>
      </c>
      <c r="Q1331" s="7">
        <f>IFERROR(ROUND(VALUE(Table3[[#This Row],[rating]]), 0), "")</f>
        <v>4</v>
      </c>
      <c r="R1331" t="s">
        <v>10631</v>
      </c>
      <c r="S1331" t="s">
        <v>10632</v>
      </c>
      <c r="T1331" t="s">
        <v>10633</v>
      </c>
      <c r="U1331" t="s">
        <v>10634</v>
      </c>
      <c r="V1331" t="s">
        <v>10635</v>
      </c>
      <c r="W1331" t="s">
        <v>10636</v>
      </c>
      <c r="X1331" t="s">
        <v>10637</v>
      </c>
      <c r="Y1331" t="s">
        <v>10638</v>
      </c>
      <c r="Z1331" s="6">
        <f t="shared" si="127"/>
        <v>1673</v>
      </c>
      <c r="AA1331" s="6">
        <f>IFERROR(VALUE(Table3[[#This Row],[potential revenue]]), 0)</f>
        <v>1673</v>
      </c>
      <c r="AB1331" t="str">
        <f t="shared" si="128"/>
        <v>No</v>
      </c>
      <c r="AC1331">
        <f t="shared" si="131"/>
        <v>0</v>
      </c>
      <c r="AD1331" t="str">
        <f t="shared" si="129"/>
        <v>₹200–₹500</v>
      </c>
      <c r="AE1331" t="str">
        <f t="shared" si="130"/>
        <v>0–10%</v>
      </c>
    </row>
    <row r="1332" spans="1:31" x14ac:dyDescent="0.35">
      <c r="A1332" t="s">
        <v>11174</v>
      </c>
      <c r="B1332" t="s">
        <v>7551</v>
      </c>
      <c r="C1332" t="str">
        <f>PROPER(Table3[[#This Row],[product_name2]])</f>
        <v>Lapster Usb 3.0 Sata Cable For 2.5 Inch Ssd And Hdd , Usb 3.0 To Sata Iii Hard Driver Adapter , Sata To Usb Cable-(Blue)</v>
      </c>
      <c r="D1332" t="s">
        <v>7552</v>
      </c>
      <c r="E1332" t="s">
        <v>8595</v>
      </c>
      <c r="F1332" t="str">
        <f>LEFT(Table3[[#This Row],[category]], FIND("|", Table3[[#This Row],[category]]) - 1)</f>
        <v>Home&amp;Kitchen</v>
      </c>
      <c r="G1332" t="str">
        <f>MID(Table3[[#This Row],[category]], FIND("|", Table3[[#This Row],[category]]) + 1, FIND("|", Table3[[#This Row],[category]], FIND("|", Table3[[#This Row],[category]]) + 1) - FIND("|", Table3[[#This Row],[category]]) - 1)</f>
        <v>Heating,Cooling&amp;AirQuality</v>
      </c>
      <c r="H1332" t="str">
        <f>RIGHT(Table3[[#This Row],[category]], LEN(Table3[[#This Row],[category]]) - FIND("|", Table3[[#This Row],[category]], FIND("|", Table3[[#This Row],[category]]) + 1))</f>
        <v>RoomHeaters|ElectricHeaters</v>
      </c>
      <c r="I1332" s="6">
        <v>1235</v>
      </c>
      <c r="J1332" s="6">
        <v>1499</v>
      </c>
      <c r="K1332" s="1">
        <f t="shared" si="126"/>
        <v>17.61174116077385</v>
      </c>
      <c r="L1332" s="3">
        <v>0.18</v>
      </c>
      <c r="M1332" s="1">
        <v>4.0999999999999996</v>
      </c>
      <c r="N1332" s="11">
        <v>203</v>
      </c>
      <c r="O1332" s="7">
        <f>IF(ISNUMBER(Table3[[#This Row],[rating]]), Table3[[#This Row],[rating]], "")</f>
        <v>4.0999999999999996</v>
      </c>
      <c r="P1332" s="7">
        <f>Table3[[#This Row],[average rating]] + (Table3[[#This Row],[rating_count]] / 1000)</f>
        <v>4.3029999999999999</v>
      </c>
      <c r="Q1332" s="7">
        <f>IFERROR(ROUND(VALUE(Table3[[#This Row],[rating]]), 0), "")</f>
        <v>4</v>
      </c>
      <c r="R1332" t="s">
        <v>11176</v>
      </c>
      <c r="S1332" t="s">
        <v>11177</v>
      </c>
      <c r="T1332" t="s">
        <v>11178</v>
      </c>
      <c r="U1332" t="s">
        <v>11179</v>
      </c>
      <c r="V1332" t="s">
        <v>11180</v>
      </c>
      <c r="W1332" t="s">
        <v>11181</v>
      </c>
      <c r="X1332" t="s">
        <v>11182</v>
      </c>
      <c r="Y1332" t="s">
        <v>11183</v>
      </c>
      <c r="Z1332" s="6">
        <f t="shared" si="127"/>
        <v>304297</v>
      </c>
      <c r="AA1332" s="6">
        <f>IFERROR(VALUE(Table3[[#This Row],[potential revenue]]), 0)</f>
        <v>304297</v>
      </c>
      <c r="AB1332" t="str">
        <f t="shared" si="128"/>
        <v>No</v>
      </c>
      <c r="AC1332">
        <f t="shared" si="131"/>
        <v>0</v>
      </c>
      <c r="AD1332" t="str">
        <f t="shared" si="129"/>
        <v>₹200–₹500</v>
      </c>
      <c r="AE1332" t="str">
        <f t="shared" si="130"/>
        <v>11–20%</v>
      </c>
    </row>
    <row r="1333" spans="1:31" x14ac:dyDescent="0.35">
      <c r="A1333" t="s">
        <v>777</v>
      </c>
      <c r="B1333" t="s">
        <v>12666</v>
      </c>
      <c r="C1333" t="str">
        <f>PROPER(Table3[[#This Row],[product_name2]])</f>
        <v>Kent Powp-Sediment Filter 10'' Thread Wcap</v>
      </c>
      <c r="D1333" t="s">
        <v>12667</v>
      </c>
      <c r="E1333" t="s">
        <v>172</v>
      </c>
      <c r="F1333" t="str">
        <f>LEFT(Table3[[#This Row],[category]], FIND("|", Table3[[#This Row],[category]]) - 1)</f>
        <v>Electronics</v>
      </c>
      <c r="G1333" t="str">
        <f>MID(Table3[[#This Row],[category]], FIND("|", Table3[[#This Row],[category]]) + 1, FIND("|", Table3[[#This Row],[category]], FIND("|", Table3[[#This Row],[category]]) + 1) - FIND("|", Table3[[#This Row],[category]]) - 1)</f>
        <v>HomeTheater,TV&amp;Video</v>
      </c>
      <c r="H1333" t="str">
        <f>RIGHT(Table3[[#This Row],[category]], LEN(Table3[[#This Row],[category]]) - FIND("|", Table3[[#This Row],[category]], FIND("|", Table3[[#This Row],[category]]) + 1))</f>
        <v>Televisions|SmartTelevisions</v>
      </c>
      <c r="I1333" s="6">
        <v>7299</v>
      </c>
      <c r="J1333" s="6">
        <v>19125</v>
      </c>
      <c r="K1333" s="1">
        <f t="shared" si="126"/>
        <v>61.835294117647052</v>
      </c>
      <c r="L1333" s="3">
        <v>0.62</v>
      </c>
      <c r="M1333" s="1">
        <v>3.4</v>
      </c>
      <c r="N1333" s="11">
        <v>902</v>
      </c>
      <c r="O1333" s="7">
        <f>IF(ISNUMBER(Table3[[#This Row],[rating]]), Table3[[#This Row],[rating]], "")</f>
        <v>3.4</v>
      </c>
      <c r="P1333" s="7">
        <f>Table3[[#This Row],[average rating]] + (Table3[[#This Row],[rating_count]] / 1000)</f>
        <v>4.3019999999999996</v>
      </c>
      <c r="Q1333" s="7">
        <f>IFERROR(ROUND(VALUE(Table3[[#This Row],[rating]]), 0), "")</f>
        <v>3</v>
      </c>
      <c r="R1333" t="s">
        <v>779</v>
      </c>
      <c r="S1333" t="s">
        <v>780</v>
      </c>
      <c r="T1333" t="s">
        <v>781</v>
      </c>
      <c r="U1333" t="s">
        <v>782</v>
      </c>
      <c r="V1333" t="s">
        <v>783</v>
      </c>
      <c r="W1333" t="s">
        <v>784</v>
      </c>
      <c r="X1333" t="s">
        <v>785</v>
      </c>
      <c r="Y1333" t="s">
        <v>786</v>
      </c>
      <c r="Z1333" s="6">
        <f t="shared" si="127"/>
        <v>17250750</v>
      </c>
      <c r="AA1333" s="6">
        <f>IFERROR(VALUE(Table3[[#This Row],[potential revenue]]), 0)</f>
        <v>17250750</v>
      </c>
      <c r="AB1333" t="str">
        <f t="shared" si="128"/>
        <v>No</v>
      </c>
      <c r="AC1333">
        <f t="shared" si="131"/>
        <v>0</v>
      </c>
      <c r="AD1333" t="str">
        <f t="shared" si="129"/>
        <v>&gt;₹500</v>
      </c>
      <c r="AE1333" t="str">
        <f t="shared" si="130"/>
        <v>61–70%</v>
      </c>
    </row>
    <row r="1334" spans="1:31" x14ac:dyDescent="0.35">
      <c r="A1334" t="s">
        <v>2350</v>
      </c>
      <c r="B1334" t="s">
        <v>4272</v>
      </c>
      <c r="C1334" t="str">
        <f>PROPER(Table3[[#This Row],[product_name2]])</f>
        <v>Noise Agile 2 Buzz Bluetooth Calling Smart Watch With 1.28" Tft Display,Dual Button,In-Built Mic &amp; Speaker,Ai Voice Assistant, Health Suite,In-Built Games, 100 Watch Faces-(Jet Black)</v>
      </c>
      <c r="D1334" t="s">
        <v>4273</v>
      </c>
      <c r="E1334" t="s">
        <v>20</v>
      </c>
      <c r="F1334" t="str">
        <f>LEFT(Table3[[#This Row],[category]], FIND("|", Table3[[#This Row],[category]]) - 1)</f>
        <v>Computers&amp;Accessories</v>
      </c>
      <c r="G1334" t="str">
        <f>MID(Table3[[#This Row],[category]], FIND("|", Table3[[#This Row],[category]]) + 1, FIND("|", Table3[[#This Row],[category]], FIND("|", Table3[[#This Row],[category]]) + 1) - FIND("|", Table3[[#This Row],[category]]) - 1)</f>
        <v>Accessories&amp;Peripherals</v>
      </c>
      <c r="H1334" t="str">
        <f>RIGHT(Table3[[#This Row],[category]], LEN(Table3[[#This Row],[category]]) - FIND("|", Table3[[#This Row],[category]], FIND("|", Table3[[#This Row],[category]]) + 1))</f>
        <v>Cables&amp;Accessories|Cables|USBCables</v>
      </c>
      <c r="I1334" s="6">
        <v>199</v>
      </c>
      <c r="J1334" s="6">
        <v>999</v>
      </c>
      <c r="K1334" s="1">
        <f t="shared" si="126"/>
        <v>80.08008008008008</v>
      </c>
      <c r="L1334" s="3">
        <v>0.8</v>
      </c>
      <c r="M1334" s="1">
        <v>4.2</v>
      </c>
      <c r="N1334" s="11">
        <v>85</v>
      </c>
      <c r="O1334" s="7">
        <f>IF(ISNUMBER(Table3[[#This Row],[rating]]), Table3[[#This Row],[rating]], "")</f>
        <v>4.2</v>
      </c>
      <c r="P1334" s="7">
        <f>Table3[[#This Row],[average rating]] + (Table3[[#This Row],[rating_count]] / 1000)</f>
        <v>4.2850000000000001</v>
      </c>
      <c r="Q1334" s="7">
        <f>IFERROR(ROUND(VALUE(Table3[[#This Row],[rating]]), 0), "")</f>
        <v>4</v>
      </c>
      <c r="R1334" t="s">
        <v>2352</v>
      </c>
      <c r="S1334" t="s">
        <v>2353</v>
      </c>
      <c r="T1334" t="s">
        <v>2354</v>
      </c>
      <c r="U1334" t="s">
        <v>2355</v>
      </c>
      <c r="V1334" t="s">
        <v>2356</v>
      </c>
      <c r="W1334" t="s">
        <v>2357</v>
      </c>
      <c r="X1334" t="s">
        <v>2358</v>
      </c>
      <c r="Y1334" t="s">
        <v>2359</v>
      </c>
      <c r="Z1334" s="6">
        <f t="shared" si="127"/>
        <v>84915</v>
      </c>
      <c r="AA1334" s="6">
        <f>IFERROR(VALUE(Table3[[#This Row],[potential revenue]]), 0)</f>
        <v>84915</v>
      </c>
      <c r="AB1334" t="str">
        <f t="shared" si="128"/>
        <v>Yes</v>
      </c>
      <c r="AC1334">
        <f t="shared" si="131"/>
        <v>0</v>
      </c>
      <c r="AD1334" t="str">
        <f t="shared" si="129"/>
        <v>&gt;₹500</v>
      </c>
      <c r="AE1334" t="str">
        <f t="shared" si="130"/>
        <v>81–90%</v>
      </c>
    </row>
    <row r="1335" spans="1:31" x14ac:dyDescent="0.35">
      <c r="A1335" t="s">
        <v>10001</v>
      </c>
      <c r="B1335" t="s">
        <v>7404</v>
      </c>
      <c r="C1335" t="str">
        <f>PROPER(Table3[[#This Row],[product_name2]])</f>
        <v>Tukzer Gel Mouse Pad Wrist Rest Memory-Foam Ergonomic Mousepad| Cushion Wrist Support &amp; Pain Relief| Suitable For Gaming, Computer, Laptop, Home &amp; Office Non-Slip Rubber Base (Blue)</v>
      </c>
      <c r="D1335" t="s">
        <v>7405</v>
      </c>
      <c r="E1335" t="s">
        <v>8606</v>
      </c>
      <c r="F1335" t="str">
        <f>LEFT(Table3[[#This Row],[category]], FIND("|", Table3[[#This Row],[category]]) - 1)</f>
        <v>Home&amp;Kitchen</v>
      </c>
      <c r="G1335" t="str">
        <f>MID(Table3[[#This Row],[category]], FIND("|", Table3[[#This Row],[category]]) + 1, FIND("|", Table3[[#This Row],[category]], FIND("|", Table3[[#This Row],[category]]) + 1) - FIND("|", Table3[[#This Row],[category]]) - 1)</f>
        <v>Heating,Cooling&amp;AirQuality</v>
      </c>
      <c r="H1335" t="str">
        <f>RIGHT(Table3[[#This Row],[category]], LEN(Table3[[#This Row],[category]]) - FIND("|", Table3[[#This Row],[category]], FIND("|", Table3[[#This Row],[category]]) + 1))</f>
        <v>RoomHeaters|FanHeaters</v>
      </c>
      <c r="I1335" s="6">
        <v>899</v>
      </c>
      <c r="J1335" s="6">
        <v>1990</v>
      </c>
      <c r="K1335" s="1">
        <f t="shared" si="126"/>
        <v>54.824120603015082</v>
      </c>
      <c r="L1335" s="3">
        <v>0.55000000000000004</v>
      </c>
      <c r="M1335" s="1">
        <v>4.0999999999999996</v>
      </c>
      <c r="N1335" s="11">
        <v>185</v>
      </c>
      <c r="O1335" s="7">
        <f>IF(ISNUMBER(Table3[[#This Row],[rating]]), Table3[[#This Row],[rating]], "")</f>
        <v>4.0999999999999996</v>
      </c>
      <c r="P1335" s="7">
        <f>Table3[[#This Row],[average rating]] + (Table3[[#This Row],[rating_count]] / 1000)</f>
        <v>4.2849999999999993</v>
      </c>
      <c r="Q1335" s="7">
        <f>IFERROR(ROUND(VALUE(Table3[[#This Row],[rating]]), 0), "")</f>
        <v>4</v>
      </c>
      <c r="R1335" t="s">
        <v>10003</v>
      </c>
      <c r="S1335" t="s">
        <v>10004</v>
      </c>
      <c r="T1335" t="s">
        <v>10005</v>
      </c>
      <c r="U1335" t="s">
        <v>10006</v>
      </c>
      <c r="V1335" t="s">
        <v>10007</v>
      </c>
      <c r="W1335" t="s">
        <v>10008</v>
      </c>
      <c r="X1335" t="s">
        <v>10009</v>
      </c>
      <c r="Y1335" t="s">
        <v>10010</v>
      </c>
      <c r="Z1335" s="6">
        <f t="shared" si="127"/>
        <v>368150</v>
      </c>
      <c r="AA1335" s="6">
        <f>IFERROR(VALUE(Table3[[#This Row],[potential revenue]]), 0)</f>
        <v>368150</v>
      </c>
      <c r="AB1335" t="str">
        <f t="shared" si="128"/>
        <v>Yes</v>
      </c>
      <c r="AC1335">
        <f t="shared" si="131"/>
        <v>0</v>
      </c>
      <c r="AD1335" t="str">
        <f t="shared" si="129"/>
        <v>&lt;₹200</v>
      </c>
      <c r="AE1335" t="str">
        <f t="shared" si="130"/>
        <v>51–60%</v>
      </c>
    </row>
    <row r="1336" spans="1:31" x14ac:dyDescent="0.35">
      <c r="A1336" t="s">
        <v>11888</v>
      </c>
      <c r="B1336" t="s">
        <v>5532</v>
      </c>
      <c r="C1336" t="str">
        <f>PROPER(Table3[[#This Row],[product_name2]])</f>
        <v>Boat Rockerz 370 On Ear Bluetooth Headphones With Upto 12 Hours Playtime, Cozy Padded Earcups And Bluetooth V5.0, With Mic (Buoyant Black)</v>
      </c>
      <c r="D1336" t="s">
        <v>5533</v>
      </c>
      <c r="E1336" t="s">
        <v>8595</v>
      </c>
      <c r="F1336" t="str">
        <f>LEFT(Table3[[#This Row],[category]], FIND("|", Table3[[#This Row],[category]]) - 1)</f>
        <v>Home&amp;Kitchen</v>
      </c>
      <c r="G1336" t="str">
        <f>MID(Table3[[#This Row],[category]], FIND("|", Table3[[#This Row],[category]]) + 1, FIND("|", Table3[[#This Row],[category]], FIND("|", Table3[[#This Row],[category]]) + 1) - FIND("|", Table3[[#This Row],[category]]) - 1)</f>
        <v>Heating,Cooling&amp;AirQuality</v>
      </c>
      <c r="H1336" t="str">
        <f>RIGHT(Table3[[#This Row],[category]], LEN(Table3[[#This Row],[category]]) - FIND("|", Table3[[#This Row],[category]], FIND("|", Table3[[#This Row],[category]]) + 1))</f>
        <v>RoomHeaters|ElectricHeaters</v>
      </c>
      <c r="I1336" s="6">
        <v>9495</v>
      </c>
      <c r="J1336" s="6">
        <v>18990</v>
      </c>
      <c r="K1336" s="1">
        <f t="shared" si="126"/>
        <v>50</v>
      </c>
      <c r="L1336" s="3">
        <v>0.5</v>
      </c>
      <c r="M1336" s="1">
        <v>4.2</v>
      </c>
      <c r="N1336" s="11">
        <v>79</v>
      </c>
      <c r="O1336" s="7">
        <f>IF(ISNUMBER(Table3[[#This Row],[rating]]), Table3[[#This Row],[rating]], "")</f>
        <v>4.2</v>
      </c>
      <c r="P1336" s="7">
        <f>Table3[[#This Row],[average rating]] + (Table3[[#This Row],[rating_count]] / 1000)</f>
        <v>4.2789999999999999</v>
      </c>
      <c r="Q1336" s="7">
        <f>IFERROR(ROUND(VALUE(Table3[[#This Row],[rating]]), 0), "")</f>
        <v>4</v>
      </c>
      <c r="R1336" t="s">
        <v>11890</v>
      </c>
      <c r="S1336" t="s">
        <v>11891</v>
      </c>
      <c r="T1336" t="s">
        <v>11892</v>
      </c>
      <c r="U1336" t="s">
        <v>11893</v>
      </c>
      <c r="V1336" t="s">
        <v>11894</v>
      </c>
      <c r="W1336" t="s">
        <v>11895</v>
      </c>
      <c r="X1336" t="s">
        <v>11896</v>
      </c>
      <c r="Y1336" t="s">
        <v>11897</v>
      </c>
      <c r="Z1336" s="6">
        <f t="shared" si="127"/>
        <v>1500210</v>
      </c>
      <c r="AA1336" s="6">
        <f>IFERROR(VALUE(Table3[[#This Row],[potential revenue]]), 0)</f>
        <v>1500210</v>
      </c>
      <c r="AB1336" t="str">
        <f t="shared" si="128"/>
        <v>Yes</v>
      </c>
      <c r="AC1336">
        <f t="shared" si="131"/>
        <v>0</v>
      </c>
      <c r="AD1336" t="str">
        <f t="shared" si="129"/>
        <v>&gt;₹500</v>
      </c>
      <c r="AE1336" t="str">
        <f t="shared" si="130"/>
        <v>41–50%</v>
      </c>
    </row>
    <row r="1337" spans="1:31" x14ac:dyDescent="0.35">
      <c r="A1337" t="s">
        <v>1827</v>
      </c>
      <c r="B1337" t="s">
        <v>286</v>
      </c>
      <c r="C1337" t="str">
        <f>PROPER(Table3[[#This Row],[product_name2]])</f>
        <v>Duracell Usb C To Lightning Apple Certified (Mfi) Braided Sync &amp; Charge Cable For Iphone, Ipad And Ipod. Fast Charging Lightning Cable, 3.9 Feet (1.2M) - Black</v>
      </c>
      <c r="D1337" t="s">
        <v>287</v>
      </c>
      <c r="E1337" t="s">
        <v>172</v>
      </c>
      <c r="F1337" t="str">
        <f>LEFT(Table3[[#This Row],[category]], FIND("|", Table3[[#This Row],[category]]) - 1)</f>
        <v>Electronics</v>
      </c>
      <c r="G1337" t="str">
        <f>MID(Table3[[#This Row],[category]], FIND("|", Table3[[#This Row],[category]]) + 1, FIND("|", Table3[[#This Row],[category]], FIND("|", Table3[[#This Row],[category]]) + 1) - FIND("|", Table3[[#This Row],[category]]) - 1)</f>
        <v>HomeTheater,TV&amp;Video</v>
      </c>
      <c r="H1337" t="str">
        <f>RIGHT(Table3[[#This Row],[category]], LEN(Table3[[#This Row],[category]]) - FIND("|", Table3[[#This Row],[category]], FIND("|", Table3[[#This Row],[category]]) + 1))</f>
        <v>Televisions|SmartTelevisions</v>
      </c>
      <c r="I1337" s="6">
        <v>11990</v>
      </c>
      <c r="J1337" s="6">
        <v>31990</v>
      </c>
      <c r="K1337" s="1">
        <f t="shared" si="126"/>
        <v>62.519537355423573</v>
      </c>
      <c r="L1337" s="3">
        <v>0.63</v>
      </c>
      <c r="M1337" s="1">
        <v>4.2</v>
      </c>
      <c r="N1337" s="11">
        <v>64</v>
      </c>
      <c r="O1337" s="7">
        <f>IF(ISNUMBER(Table3[[#This Row],[rating]]), Table3[[#This Row],[rating]], "")</f>
        <v>4.2</v>
      </c>
      <c r="P1337" s="7">
        <f>Table3[[#This Row],[average rating]] + (Table3[[#This Row],[rating_count]] / 1000)</f>
        <v>4.2640000000000002</v>
      </c>
      <c r="Q1337" s="7">
        <f>IFERROR(ROUND(VALUE(Table3[[#This Row],[rating]]), 0), "")</f>
        <v>4</v>
      </c>
      <c r="R1337" t="s">
        <v>737</v>
      </c>
      <c r="S1337" t="s">
        <v>1829</v>
      </c>
      <c r="T1337" t="s">
        <v>1830</v>
      </c>
      <c r="U1337" t="s">
        <v>1831</v>
      </c>
      <c r="V1337" t="s">
        <v>1832</v>
      </c>
      <c r="W1337" t="s">
        <v>1833</v>
      </c>
      <c r="X1337" t="s">
        <v>1834</v>
      </c>
      <c r="Y1337" t="s">
        <v>1835</v>
      </c>
      <c r="Z1337" s="6">
        <f t="shared" si="127"/>
        <v>2047360</v>
      </c>
      <c r="AA1337" s="6">
        <f>IFERROR(VALUE(Table3[[#This Row],[potential revenue]]), 0)</f>
        <v>2047360</v>
      </c>
      <c r="AB1337" t="str">
        <f t="shared" si="128"/>
        <v>Yes</v>
      </c>
      <c r="AC1337">
        <f t="shared" si="131"/>
        <v>0</v>
      </c>
      <c r="AD1337" t="str">
        <f t="shared" si="129"/>
        <v>&gt;₹500</v>
      </c>
      <c r="AE1337" t="str">
        <f t="shared" si="130"/>
        <v>61–70%</v>
      </c>
    </row>
    <row r="1338" spans="1:31" x14ac:dyDescent="0.35">
      <c r="A1338" t="s">
        <v>1952</v>
      </c>
      <c r="B1338" t="s">
        <v>9676</v>
      </c>
      <c r="C1338" t="str">
        <f>PROPER(Table3[[#This Row],[product_name2]])</f>
        <v>Hul Pureit Germkill Kit For Classic 23 L Water Purifier - 1500 L Capacity</v>
      </c>
      <c r="D1338" t="s">
        <v>9677</v>
      </c>
      <c r="E1338" t="s">
        <v>20</v>
      </c>
      <c r="F1338" t="str">
        <f>LEFT(Table3[[#This Row],[category]], FIND("|", Table3[[#This Row],[category]]) - 1)</f>
        <v>Computers&amp;Accessories</v>
      </c>
      <c r="G1338" t="str">
        <f>MID(Table3[[#This Row],[category]], FIND("|", Table3[[#This Row],[category]]) + 1, FIND("|", Table3[[#This Row],[category]], FIND("|", Table3[[#This Row],[category]]) + 1) - FIND("|", Table3[[#This Row],[category]]) - 1)</f>
        <v>Accessories&amp;Peripherals</v>
      </c>
      <c r="H1338" t="str">
        <f>RIGHT(Table3[[#This Row],[category]], LEN(Table3[[#This Row],[category]]) - FIND("|", Table3[[#This Row],[category]], FIND("|", Table3[[#This Row],[category]]) + 1))</f>
        <v>Cables&amp;Accessories|Cables|USBCables</v>
      </c>
      <c r="I1338" s="6">
        <v>848.99</v>
      </c>
      <c r="J1338" s="6">
        <v>1490</v>
      </c>
      <c r="K1338" s="1">
        <f t="shared" si="126"/>
        <v>43.020805369127515</v>
      </c>
      <c r="L1338" s="3">
        <v>0.43</v>
      </c>
      <c r="M1338" s="1">
        <v>3.9</v>
      </c>
      <c r="N1338" s="11">
        <v>356</v>
      </c>
      <c r="O1338" s="7">
        <f>IF(ISNUMBER(Table3[[#This Row],[rating]]), Table3[[#This Row],[rating]], "")</f>
        <v>3.9</v>
      </c>
      <c r="P1338" s="7">
        <f>Table3[[#This Row],[average rating]] + (Table3[[#This Row],[rating_count]] / 1000)</f>
        <v>4.2560000000000002</v>
      </c>
      <c r="Q1338" s="7">
        <f>IFERROR(ROUND(VALUE(Table3[[#This Row],[rating]]), 0), "")</f>
        <v>4</v>
      </c>
      <c r="R1338" t="s">
        <v>1954</v>
      </c>
      <c r="S1338" t="s">
        <v>1955</v>
      </c>
      <c r="T1338" t="s">
        <v>1956</v>
      </c>
      <c r="U1338" t="s">
        <v>1957</v>
      </c>
      <c r="V1338" t="s">
        <v>1958</v>
      </c>
      <c r="W1338" t="s">
        <v>1959</v>
      </c>
      <c r="X1338" t="s">
        <v>1960</v>
      </c>
      <c r="Y1338" t="s">
        <v>1961</v>
      </c>
      <c r="Z1338" s="6">
        <f t="shared" si="127"/>
        <v>530440</v>
      </c>
      <c r="AA1338" s="6">
        <f>IFERROR(VALUE(Table3[[#This Row],[potential revenue]]), 0)</f>
        <v>530440</v>
      </c>
      <c r="AB1338" t="str">
        <f t="shared" si="128"/>
        <v>Yes</v>
      </c>
      <c r="AC1338">
        <f t="shared" si="131"/>
        <v>0</v>
      </c>
      <c r="AD1338" t="str">
        <f t="shared" si="129"/>
        <v>&gt;₹500</v>
      </c>
      <c r="AE1338" t="str">
        <f t="shared" si="130"/>
        <v>41–50%</v>
      </c>
    </row>
    <row r="1339" spans="1:31" x14ac:dyDescent="0.35">
      <c r="A1339" t="s">
        <v>3905</v>
      </c>
      <c r="B1339" t="s">
        <v>6220</v>
      </c>
      <c r="C1339" t="str">
        <f>PROPER(Table3[[#This Row],[product_name2]])</f>
        <v>Infinity (Jbl Fuze Pint, Wireless Ultra Portable Mini Speaker With Mic, Deep Bass, Dual Equalizer, Bluetooth 5.0 With Voice Assistant Support For Mobiles (Black)</v>
      </c>
      <c r="D1339" t="s">
        <v>6221</v>
      </c>
      <c r="E1339" t="s">
        <v>2964</v>
      </c>
      <c r="F1339" t="str">
        <f>LEFT(Table3[[#This Row],[category]], FIND("|", Table3[[#This Row],[category]]) - 1)</f>
        <v>Electronics</v>
      </c>
      <c r="G1339" t="str">
        <f>MID(Table3[[#This Row],[category]], FIND("|", Table3[[#This Row],[category]]) + 1, FIND("|", Table3[[#This Row],[category]], FIND("|", Table3[[#This Row],[category]]) + 1) - FIND("|", Table3[[#This Row],[category]]) - 1)</f>
        <v>WearableTechnology</v>
      </c>
      <c r="H1339" t="str">
        <f>RIGHT(Table3[[#This Row],[category]], LEN(Table3[[#This Row],[category]]) - FIND("|", Table3[[#This Row],[category]], FIND("|", Table3[[#This Row],[category]]) + 1))</f>
        <v>SmartWatches</v>
      </c>
      <c r="I1339" s="6">
        <v>2999</v>
      </c>
      <c r="J1339" s="6">
        <v>7990</v>
      </c>
      <c r="K1339" s="1">
        <f t="shared" si="126"/>
        <v>62.465581977471842</v>
      </c>
      <c r="L1339" s="3">
        <v>0.62</v>
      </c>
      <c r="M1339" s="1">
        <v>4.0999999999999996</v>
      </c>
      <c r="N1339" s="11">
        <v>154</v>
      </c>
      <c r="O1339" s="7">
        <f>IF(ISNUMBER(Table3[[#This Row],[rating]]), Table3[[#This Row],[rating]], "")</f>
        <v>4.0999999999999996</v>
      </c>
      <c r="P1339" s="7">
        <f>Table3[[#This Row],[average rating]] + (Table3[[#This Row],[rating_count]] / 1000)</f>
        <v>4.2539999999999996</v>
      </c>
      <c r="Q1339" s="7">
        <f>IFERROR(ROUND(VALUE(Table3[[#This Row],[rating]]), 0), "")</f>
        <v>4</v>
      </c>
      <c r="R1339" t="s">
        <v>3907</v>
      </c>
      <c r="S1339" t="s">
        <v>3908</v>
      </c>
      <c r="T1339" t="s">
        <v>3909</v>
      </c>
      <c r="U1339" t="s">
        <v>3910</v>
      </c>
      <c r="V1339" t="s">
        <v>3911</v>
      </c>
      <c r="W1339" t="s">
        <v>3912</v>
      </c>
      <c r="X1339" t="s">
        <v>3913</v>
      </c>
      <c r="Y1339" t="s">
        <v>3914</v>
      </c>
      <c r="Z1339" s="6">
        <f t="shared" si="127"/>
        <v>1230460</v>
      </c>
      <c r="AA1339" s="6">
        <f>IFERROR(VALUE(Table3[[#This Row],[potential revenue]]), 0)</f>
        <v>1230460</v>
      </c>
      <c r="AB1339" t="str">
        <f t="shared" si="128"/>
        <v>No</v>
      </c>
      <c r="AC1339">
        <f t="shared" si="131"/>
        <v>0</v>
      </c>
      <c r="AD1339" t="str">
        <f t="shared" si="129"/>
        <v>&gt;₹500</v>
      </c>
      <c r="AE1339" t="str">
        <f t="shared" si="130"/>
        <v>61–70%</v>
      </c>
    </row>
    <row r="1340" spans="1:31" x14ac:dyDescent="0.35">
      <c r="A1340" t="s">
        <v>4343</v>
      </c>
      <c r="B1340" t="s">
        <v>4143</v>
      </c>
      <c r="C1340" t="str">
        <f>PROPER(Table3[[#This Row],[product_name2]])</f>
        <v>Boat Flash Edition Smart Watch With Activity Tracker, Multiple Sports Modes, 1.3" Screen, 170+ Watch Faces, Sleep Monitor, Gesture, Camera &amp; Music Control, Ip68 &amp; 7 Days Battery Life(Lightning Black)</v>
      </c>
      <c r="D1340" t="s">
        <v>4144</v>
      </c>
      <c r="E1340" t="s">
        <v>2964</v>
      </c>
      <c r="F1340" t="str">
        <f>LEFT(Table3[[#This Row],[category]], FIND("|", Table3[[#This Row],[category]]) - 1)</f>
        <v>Electronics</v>
      </c>
      <c r="G1340" t="str">
        <f>MID(Table3[[#This Row],[category]], FIND("|", Table3[[#This Row],[category]]) + 1, FIND("|", Table3[[#This Row],[category]], FIND("|", Table3[[#This Row],[category]]) + 1) - FIND("|", Table3[[#This Row],[category]]) - 1)</f>
        <v>WearableTechnology</v>
      </c>
      <c r="H1340" t="str">
        <f>RIGHT(Table3[[#This Row],[category]], LEN(Table3[[#This Row],[category]]) - FIND("|", Table3[[#This Row],[category]], FIND("|", Table3[[#This Row],[category]]) + 1))</f>
        <v>SmartWatches</v>
      </c>
      <c r="I1340" s="6">
        <v>2499</v>
      </c>
      <c r="J1340" s="6">
        <v>7990</v>
      </c>
      <c r="K1340" s="1">
        <f t="shared" si="126"/>
        <v>68.723404255319153</v>
      </c>
      <c r="L1340" s="3">
        <v>0.69</v>
      </c>
      <c r="M1340" s="1">
        <v>4.0999999999999996</v>
      </c>
      <c r="N1340" s="11">
        <v>154</v>
      </c>
      <c r="O1340" s="7">
        <f>IF(ISNUMBER(Table3[[#This Row],[rating]]), Table3[[#This Row],[rating]], "")</f>
        <v>4.0999999999999996</v>
      </c>
      <c r="P1340" s="7">
        <f>Table3[[#This Row],[average rating]] + (Table3[[#This Row],[rating_count]] / 1000)</f>
        <v>4.2539999999999996</v>
      </c>
      <c r="Q1340" s="7">
        <f>IFERROR(ROUND(VALUE(Table3[[#This Row],[rating]]), 0), "")</f>
        <v>4</v>
      </c>
      <c r="R1340" t="s">
        <v>4345</v>
      </c>
      <c r="S1340" t="s">
        <v>3908</v>
      </c>
      <c r="T1340" t="s">
        <v>3909</v>
      </c>
      <c r="U1340" t="s">
        <v>3910</v>
      </c>
      <c r="V1340" t="s">
        <v>3911</v>
      </c>
      <c r="W1340" t="s">
        <v>3912</v>
      </c>
      <c r="X1340" t="s">
        <v>4346</v>
      </c>
      <c r="Y1340" t="s">
        <v>4347</v>
      </c>
      <c r="Z1340" s="6">
        <f t="shared" si="127"/>
        <v>1230460</v>
      </c>
      <c r="AA1340" s="6">
        <f>IFERROR(VALUE(Table3[[#This Row],[potential revenue]]), 0)</f>
        <v>1230460</v>
      </c>
      <c r="AB1340" t="str">
        <f t="shared" si="128"/>
        <v>Yes</v>
      </c>
      <c r="AC1340">
        <f t="shared" si="131"/>
        <v>0</v>
      </c>
      <c r="AD1340" t="str">
        <f t="shared" si="129"/>
        <v>&gt;₹500</v>
      </c>
      <c r="AE1340" t="str">
        <f t="shared" si="130"/>
        <v>61–70%</v>
      </c>
    </row>
    <row r="1341" spans="1:31" x14ac:dyDescent="0.35">
      <c r="A1341" t="s">
        <v>1672</v>
      </c>
      <c r="B1341" t="s">
        <v>9645</v>
      </c>
      <c r="C1341" t="str">
        <f>PROPER(Table3[[#This Row],[product_name2]])</f>
        <v>Wipro Vesta 1.8 Litre Cool Touch Electric Kettle With Auto Cut Off | Double Layer Outer Body | Triple Protection - Dry Boil, Steam &amp; Over Heat |Stainless Steel Inner Body | (Black, 1500 Watt)</v>
      </c>
      <c r="D1341" t="s">
        <v>9646</v>
      </c>
      <c r="E1341" t="s">
        <v>172</v>
      </c>
      <c r="F1341" t="str">
        <f>LEFT(Table3[[#This Row],[category]], FIND("|", Table3[[#This Row],[category]]) - 1)</f>
        <v>Electronics</v>
      </c>
      <c r="G1341" t="str">
        <f>MID(Table3[[#This Row],[category]], FIND("|", Table3[[#This Row],[category]]) + 1, FIND("|", Table3[[#This Row],[category]], FIND("|", Table3[[#This Row],[category]]) + 1) - FIND("|", Table3[[#This Row],[category]]) - 1)</f>
        <v>HomeTheater,TV&amp;Video</v>
      </c>
      <c r="H1341" t="str">
        <f>RIGHT(Table3[[#This Row],[category]], LEN(Table3[[#This Row],[category]]) - FIND("|", Table3[[#This Row],[category]], FIND("|", Table3[[#This Row],[category]]) + 1))</f>
        <v>Televisions|SmartTelevisions</v>
      </c>
      <c r="I1341" s="6">
        <v>8990</v>
      </c>
      <c r="J1341" s="6">
        <v>18990</v>
      </c>
      <c r="K1341" s="1">
        <f t="shared" si="126"/>
        <v>52.659294365455501</v>
      </c>
      <c r="L1341" s="3">
        <v>0.53</v>
      </c>
      <c r="M1341" s="1">
        <v>3.9</v>
      </c>
      <c r="N1341" s="11">
        <v>350</v>
      </c>
      <c r="O1341" s="7">
        <f>IF(ISNUMBER(Table3[[#This Row],[rating]]), Table3[[#This Row],[rating]], "")</f>
        <v>3.9</v>
      </c>
      <c r="P1341" s="7">
        <f>Table3[[#This Row],[average rating]] + (Table3[[#This Row],[rating_count]] / 1000)</f>
        <v>4.25</v>
      </c>
      <c r="Q1341" s="7">
        <f>IFERROR(ROUND(VALUE(Table3[[#This Row],[rating]]), 0), "")</f>
        <v>4</v>
      </c>
      <c r="R1341" t="s">
        <v>1674</v>
      </c>
      <c r="S1341" t="s">
        <v>1675</v>
      </c>
      <c r="T1341" t="s">
        <v>1676</v>
      </c>
      <c r="U1341" t="s">
        <v>1677</v>
      </c>
      <c r="V1341" t="s">
        <v>1678</v>
      </c>
      <c r="W1341" t="s">
        <v>1679</v>
      </c>
      <c r="X1341" t="s">
        <v>1680</v>
      </c>
      <c r="Y1341" t="s">
        <v>1681</v>
      </c>
      <c r="Z1341" s="6">
        <f t="shared" si="127"/>
        <v>6646500</v>
      </c>
      <c r="AA1341" s="6">
        <f>IFERROR(VALUE(Table3[[#This Row],[potential revenue]]), 0)</f>
        <v>6646500</v>
      </c>
      <c r="AB1341" t="str">
        <f t="shared" si="128"/>
        <v>Yes</v>
      </c>
      <c r="AC1341">
        <f t="shared" si="131"/>
        <v>0</v>
      </c>
      <c r="AD1341" t="str">
        <f t="shared" si="129"/>
        <v>&gt;₹500</v>
      </c>
      <c r="AE1341" t="str">
        <f t="shared" si="130"/>
        <v>51–60%</v>
      </c>
    </row>
    <row r="1342" spans="1:31" x14ac:dyDescent="0.35">
      <c r="A1342" t="s">
        <v>2585</v>
      </c>
      <c r="B1342" t="s">
        <v>4294</v>
      </c>
      <c r="C1342" t="str">
        <f>PROPER(Table3[[#This Row],[product_name2]])</f>
        <v>Flix (Beetel) Bolt 2.4 12W Dual Usb Smart Charger, Made In India, Bis Certified, Fast Charging Power Adaptor With 1 Meter Usb To Type C Cable For Cellular Phones (White)(Xwc-64D)</v>
      </c>
      <c r="D1342" t="s">
        <v>4295</v>
      </c>
      <c r="E1342" t="s">
        <v>132</v>
      </c>
      <c r="F1342" t="str">
        <f>LEFT(Table3[[#This Row],[category]], FIND("|", Table3[[#This Row],[category]]) - 1)</f>
        <v>Electronics</v>
      </c>
      <c r="G1342" t="str">
        <f>MID(Table3[[#This Row],[category]], FIND("|", Table3[[#This Row],[category]]) + 1, FIND("|", Table3[[#This Row],[category]], FIND("|", Table3[[#This Row],[category]]) + 1) - FIND("|", Table3[[#This Row],[category]]) - 1)</f>
        <v>HomeTheater,TV&amp;Video</v>
      </c>
      <c r="H1342" t="str">
        <f>RIGHT(Table3[[#This Row],[category]], LEN(Table3[[#This Row],[category]]) - FIND("|", Table3[[#This Row],[category]], FIND("|", Table3[[#This Row],[category]]) + 1))</f>
        <v>Accessories|Cables|HDMICables</v>
      </c>
      <c r="I1342" s="6">
        <v>599</v>
      </c>
      <c r="J1342" s="6">
        <v>1999</v>
      </c>
      <c r="K1342" s="1">
        <f t="shared" si="126"/>
        <v>70.035017508754379</v>
      </c>
      <c r="L1342" s="3">
        <v>0.7</v>
      </c>
      <c r="M1342" s="1">
        <v>4.2</v>
      </c>
      <c r="N1342" s="11">
        <v>47</v>
      </c>
      <c r="O1342" s="7">
        <f>IF(ISNUMBER(Table3[[#This Row],[rating]]), Table3[[#This Row],[rating]], "")</f>
        <v>4.2</v>
      </c>
      <c r="P1342" s="7">
        <f>Table3[[#This Row],[average rating]] + (Table3[[#This Row],[rating_count]] / 1000)</f>
        <v>4.2469999999999999</v>
      </c>
      <c r="Q1342" s="7">
        <f>IFERROR(ROUND(VALUE(Table3[[#This Row],[rating]]), 0), "")</f>
        <v>4</v>
      </c>
      <c r="R1342" t="s">
        <v>2587</v>
      </c>
      <c r="S1342" t="s">
        <v>2588</v>
      </c>
      <c r="T1342" t="s">
        <v>2589</v>
      </c>
      <c r="U1342" t="s">
        <v>2590</v>
      </c>
      <c r="V1342" t="s">
        <v>2591</v>
      </c>
      <c r="W1342" t="s">
        <v>2592</v>
      </c>
      <c r="X1342" t="s">
        <v>2593</v>
      </c>
      <c r="Y1342" t="s">
        <v>2594</v>
      </c>
      <c r="Z1342" s="6">
        <f t="shared" si="127"/>
        <v>93953</v>
      </c>
      <c r="AA1342" s="6">
        <f>IFERROR(VALUE(Table3[[#This Row],[potential revenue]]), 0)</f>
        <v>93953</v>
      </c>
      <c r="AB1342" t="str">
        <f t="shared" si="128"/>
        <v>Yes</v>
      </c>
      <c r="AC1342">
        <f t="shared" si="131"/>
        <v>0</v>
      </c>
      <c r="AD1342" t="str">
        <f t="shared" si="129"/>
        <v>&gt;₹500</v>
      </c>
      <c r="AE1342" t="str">
        <f t="shared" si="130"/>
        <v>71–80%</v>
      </c>
    </row>
    <row r="1343" spans="1:31" x14ac:dyDescent="0.35">
      <c r="A1343" t="s">
        <v>2122</v>
      </c>
      <c r="B1343" t="s">
        <v>4625</v>
      </c>
      <c r="C1343" t="str">
        <f>PROPER(Table3[[#This Row],[product_name2]])</f>
        <v>Oraimo 18W Usb &amp; Type-C Dual Output Super Fast Charger Wall Adapter Pe2.0&amp;Quick Charge 3.0 &amp; Power Delivery 3.0 Compatible For Iphone 13/13 Mini/13 Pro Max/12/12 Pro Max, Ipad Mini/Pro, Pixel, Galaxy, Airpods Pro</v>
      </c>
      <c r="D1343" t="s">
        <v>4626</v>
      </c>
      <c r="E1343" t="s">
        <v>20</v>
      </c>
      <c r="F1343" t="str">
        <f>LEFT(Table3[[#This Row],[category]], FIND("|", Table3[[#This Row],[category]]) - 1)</f>
        <v>Computers&amp;Accessories</v>
      </c>
      <c r="G1343" t="str">
        <f>MID(Table3[[#This Row],[category]], FIND("|", Table3[[#This Row],[category]]) + 1, FIND("|", Table3[[#This Row],[category]], FIND("|", Table3[[#This Row],[category]]) + 1) - FIND("|", Table3[[#This Row],[category]]) - 1)</f>
        <v>Accessories&amp;Peripherals</v>
      </c>
      <c r="H1343" t="str">
        <f>RIGHT(Table3[[#This Row],[category]], LEN(Table3[[#This Row],[category]]) - FIND("|", Table3[[#This Row],[category]], FIND("|", Table3[[#This Row],[category]]) + 1))</f>
        <v>Cables&amp;Accessories|Cables|USBCables</v>
      </c>
      <c r="I1343" s="6">
        <v>449</v>
      </c>
      <c r="J1343" s="6">
        <v>1099</v>
      </c>
      <c r="K1343" s="1">
        <f t="shared" si="126"/>
        <v>59.144676979071889</v>
      </c>
      <c r="L1343" s="3">
        <v>0.59</v>
      </c>
      <c r="M1343" s="1">
        <v>4</v>
      </c>
      <c r="N1343" s="11">
        <v>242</v>
      </c>
      <c r="O1343" s="7">
        <f>IF(ISNUMBER(Table3[[#This Row],[rating]]), Table3[[#This Row],[rating]], "")</f>
        <v>4</v>
      </c>
      <c r="P1343" s="7">
        <f>Table3[[#This Row],[average rating]] + (Table3[[#This Row],[rating_count]] / 1000)</f>
        <v>4.242</v>
      </c>
      <c r="Q1343" s="7">
        <f>IFERROR(ROUND(VALUE(Table3[[#This Row],[rating]]), 0), "")</f>
        <v>4</v>
      </c>
      <c r="R1343" t="s">
        <v>2124</v>
      </c>
      <c r="S1343" t="s">
        <v>2125</v>
      </c>
      <c r="T1343" t="s">
        <v>2126</v>
      </c>
      <c r="U1343" t="s">
        <v>2127</v>
      </c>
      <c r="V1343" t="s">
        <v>2128</v>
      </c>
      <c r="W1343" t="s">
        <v>2129</v>
      </c>
      <c r="X1343" t="s">
        <v>2130</v>
      </c>
      <c r="Y1343" t="s">
        <v>2131</v>
      </c>
      <c r="Z1343" s="6">
        <f t="shared" si="127"/>
        <v>265958</v>
      </c>
      <c r="AA1343" s="6">
        <f>IFERROR(VALUE(Table3[[#This Row],[potential revenue]]), 0)</f>
        <v>265958</v>
      </c>
      <c r="AB1343" t="str">
        <f t="shared" si="128"/>
        <v>Yes</v>
      </c>
      <c r="AC1343">
        <f t="shared" si="131"/>
        <v>0</v>
      </c>
      <c r="AD1343" t="str">
        <f t="shared" si="129"/>
        <v>&gt;₹500</v>
      </c>
      <c r="AE1343" t="str">
        <f t="shared" si="130"/>
        <v>51–60%</v>
      </c>
    </row>
    <row r="1344" spans="1:31" x14ac:dyDescent="0.35">
      <c r="A1344" t="s">
        <v>11184</v>
      </c>
      <c r="B1344" t="s">
        <v>11527</v>
      </c>
      <c r="C1344" t="str">
        <f>PROPER(Table3[[#This Row],[product_name2]])</f>
        <v>Csi International¬Æ Instant Water Geyser, Water Heater, Portable Water Heater, Geyser Made Of First Class Abs Plastic 3Kw (Red)</v>
      </c>
      <c r="D1344" t="s">
        <v>11528</v>
      </c>
      <c r="E1344" t="s">
        <v>9236</v>
      </c>
      <c r="F1344" t="str">
        <f>LEFT(Table3[[#This Row],[category]], FIND("|", Table3[[#This Row],[category]]) - 1)</f>
        <v>Home&amp;Kitchen</v>
      </c>
      <c r="G1344" t="str">
        <f>MID(Table3[[#This Row],[category]], FIND("|", Table3[[#This Row],[category]]) + 1, FIND("|", Table3[[#This Row],[category]], FIND("|", Table3[[#This Row],[category]]) + 1) - FIND("|", Table3[[#This Row],[category]]) - 1)</f>
        <v>Kitchen&amp;HomeAppliances</v>
      </c>
      <c r="H1344" t="str">
        <f>RIGHT(Table3[[#This Row],[category]], LEN(Table3[[#This Row],[category]]) - FIND("|", Table3[[#This Row],[category]], FIND("|", Table3[[#This Row],[category]]) + 1))</f>
        <v>SmallKitchenAppliances|MiniFoodProcessors&amp;Choppers</v>
      </c>
      <c r="I1344" s="6">
        <v>1349</v>
      </c>
      <c r="J1344" s="6">
        <v>2999</v>
      </c>
      <c r="K1344" s="1">
        <f t="shared" si="126"/>
        <v>55.018339446482159</v>
      </c>
      <c r="L1344" s="3">
        <v>0.55000000000000004</v>
      </c>
      <c r="M1344" s="1">
        <v>3.8</v>
      </c>
      <c r="N1344" s="11">
        <v>441</v>
      </c>
      <c r="O1344" s="7">
        <f>IF(ISNUMBER(Table3[[#This Row],[rating]]), Table3[[#This Row],[rating]], "")</f>
        <v>3.8</v>
      </c>
      <c r="P1344" s="7">
        <f>Table3[[#This Row],[average rating]] + (Table3[[#This Row],[rating_count]] / 1000)</f>
        <v>4.2409999999999997</v>
      </c>
      <c r="Q1344" s="7">
        <f>IFERROR(ROUND(VALUE(Table3[[#This Row],[rating]]), 0), "")</f>
        <v>4</v>
      </c>
      <c r="R1344" t="s">
        <v>11186</v>
      </c>
      <c r="S1344" t="s">
        <v>11187</v>
      </c>
      <c r="T1344" t="s">
        <v>11188</v>
      </c>
      <c r="U1344" t="s">
        <v>11189</v>
      </c>
      <c r="V1344" t="s">
        <v>11190</v>
      </c>
      <c r="W1344" t="s">
        <v>11191</v>
      </c>
      <c r="X1344" t="s">
        <v>11192</v>
      </c>
      <c r="Y1344" t="s">
        <v>11193</v>
      </c>
      <c r="Z1344" s="6">
        <f t="shared" si="127"/>
        <v>1322559</v>
      </c>
      <c r="AA1344" s="6">
        <f>IFERROR(VALUE(Table3[[#This Row],[potential revenue]]), 0)</f>
        <v>1322559</v>
      </c>
      <c r="AB1344" t="str">
        <f t="shared" si="128"/>
        <v>Yes</v>
      </c>
      <c r="AC1344">
        <f t="shared" si="131"/>
        <v>0</v>
      </c>
      <c r="AD1344" t="str">
        <f t="shared" si="129"/>
        <v>₹200–₹500</v>
      </c>
      <c r="AE1344" t="str">
        <f t="shared" si="130"/>
        <v>51–60%</v>
      </c>
    </row>
    <row r="1345" spans="1:31" x14ac:dyDescent="0.35">
      <c r="A1345" t="s">
        <v>12927</v>
      </c>
      <c r="B1345" t="s">
        <v>3712</v>
      </c>
      <c r="C1345" t="str">
        <f>PROPER(Table3[[#This Row],[product_name2]])</f>
        <v>Hp 32Gb Class 10 Microsd Memory Card (U1 Tf Card¬†32Gb)</v>
      </c>
      <c r="D1345" t="s">
        <v>3713</v>
      </c>
      <c r="E1345" t="s">
        <v>12042</v>
      </c>
      <c r="F1345" t="str">
        <f>LEFT(Table3[[#This Row],[category]], FIND("|", Table3[[#This Row],[category]]) - 1)</f>
        <v>Home&amp;Kitchen</v>
      </c>
      <c r="G1345" t="str">
        <f>MID(Table3[[#This Row],[category]], FIND("|", Table3[[#This Row],[category]]) + 1, FIND("|", Table3[[#This Row],[category]], FIND("|", Table3[[#This Row],[category]]) + 1) - FIND("|", Table3[[#This Row],[category]]) - 1)</f>
        <v>Kitchen&amp;HomeAppliances</v>
      </c>
      <c r="H1345" t="str">
        <f>RIGHT(Table3[[#This Row],[category]], LEN(Table3[[#This Row],[category]]) - FIND("|", Table3[[#This Row],[category]], FIND("|", Table3[[#This Row],[category]]) + 1))</f>
        <v>SmallKitchenAppliances|WaffleMakers&amp;Irons</v>
      </c>
      <c r="I1345" s="6">
        <v>899</v>
      </c>
      <c r="J1345" s="6">
        <v>1999</v>
      </c>
      <c r="K1345" s="1">
        <f t="shared" si="126"/>
        <v>55.027513756878442</v>
      </c>
      <c r="L1345" s="3">
        <v>0.55000000000000004</v>
      </c>
      <c r="M1345" s="1">
        <v>4.2</v>
      </c>
      <c r="N1345" s="11">
        <v>39</v>
      </c>
      <c r="O1345" s="7">
        <f>IF(ISNUMBER(Table3[[#This Row],[rating]]), Table3[[#This Row],[rating]], "")</f>
        <v>4.2</v>
      </c>
      <c r="P1345" s="7">
        <f>Table3[[#This Row],[average rating]] + (Table3[[#This Row],[rating_count]] / 1000)</f>
        <v>4.2389999999999999</v>
      </c>
      <c r="Q1345" s="7">
        <f>IFERROR(ROUND(VALUE(Table3[[#This Row],[rating]]), 0), "")</f>
        <v>4</v>
      </c>
      <c r="R1345" t="s">
        <v>12929</v>
      </c>
      <c r="S1345" t="s">
        <v>12930</v>
      </c>
      <c r="T1345" t="s">
        <v>12931</v>
      </c>
      <c r="U1345" t="s">
        <v>12932</v>
      </c>
      <c r="V1345" t="s">
        <v>12933</v>
      </c>
      <c r="W1345" t="s">
        <v>12934</v>
      </c>
      <c r="X1345" t="s">
        <v>12935</v>
      </c>
      <c r="Y1345" t="s">
        <v>12936</v>
      </c>
      <c r="Z1345" s="6">
        <f t="shared" si="127"/>
        <v>77961</v>
      </c>
      <c r="AA1345" s="6">
        <f>IFERROR(VALUE(Table3[[#This Row],[potential revenue]]), 0)</f>
        <v>77961</v>
      </c>
      <c r="AB1345" t="str">
        <f t="shared" si="128"/>
        <v>Yes</v>
      </c>
      <c r="AC1345">
        <f t="shared" si="131"/>
        <v>0</v>
      </c>
      <c r="AD1345" t="str">
        <f t="shared" si="129"/>
        <v>&gt;₹500</v>
      </c>
      <c r="AE1345" t="str">
        <f t="shared" si="130"/>
        <v>51–60%</v>
      </c>
    </row>
    <row r="1346" spans="1:31" x14ac:dyDescent="0.35">
      <c r="A1346" t="s">
        <v>9574</v>
      </c>
      <c r="B1346" t="s">
        <v>9124</v>
      </c>
      <c r="C1346" t="str">
        <f>PROPER(Table3[[#This Row],[product_name2]])</f>
        <v>Lifelong Llfh921 Regalia 2000 W Fan Heater, 3 Air Settings, Room Heater With Overheating Protection, 1 Year Warranty ( White, (Isi Certified, Ideal For Small To Medium Room/Area)</v>
      </c>
      <c r="D1346" t="s">
        <v>9125</v>
      </c>
      <c r="E1346" t="s">
        <v>8595</v>
      </c>
      <c r="F1346" t="str">
        <f>LEFT(Table3[[#This Row],[category]], FIND("|", Table3[[#This Row],[category]]) - 1)</f>
        <v>Home&amp;Kitchen</v>
      </c>
      <c r="G1346" t="str">
        <f>MID(Table3[[#This Row],[category]], FIND("|", Table3[[#This Row],[category]]) + 1, FIND("|", Table3[[#This Row],[category]], FIND("|", Table3[[#This Row],[category]]) + 1) - FIND("|", Table3[[#This Row],[category]]) - 1)</f>
        <v>Heating,Cooling&amp;AirQuality</v>
      </c>
      <c r="H1346" t="str">
        <f>RIGHT(Table3[[#This Row],[category]], LEN(Table3[[#This Row],[category]]) - FIND("|", Table3[[#This Row],[category]], FIND("|", Table3[[#This Row],[category]]) + 1))</f>
        <v>RoomHeaters|ElectricHeaters</v>
      </c>
      <c r="I1346" s="6">
        <v>1959</v>
      </c>
      <c r="J1346" s="6">
        <v>2400</v>
      </c>
      <c r="K1346" s="1">
        <f t="shared" ref="K1346:K1409" si="132">(J1346-I1346)/J1346*100</f>
        <v>18.375</v>
      </c>
      <c r="L1346" s="3">
        <v>0.18</v>
      </c>
      <c r="M1346" s="1">
        <v>4</v>
      </c>
      <c r="N1346" s="11">
        <v>237</v>
      </c>
      <c r="O1346" s="7">
        <f>IF(ISNUMBER(Table3[[#This Row],[rating]]), Table3[[#This Row],[rating]], "")</f>
        <v>4</v>
      </c>
      <c r="P1346" s="7">
        <f>Table3[[#This Row],[average rating]] + (Table3[[#This Row],[rating_count]] / 1000)</f>
        <v>4.2370000000000001</v>
      </c>
      <c r="Q1346" s="7">
        <f>IFERROR(ROUND(VALUE(Table3[[#This Row],[rating]]), 0), "")</f>
        <v>4</v>
      </c>
      <c r="R1346" t="s">
        <v>9576</v>
      </c>
      <c r="S1346" t="s">
        <v>9577</v>
      </c>
      <c r="T1346" t="s">
        <v>9578</v>
      </c>
      <c r="U1346" t="s">
        <v>9579</v>
      </c>
      <c r="V1346" t="s">
        <v>9580</v>
      </c>
      <c r="W1346" t="s">
        <v>9581</v>
      </c>
      <c r="X1346" t="s">
        <v>9582</v>
      </c>
      <c r="Y1346" t="s">
        <v>9583</v>
      </c>
      <c r="Z1346" s="6">
        <f t="shared" ref="Z1346:Z1409" si="133">(J1346*N1346)</f>
        <v>568800</v>
      </c>
      <c r="AA1346" s="6">
        <f>IFERROR(VALUE(Table3[[#This Row],[potential revenue]]), 0)</f>
        <v>568800</v>
      </c>
      <c r="AB1346" t="str">
        <f t="shared" ref="AB1346:AB1409" si="134">IF(K1345 &gt;= 50, "Yes", "No")</f>
        <v>Yes</v>
      </c>
      <c r="AC1346">
        <f t="shared" si="131"/>
        <v>0</v>
      </c>
      <c r="AD1346" t="str">
        <f t="shared" ref="AD1346:AD1409" si="135">IF(I1345 &lt; 200, "&lt;₹200", IF(I1345 &lt;= 500, "₹200–₹500", "&gt;₹500"))</f>
        <v>&gt;₹500</v>
      </c>
      <c r="AE1346" t="str">
        <f t="shared" ref="AE1346:AE1409" si="136">IF(K1346&lt;=10, "0–10%",
 IF(K1346&lt;=20, "11–20%",
 IF(K1346&lt;=30, "21–30%",
 IF(K1346&lt;=40, "31–40%",
 IF(K1346&lt;=50, "41–50%",
 IF(K1346&lt;=60, "51–60%",
 IF(K1346&lt;=70, "61–70%",
 IF(K1346&lt;=80, "71–80%",
 IF(K1346&lt;=90, "81–90%", "91–100%")))))))))</f>
        <v>11–20%</v>
      </c>
    </row>
    <row r="1347" spans="1:31" x14ac:dyDescent="0.35">
      <c r="A1347" t="s">
        <v>11546</v>
      </c>
      <c r="B1347" t="s">
        <v>10568</v>
      </c>
      <c r="C1347" t="str">
        <f>PROPER(Table3[[#This Row],[product_name2]])</f>
        <v>Vrprime Lint Roller Lint Remover For Clothes, Pet | 360 Sheets Reusable Sticky Easy-Tear Sheet Brush For Clothes, Furniture, Carpet, Dog Fur, Sweater, Dust &amp; Dirt (4 Rolls - 90 Sheet Each Roll)</v>
      </c>
      <c r="D1347" t="s">
        <v>10569</v>
      </c>
      <c r="E1347" t="s">
        <v>9013</v>
      </c>
      <c r="F1347" t="str">
        <f>LEFT(Table3[[#This Row],[category]], FIND("|", Table3[[#This Row],[category]]) - 1)</f>
        <v>Home&amp;Kitchen</v>
      </c>
      <c r="G1347" t="str">
        <f>MID(Table3[[#This Row],[category]], FIND("|", Table3[[#This Row],[category]]) + 1, FIND("|", Table3[[#This Row],[category]], FIND("|", Table3[[#This Row],[category]]) + 1) - FIND("|", Table3[[#This Row],[category]]) - 1)</f>
        <v>Kitchen&amp;HomeAppliances</v>
      </c>
      <c r="H1347" t="str">
        <f>RIGHT(Table3[[#This Row],[category]], LEN(Table3[[#This Row],[category]]) - FIND("|", Table3[[#This Row],[category]], FIND("|", Table3[[#This Row],[category]]) + 1))</f>
        <v>Vacuum,Cleaning&amp;Ironing|Vacuums&amp;FloorCare|Vacuums|HandheldVacuums</v>
      </c>
      <c r="I1347" s="6">
        <v>2286</v>
      </c>
      <c r="J1347" s="6">
        <v>4495</v>
      </c>
      <c r="K1347" s="1">
        <f t="shared" si="132"/>
        <v>49.143492769744164</v>
      </c>
      <c r="L1347" s="3">
        <v>0.49</v>
      </c>
      <c r="M1347" s="1">
        <v>3.9</v>
      </c>
      <c r="N1347" s="11">
        <v>326</v>
      </c>
      <c r="O1347" s="7">
        <f>IF(ISNUMBER(Table3[[#This Row],[rating]]), Table3[[#This Row],[rating]], "")</f>
        <v>3.9</v>
      </c>
      <c r="P1347" s="7">
        <f>Table3[[#This Row],[average rating]] + (Table3[[#This Row],[rating_count]] / 1000)</f>
        <v>4.226</v>
      </c>
      <c r="Q1347" s="7">
        <f>IFERROR(ROUND(VALUE(Table3[[#This Row],[rating]]), 0), "")</f>
        <v>4</v>
      </c>
      <c r="R1347" t="s">
        <v>11548</v>
      </c>
      <c r="S1347" t="s">
        <v>11549</v>
      </c>
      <c r="T1347" t="s">
        <v>11550</v>
      </c>
      <c r="U1347" t="s">
        <v>11551</v>
      </c>
      <c r="V1347" t="s">
        <v>11552</v>
      </c>
      <c r="W1347" t="s">
        <v>11553</v>
      </c>
      <c r="X1347" t="s">
        <v>11554</v>
      </c>
      <c r="Y1347" t="s">
        <v>11555</v>
      </c>
      <c r="Z1347" s="6">
        <f t="shared" si="133"/>
        <v>1465370</v>
      </c>
      <c r="AA1347" s="6">
        <f>IFERROR(VALUE(Table3[[#This Row],[potential revenue]]), 0)</f>
        <v>1465370</v>
      </c>
      <c r="AB1347" t="str">
        <f t="shared" si="134"/>
        <v>No</v>
      </c>
      <c r="AC1347">
        <f t="shared" si="131"/>
        <v>0</v>
      </c>
      <c r="AD1347" t="str">
        <f t="shared" si="135"/>
        <v>&gt;₹500</v>
      </c>
      <c r="AE1347" t="str">
        <f t="shared" si="136"/>
        <v>41–50%</v>
      </c>
    </row>
    <row r="1348" spans="1:31" x14ac:dyDescent="0.35">
      <c r="A1348" t="s">
        <v>2662</v>
      </c>
      <c r="B1348" t="s">
        <v>4319</v>
      </c>
      <c r="C1348" t="str">
        <f>PROPER(Table3[[#This Row],[product_name2]])</f>
        <v>Redmi 11 Prime 5G (Thunder Black, 4Gb Ram, 64Gb Storage) | Prime Design | Mtk Dimensity 700 | 50 Mp Dual Cam | 5000Mah | 7 Band 5G</v>
      </c>
      <c r="D1348" t="s">
        <v>4320</v>
      </c>
      <c r="E1348" t="s">
        <v>132</v>
      </c>
      <c r="F1348" t="str">
        <f>LEFT(Table3[[#This Row],[category]], FIND("|", Table3[[#This Row],[category]]) - 1)</f>
        <v>Electronics</v>
      </c>
      <c r="G1348" t="str">
        <f>MID(Table3[[#This Row],[category]], FIND("|", Table3[[#This Row],[category]]) + 1, FIND("|", Table3[[#This Row],[category]], FIND("|", Table3[[#This Row],[category]]) + 1) - FIND("|", Table3[[#This Row],[category]]) - 1)</f>
        <v>HomeTheater,TV&amp;Video</v>
      </c>
      <c r="H1348" t="str">
        <f>RIGHT(Table3[[#This Row],[category]], LEN(Table3[[#This Row],[category]]) - FIND("|", Table3[[#This Row],[category]], FIND("|", Table3[[#This Row],[category]]) + 1))</f>
        <v>Accessories|Cables|HDMICables</v>
      </c>
      <c r="I1348" s="6">
        <v>185</v>
      </c>
      <c r="J1348" s="6">
        <v>499</v>
      </c>
      <c r="K1348" s="1">
        <f t="shared" si="132"/>
        <v>62.925851703406806</v>
      </c>
      <c r="L1348" s="3">
        <v>0.63</v>
      </c>
      <c r="M1348" s="1">
        <v>4.2</v>
      </c>
      <c r="N1348" s="11">
        <v>25</v>
      </c>
      <c r="O1348" s="7">
        <f>IF(ISNUMBER(Table3[[#This Row],[rating]]), Table3[[#This Row],[rating]], "")</f>
        <v>4.2</v>
      </c>
      <c r="P1348" s="7">
        <f>Table3[[#This Row],[average rating]] + (Table3[[#This Row],[rating_count]] / 1000)</f>
        <v>4.2250000000000005</v>
      </c>
      <c r="Q1348" s="7">
        <f>IFERROR(ROUND(VALUE(Table3[[#This Row],[rating]]), 0), "")</f>
        <v>4</v>
      </c>
      <c r="R1348" t="s">
        <v>2664</v>
      </c>
      <c r="S1348" t="s">
        <v>2665</v>
      </c>
      <c r="T1348" t="s">
        <v>2666</v>
      </c>
      <c r="U1348" t="s">
        <v>2667</v>
      </c>
      <c r="V1348" t="s">
        <v>2668</v>
      </c>
      <c r="W1348" t="s">
        <v>2669</v>
      </c>
      <c r="X1348" t="s">
        <v>2670</v>
      </c>
      <c r="Y1348" t="s">
        <v>2671</v>
      </c>
      <c r="Z1348" s="6">
        <f t="shared" si="133"/>
        <v>12475</v>
      </c>
      <c r="AA1348" s="6">
        <f>IFERROR(VALUE(Table3[[#This Row],[potential revenue]]), 0)</f>
        <v>12475</v>
      </c>
      <c r="AB1348" t="str">
        <f t="shared" si="134"/>
        <v>No</v>
      </c>
      <c r="AC1348">
        <f t="shared" si="131"/>
        <v>0</v>
      </c>
      <c r="AD1348" t="str">
        <f t="shared" si="135"/>
        <v>&gt;₹500</v>
      </c>
      <c r="AE1348" t="str">
        <f t="shared" si="136"/>
        <v>61–70%</v>
      </c>
    </row>
    <row r="1349" spans="1:31" x14ac:dyDescent="0.35">
      <c r="A1349" t="s">
        <v>1967</v>
      </c>
      <c r="B1349" t="s">
        <v>10819</v>
      </c>
      <c r="C1349" t="str">
        <f>PROPER(Table3[[#This Row],[product_name2]])</f>
        <v>Usha Janome Dream Stitch Automatic Zig-Zag Electric Sewing Machine With 14 Stitch Function (White And Blue) With Free Sewing Kit Worth Rs 500</v>
      </c>
      <c r="D1349" t="s">
        <v>10820</v>
      </c>
      <c r="E1349" t="s">
        <v>469</v>
      </c>
      <c r="F1349" t="str">
        <f>LEFT(Table3[[#This Row],[category]], FIND("|", Table3[[#This Row],[category]]) - 1)</f>
        <v>Electronics</v>
      </c>
      <c r="G1349" t="str">
        <f>MID(Table3[[#This Row],[category]], FIND("|", Table3[[#This Row],[category]]) + 1, FIND("|", Table3[[#This Row],[category]], FIND("|", Table3[[#This Row],[category]]) + 1) - FIND("|", Table3[[#This Row],[category]]) - 1)</f>
        <v>HomeTheater,TV&amp;Video</v>
      </c>
      <c r="H1349" t="str">
        <f>RIGHT(Table3[[#This Row],[category]], LEN(Table3[[#This Row],[category]]) - FIND("|", Table3[[#This Row],[category]], FIND("|", Table3[[#This Row],[category]]) + 1))</f>
        <v>Accessories|RemoteControls</v>
      </c>
      <c r="I1349" s="6">
        <v>299</v>
      </c>
      <c r="J1349" s="6">
        <v>899</v>
      </c>
      <c r="K1349" s="1">
        <f t="shared" si="132"/>
        <v>66.740823136818676</v>
      </c>
      <c r="L1349" s="3">
        <v>0.67</v>
      </c>
      <c r="M1349" s="1">
        <v>3.8</v>
      </c>
      <c r="N1349" s="11">
        <v>425</v>
      </c>
      <c r="O1349" s="7">
        <f>IF(ISNUMBER(Table3[[#This Row],[rating]]), Table3[[#This Row],[rating]], "")</f>
        <v>3.8</v>
      </c>
      <c r="P1349" s="7">
        <f>Table3[[#This Row],[average rating]] + (Table3[[#This Row],[rating_count]] / 1000)</f>
        <v>4.2249999999999996</v>
      </c>
      <c r="Q1349" s="7">
        <f>IFERROR(ROUND(VALUE(Table3[[#This Row],[rating]]), 0), "")</f>
        <v>4</v>
      </c>
      <c r="R1349" t="s">
        <v>1969</v>
      </c>
      <c r="S1349" t="s">
        <v>1970</v>
      </c>
      <c r="T1349" t="s">
        <v>1971</v>
      </c>
      <c r="U1349" t="s">
        <v>1972</v>
      </c>
      <c r="V1349" t="s">
        <v>1973</v>
      </c>
      <c r="W1349" t="s">
        <v>1974</v>
      </c>
      <c r="X1349" t="s">
        <v>1975</v>
      </c>
      <c r="Y1349" t="s">
        <v>1976</v>
      </c>
      <c r="Z1349" s="6">
        <f t="shared" si="133"/>
        <v>382075</v>
      </c>
      <c r="AA1349" s="6">
        <f>IFERROR(VALUE(Table3[[#This Row],[potential revenue]]), 0)</f>
        <v>382075</v>
      </c>
      <c r="AB1349" t="str">
        <f t="shared" si="134"/>
        <v>Yes</v>
      </c>
      <c r="AC1349">
        <f t="shared" si="131"/>
        <v>0</v>
      </c>
      <c r="AD1349" t="str">
        <f t="shared" si="135"/>
        <v>&lt;₹200</v>
      </c>
      <c r="AE1349" t="str">
        <f t="shared" si="136"/>
        <v>61–70%</v>
      </c>
    </row>
    <row r="1350" spans="1:31" x14ac:dyDescent="0.35">
      <c r="A1350" t="s">
        <v>11225</v>
      </c>
      <c r="B1350" t="s">
        <v>10538</v>
      </c>
      <c r="C1350" t="str">
        <f>PROPER(Table3[[#This Row],[product_name2]])</f>
        <v>Enem Sealing Machine | 12 Inch (300 Mm) | 1 Year Warranty | Full Customer Support | Beep Sound Function | Plastic Packing Machine | Plastic Bag Sealing Machine | Heat Sealer Machine | Plastic Sealing Machine | Blue | Made In India</v>
      </c>
      <c r="D1350" t="s">
        <v>10539</v>
      </c>
      <c r="E1350" t="s">
        <v>8606</v>
      </c>
      <c r="F1350" t="str">
        <f>LEFT(Table3[[#This Row],[category]], FIND("|", Table3[[#This Row],[category]]) - 1)</f>
        <v>Home&amp;Kitchen</v>
      </c>
      <c r="G1350" t="str">
        <f>MID(Table3[[#This Row],[category]], FIND("|", Table3[[#This Row],[category]]) + 1, FIND("|", Table3[[#This Row],[category]], FIND("|", Table3[[#This Row],[category]]) + 1) - FIND("|", Table3[[#This Row],[category]]) - 1)</f>
        <v>Heating,Cooling&amp;AirQuality</v>
      </c>
      <c r="H1350" t="str">
        <f>RIGHT(Table3[[#This Row],[category]], LEN(Table3[[#This Row],[category]]) - FIND("|", Table3[[#This Row],[category]], FIND("|", Table3[[#This Row],[category]]) + 1))</f>
        <v>RoomHeaters|FanHeaters</v>
      </c>
      <c r="I1350" s="6">
        <v>1069</v>
      </c>
      <c r="J1350" s="6">
        <v>1699</v>
      </c>
      <c r="K1350" s="1">
        <f t="shared" si="132"/>
        <v>37.080635668040024</v>
      </c>
      <c r="L1350" s="3">
        <v>0.37</v>
      </c>
      <c r="M1350" s="1">
        <v>3.9</v>
      </c>
      <c r="N1350" s="11">
        <v>313</v>
      </c>
      <c r="O1350" s="7">
        <f>IF(ISNUMBER(Table3[[#This Row],[rating]]), Table3[[#This Row],[rating]], "")</f>
        <v>3.9</v>
      </c>
      <c r="P1350" s="7">
        <f>Table3[[#This Row],[average rating]] + (Table3[[#This Row],[rating_count]] / 1000)</f>
        <v>4.2130000000000001</v>
      </c>
      <c r="Q1350" s="7">
        <f>IFERROR(ROUND(VALUE(Table3[[#This Row],[rating]]), 0), "")</f>
        <v>4</v>
      </c>
      <c r="R1350" t="s">
        <v>11227</v>
      </c>
      <c r="S1350" t="s">
        <v>11228</v>
      </c>
      <c r="T1350" t="s">
        <v>11229</v>
      </c>
      <c r="U1350" t="s">
        <v>11230</v>
      </c>
      <c r="V1350" t="s">
        <v>11231</v>
      </c>
      <c r="W1350" t="s">
        <v>11232</v>
      </c>
      <c r="X1350" t="s">
        <v>11233</v>
      </c>
      <c r="Y1350" t="s">
        <v>11234</v>
      </c>
      <c r="Z1350" s="6">
        <f t="shared" si="133"/>
        <v>531787</v>
      </c>
      <c r="AA1350" s="6">
        <f>IFERROR(VALUE(Table3[[#This Row],[potential revenue]]), 0)</f>
        <v>531787</v>
      </c>
      <c r="AB1350" t="str">
        <f t="shared" si="134"/>
        <v>Yes</v>
      </c>
      <c r="AC1350">
        <f t="shared" si="131"/>
        <v>0</v>
      </c>
      <c r="AD1350" t="str">
        <f t="shared" si="135"/>
        <v>₹200–₹500</v>
      </c>
      <c r="AE1350" t="str">
        <f t="shared" si="136"/>
        <v>31–40%</v>
      </c>
    </row>
    <row r="1351" spans="1:31" x14ac:dyDescent="0.35">
      <c r="A1351" t="s">
        <v>11536</v>
      </c>
      <c r="B1351" t="s">
        <v>11546</v>
      </c>
      <c r="C1351" t="str">
        <f>PROPER(Table3[[#This Row],[product_name2]])</f>
        <v>Inalsa Upright Vacuum Cleaner, 2-In-1,Handheld &amp; Stick For Home &amp; Office Use,800W- With 16Kpa Strong Suction &amp; Hepa Filtration|0.8L Dust Tank|Includes Multiple Accessories,(Grey/Black)</v>
      </c>
      <c r="D1351" t="s">
        <v>11547</v>
      </c>
      <c r="E1351" t="s">
        <v>11043</v>
      </c>
      <c r="F1351" t="str">
        <f>LEFT(Table3[[#This Row],[category]], FIND("|", Table3[[#This Row],[category]]) - 1)</f>
        <v>Home&amp;Kitchen</v>
      </c>
      <c r="G1351" t="str">
        <f>MID(Table3[[#This Row],[category]], FIND("|", Table3[[#This Row],[category]]) + 1, FIND("|", Table3[[#This Row],[category]], FIND("|", Table3[[#This Row],[category]]) + 1) - FIND("|", Table3[[#This Row],[category]]) - 1)</f>
        <v>Heating,Cooling&amp;AirQuality</v>
      </c>
      <c r="H1351" t="str">
        <f>RIGHT(Table3[[#This Row],[category]], LEN(Table3[[#This Row],[category]]) - FIND("|", Table3[[#This Row],[category]], FIND("|", Table3[[#This Row],[category]]) + 1))</f>
        <v>Fans|TableFans</v>
      </c>
      <c r="I1351" s="6">
        <v>2399</v>
      </c>
      <c r="J1351" s="6">
        <v>4200</v>
      </c>
      <c r="K1351" s="1">
        <f t="shared" si="132"/>
        <v>42.88095238095238</v>
      </c>
      <c r="L1351" s="3">
        <v>0.43</v>
      </c>
      <c r="M1351" s="1">
        <v>3.8</v>
      </c>
      <c r="N1351" s="11">
        <v>397</v>
      </c>
      <c r="O1351" s="7">
        <f>IF(ISNUMBER(Table3[[#This Row],[rating]]), Table3[[#This Row],[rating]], "")</f>
        <v>3.8</v>
      </c>
      <c r="P1351" s="7">
        <f>Table3[[#This Row],[average rating]] + (Table3[[#This Row],[rating_count]] / 1000)</f>
        <v>4.1970000000000001</v>
      </c>
      <c r="Q1351" s="7">
        <f>IFERROR(ROUND(VALUE(Table3[[#This Row],[rating]]), 0), "")</f>
        <v>4</v>
      </c>
      <c r="R1351" t="s">
        <v>11538</v>
      </c>
      <c r="S1351" t="s">
        <v>11539</v>
      </c>
      <c r="T1351" t="s">
        <v>11540</v>
      </c>
      <c r="U1351" t="s">
        <v>11541</v>
      </c>
      <c r="V1351" t="s">
        <v>11542</v>
      </c>
      <c r="W1351" t="s">
        <v>11543</v>
      </c>
      <c r="X1351" t="s">
        <v>11544</v>
      </c>
      <c r="Y1351" t="s">
        <v>11545</v>
      </c>
      <c r="Z1351" s="6">
        <f t="shared" si="133"/>
        <v>1667400</v>
      </c>
      <c r="AA1351" s="6">
        <f>IFERROR(VALUE(Table3[[#This Row],[potential revenue]]), 0)</f>
        <v>1667400</v>
      </c>
      <c r="AB1351" t="str">
        <f t="shared" si="134"/>
        <v>No</v>
      </c>
      <c r="AC1351">
        <f t="shared" si="131"/>
        <v>0</v>
      </c>
      <c r="AD1351" t="str">
        <f t="shared" si="135"/>
        <v>&gt;₹500</v>
      </c>
      <c r="AE1351" t="str">
        <f t="shared" si="136"/>
        <v>41–50%</v>
      </c>
    </row>
    <row r="1352" spans="1:31" x14ac:dyDescent="0.35">
      <c r="A1352" t="s">
        <v>11102</v>
      </c>
      <c r="B1352" t="s">
        <v>10508</v>
      </c>
      <c r="C1352" t="str">
        <f>PROPER(Table3[[#This Row],[product_name2]])</f>
        <v>Aquasure From Aquaguard Amaze Ro+Uv+Mtds,7L Storage Water Purifier,Suitable For Borewell,Tanker,Municipal Water (Grey) From Eureka Forbes</v>
      </c>
      <c r="D1352" t="s">
        <v>10509</v>
      </c>
      <c r="E1352" t="s">
        <v>8930</v>
      </c>
      <c r="F1352" t="str">
        <f>LEFT(Table3[[#This Row],[category]], FIND("|", Table3[[#This Row],[category]]) - 1)</f>
        <v>Home&amp;Kitchen</v>
      </c>
      <c r="G1352" t="str">
        <f>MID(Table3[[#This Row],[category]], FIND("|", Table3[[#This Row],[category]]) + 1, FIND("|", Table3[[#This Row],[category]], FIND("|", Table3[[#This Row],[category]]) + 1) - FIND("|", Table3[[#This Row],[category]]) - 1)</f>
        <v>HomeStorage&amp;Organization</v>
      </c>
      <c r="H1352" t="str">
        <f>RIGHT(Table3[[#This Row],[category]], LEN(Table3[[#This Row],[category]]) - FIND("|", Table3[[#This Row],[category]], FIND("|", Table3[[#This Row],[category]]) + 1))</f>
        <v>LaundryOrganization|LaundryBaskets</v>
      </c>
      <c r="I1352" s="6">
        <v>351</v>
      </c>
      <c r="J1352" s="6">
        <v>899</v>
      </c>
      <c r="K1352" s="1">
        <f t="shared" si="132"/>
        <v>60.956618464961068</v>
      </c>
      <c r="L1352" s="3">
        <v>0.61</v>
      </c>
      <c r="M1352" s="1">
        <v>3.9</v>
      </c>
      <c r="N1352" s="11">
        <v>296</v>
      </c>
      <c r="O1352" s="7">
        <f>IF(ISNUMBER(Table3[[#This Row],[rating]]), Table3[[#This Row],[rating]], "")</f>
        <v>3.9</v>
      </c>
      <c r="P1352" s="7">
        <f>Table3[[#This Row],[average rating]] + (Table3[[#This Row],[rating_count]] / 1000)</f>
        <v>4.1959999999999997</v>
      </c>
      <c r="Q1352" s="7">
        <f>IFERROR(ROUND(VALUE(Table3[[#This Row],[rating]]), 0), "")</f>
        <v>4</v>
      </c>
      <c r="R1352" t="s">
        <v>11104</v>
      </c>
      <c r="S1352" t="s">
        <v>11105</v>
      </c>
      <c r="T1352" t="s">
        <v>11106</v>
      </c>
      <c r="U1352" t="s">
        <v>11107</v>
      </c>
      <c r="V1352" t="s">
        <v>11108</v>
      </c>
      <c r="W1352" t="s">
        <v>11109</v>
      </c>
      <c r="X1352" t="s">
        <v>11110</v>
      </c>
      <c r="Y1352" t="s">
        <v>11111</v>
      </c>
      <c r="Z1352" s="6">
        <f t="shared" si="133"/>
        <v>266104</v>
      </c>
      <c r="AA1352" s="6">
        <f>IFERROR(VALUE(Table3[[#This Row],[potential revenue]]), 0)</f>
        <v>266104</v>
      </c>
      <c r="AB1352" t="str">
        <f t="shared" si="134"/>
        <v>No</v>
      </c>
      <c r="AC1352">
        <f t="shared" si="131"/>
        <v>0</v>
      </c>
      <c r="AD1352" t="str">
        <f t="shared" si="135"/>
        <v>&gt;₹500</v>
      </c>
      <c r="AE1352" t="str">
        <f t="shared" si="136"/>
        <v>61–70%</v>
      </c>
    </row>
    <row r="1353" spans="1:31" x14ac:dyDescent="0.35">
      <c r="A1353" t="s">
        <v>2205</v>
      </c>
      <c r="B1353" t="s">
        <v>9708</v>
      </c>
      <c r="C1353" t="str">
        <f>PROPER(Table3[[#This Row],[product_name2]])</f>
        <v>Preethi Blue Leaf Diamond Mg-214 Mixer Grinder 750 Watt (Blue/White), 3 Jars &amp; Flexi Lid, Fbt Motor With 2Yr Guarantee &amp; Lifelong Free Service</v>
      </c>
      <c r="D1353" t="s">
        <v>9709</v>
      </c>
      <c r="E1353" t="s">
        <v>20</v>
      </c>
      <c r="F1353" t="str">
        <f>LEFT(Table3[[#This Row],[category]], FIND("|", Table3[[#This Row],[category]]) - 1)</f>
        <v>Computers&amp;Accessories</v>
      </c>
      <c r="G1353" t="str">
        <f>MID(Table3[[#This Row],[category]], FIND("|", Table3[[#This Row],[category]]) + 1, FIND("|", Table3[[#This Row],[category]], FIND("|", Table3[[#This Row],[category]]) + 1) - FIND("|", Table3[[#This Row],[category]]) - 1)</f>
        <v>Accessories&amp;Peripherals</v>
      </c>
      <c r="H1353" t="str">
        <f>RIGHT(Table3[[#This Row],[category]], LEN(Table3[[#This Row],[category]]) - FIND("|", Table3[[#This Row],[category]], FIND("|", Table3[[#This Row],[category]]) + 1))</f>
        <v>Cables&amp;Accessories|Cables|USBCables</v>
      </c>
      <c r="I1353" s="6">
        <v>129</v>
      </c>
      <c r="J1353" s="6">
        <v>1000</v>
      </c>
      <c r="K1353" s="1">
        <f t="shared" si="132"/>
        <v>87.1</v>
      </c>
      <c r="L1353" s="3">
        <v>0.87</v>
      </c>
      <c r="M1353" s="1">
        <v>3.9</v>
      </c>
      <c r="N1353" s="11">
        <v>295</v>
      </c>
      <c r="O1353" s="7">
        <f>IF(ISNUMBER(Table3[[#This Row],[rating]]), Table3[[#This Row],[rating]], "")</f>
        <v>3.9</v>
      </c>
      <c r="P1353" s="7">
        <f>Table3[[#This Row],[average rating]] + (Table3[[#This Row],[rating_count]] / 1000)</f>
        <v>4.1950000000000003</v>
      </c>
      <c r="Q1353" s="7">
        <f>IFERROR(ROUND(VALUE(Table3[[#This Row],[rating]]), 0), "")</f>
        <v>4</v>
      </c>
      <c r="R1353" t="s">
        <v>2207</v>
      </c>
      <c r="S1353" t="s">
        <v>2208</v>
      </c>
      <c r="T1353" t="s">
        <v>2209</v>
      </c>
      <c r="U1353" t="s">
        <v>2210</v>
      </c>
      <c r="V1353" t="s">
        <v>2211</v>
      </c>
      <c r="W1353" t="s">
        <v>2212</v>
      </c>
      <c r="X1353" t="s">
        <v>2213</v>
      </c>
      <c r="Y1353" t="s">
        <v>2214</v>
      </c>
      <c r="Z1353" s="6">
        <f t="shared" si="133"/>
        <v>295000</v>
      </c>
      <c r="AA1353" s="6">
        <f>IFERROR(VALUE(Table3[[#This Row],[potential revenue]]), 0)</f>
        <v>295000</v>
      </c>
      <c r="AB1353" t="str">
        <f t="shared" si="134"/>
        <v>Yes</v>
      </c>
      <c r="AC1353">
        <f t="shared" si="131"/>
        <v>0</v>
      </c>
      <c r="AD1353" t="str">
        <f t="shared" si="135"/>
        <v>₹200–₹500</v>
      </c>
      <c r="AE1353" t="str">
        <f t="shared" si="136"/>
        <v>81–90%</v>
      </c>
    </row>
    <row r="1354" spans="1:31" x14ac:dyDescent="0.35">
      <c r="A1354" t="s">
        <v>1060</v>
      </c>
      <c r="B1354" t="s">
        <v>12081</v>
      </c>
      <c r="C1354" t="str">
        <f>PROPER(Table3[[#This Row],[product_name2]])</f>
        <v>Racold Pronto Pro 3Litres 3Kw Vertical Instant Water Heater (Geyser)</v>
      </c>
      <c r="D1354" t="s">
        <v>12082</v>
      </c>
      <c r="E1354" t="s">
        <v>469</v>
      </c>
      <c r="F1354" t="str">
        <f>LEFT(Table3[[#This Row],[category]], FIND("|", Table3[[#This Row],[category]]) - 1)</f>
        <v>Electronics</v>
      </c>
      <c r="G1354" t="str">
        <f>MID(Table3[[#This Row],[category]], FIND("|", Table3[[#This Row],[category]]) + 1, FIND("|", Table3[[#This Row],[category]], FIND("|", Table3[[#This Row],[category]]) + 1) - FIND("|", Table3[[#This Row],[category]]) - 1)</f>
        <v>HomeTheater,TV&amp;Video</v>
      </c>
      <c r="H1354" t="str">
        <f>RIGHT(Table3[[#This Row],[category]], LEN(Table3[[#This Row],[category]]) - FIND("|", Table3[[#This Row],[category]], FIND("|", Table3[[#This Row],[category]]) + 1))</f>
        <v>Accessories|RemoteControls</v>
      </c>
      <c r="I1354" s="6">
        <v>1299</v>
      </c>
      <c r="J1354" s="6">
        <v>1999</v>
      </c>
      <c r="K1354" s="1">
        <f t="shared" si="132"/>
        <v>35.017508754377189</v>
      </c>
      <c r="L1354" s="3">
        <v>0.35</v>
      </c>
      <c r="M1354" s="1">
        <v>3.6</v>
      </c>
      <c r="N1354" s="11">
        <v>590</v>
      </c>
      <c r="O1354" s="7">
        <f>IF(ISNUMBER(Table3[[#This Row],[rating]]), Table3[[#This Row],[rating]], "")</f>
        <v>3.6</v>
      </c>
      <c r="P1354" s="7">
        <f>Table3[[#This Row],[average rating]] + (Table3[[#This Row],[rating_count]] / 1000)</f>
        <v>4.1900000000000004</v>
      </c>
      <c r="Q1354" s="7">
        <f>IFERROR(ROUND(VALUE(Table3[[#This Row],[rating]]), 0), "")</f>
        <v>4</v>
      </c>
      <c r="R1354" t="s">
        <v>1062</v>
      </c>
      <c r="S1354" t="s">
        <v>1063</v>
      </c>
      <c r="T1354" t="s">
        <v>1064</v>
      </c>
      <c r="U1354" t="s">
        <v>1065</v>
      </c>
      <c r="V1354" t="s">
        <v>1066</v>
      </c>
      <c r="W1354" t="s">
        <v>1067</v>
      </c>
      <c r="X1354" t="s">
        <v>1068</v>
      </c>
      <c r="Y1354" t="s">
        <v>1069</v>
      </c>
      <c r="Z1354" s="6">
        <f t="shared" si="133"/>
        <v>1179410</v>
      </c>
      <c r="AA1354" s="6">
        <f>IFERROR(VALUE(Table3[[#This Row],[potential revenue]]), 0)</f>
        <v>1179410</v>
      </c>
      <c r="AB1354" t="str">
        <f t="shared" si="134"/>
        <v>Yes</v>
      </c>
      <c r="AC1354">
        <f t="shared" si="131"/>
        <v>0</v>
      </c>
      <c r="AD1354" t="str">
        <f t="shared" si="135"/>
        <v>&lt;₹200</v>
      </c>
      <c r="AE1354" t="str">
        <f t="shared" si="136"/>
        <v>31–40%</v>
      </c>
    </row>
    <row r="1355" spans="1:31" x14ac:dyDescent="0.35">
      <c r="A1355" t="s">
        <v>1707</v>
      </c>
      <c r="B1355" t="s">
        <v>11716</v>
      </c>
      <c r="C1355" t="str">
        <f>PROPER(Table3[[#This Row],[product_name2]])</f>
        <v>Goodscity Garment Steamer For Clothes, Steam Iron Press - Vertical &amp; Horizontal Steaming Up To 22G/Min, 1200 Watt, 230 Ml Water Tank &amp; 30 Sec Fast Heating (Gc 111)</v>
      </c>
      <c r="D1355" t="s">
        <v>11717</v>
      </c>
      <c r="E1355" t="s">
        <v>469</v>
      </c>
      <c r="F1355" t="str">
        <f>LEFT(Table3[[#This Row],[category]], FIND("|", Table3[[#This Row],[category]]) - 1)</f>
        <v>Electronics</v>
      </c>
      <c r="G1355" t="str">
        <f>MID(Table3[[#This Row],[category]], FIND("|", Table3[[#This Row],[category]]) + 1, FIND("|", Table3[[#This Row],[category]], FIND("|", Table3[[#This Row],[category]]) + 1) - FIND("|", Table3[[#This Row],[category]]) - 1)</f>
        <v>HomeTheater,TV&amp;Video</v>
      </c>
      <c r="H1355" t="str">
        <f>RIGHT(Table3[[#This Row],[category]], LEN(Table3[[#This Row],[category]]) - FIND("|", Table3[[#This Row],[category]], FIND("|", Table3[[#This Row],[category]]) + 1))</f>
        <v>Accessories|RemoteControls</v>
      </c>
      <c r="I1355" s="6">
        <v>299</v>
      </c>
      <c r="J1355" s="6">
        <v>1199</v>
      </c>
      <c r="K1355" s="1">
        <f t="shared" si="132"/>
        <v>75.062552126772303</v>
      </c>
      <c r="L1355" s="3">
        <v>0.75</v>
      </c>
      <c r="M1355" s="1">
        <v>3.7</v>
      </c>
      <c r="N1355" s="11">
        <v>490</v>
      </c>
      <c r="O1355" s="7">
        <f>IF(ISNUMBER(Table3[[#This Row],[rating]]), Table3[[#This Row],[rating]], "")</f>
        <v>3.7</v>
      </c>
      <c r="P1355" s="7">
        <f>Table3[[#This Row],[average rating]] + (Table3[[#This Row],[rating_count]] / 1000)</f>
        <v>4.1900000000000004</v>
      </c>
      <c r="Q1355" s="7">
        <f>IFERROR(ROUND(VALUE(Table3[[#This Row],[rating]]), 0), "")</f>
        <v>4</v>
      </c>
      <c r="R1355" t="s">
        <v>1709</v>
      </c>
      <c r="S1355" t="s">
        <v>1710</v>
      </c>
      <c r="T1355" t="s">
        <v>1711</v>
      </c>
      <c r="U1355" t="s">
        <v>1712</v>
      </c>
      <c r="V1355" t="s">
        <v>1713</v>
      </c>
      <c r="W1355" t="s">
        <v>1714</v>
      </c>
      <c r="X1355" t="s">
        <v>1715</v>
      </c>
      <c r="Y1355" t="s">
        <v>1716</v>
      </c>
      <c r="Z1355" s="6">
        <f t="shared" si="133"/>
        <v>587510</v>
      </c>
      <c r="AA1355" s="6">
        <f>IFERROR(VALUE(Table3[[#This Row],[potential revenue]]), 0)</f>
        <v>587510</v>
      </c>
      <c r="AB1355" t="str">
        <f t="shared" si="134"/>
        <v>No</v>
      </c>
      <c r="AC1355">
        <f t="shared" si="131"/>
        <v>0</v>
      </c>
      <c r="AD1355" t="str">
        <f t="shared" si="135"/>
        <v>&gt;₹500</v>
      </c>
      <c r="AE1355" t="str">
        <f t="shared" si="136"/>
        <v>71–80%</v>
      </c>
    </row>
    <row r="1356" spans="1:31" x14ac:dyDescent="0.35">
      <c r="A1356" t="s">
        <v>4898</v>
      </c>
      <c r="B1356" t="s">
        <v>12484</v>
      </c>
      <c r="C1356" t="str">
        <f>PROPER(Table3[[#This Row],[product_name2]])</f>
        <v>Cello Quick Boil Popular Electric Kettle 1 Litre 1200 Watts | Stainless Steel Body | Boiler For Water, Silver</v>
      </c>
      <c r="D1356" t="s">
        <v>12485</v>
      </c>
      <c r="E1356" t="s">
        <v>4900</v>
      </c>
      <c r="F1356" t="str">
        <f>LEFT(Table3[[#This Row],[category]], FIND("|", Table3[[#This Row],[category]]) - 1)</f>
        <v>Computers&amp;Accessories</v>
      </c>
      <c r="G1356" t="str">
        <f>MID(Table3[[#This Row],[category]], FIND("|", Table3[[#This Row],[category]]) + 1, FIND("|", Table3[[#This Row],[category]], FIND("|", Table3[[#This Row],[category]]) + 1) - FIND("|", Table3[[#This Row],[category]]) - 1)</f>
        <v>Accessories&amp;Peripherals</v>
      </c>
      <c r="H1356" t="str">
        <f>RIGHT(Table3[[#This Row],[category]], LEN(Table3[[#This Row],[category]]) - FIND("|", Table3[[#This Row],[category]], FIND("|", Table3[[#This Row],[category]]) + 1))</f>
        <v>LaptopAccessories|Lapdesks</v>
      </c>
      <c r="I1356" s="6">
        <v>263</v>
      </c>
      <c r="J1356" s="6">
        <v>699</v>
      </c>
      <c r="K1356" s="1">
        <f t="shared" si="132"/>
        <v>62.374821173104436</v>
      </c>
      <c r="L1356" s="3">
        <v>0.62</v>
      </c>
      <c r="M1356" s="1">
        <v>3.5</v>
      </c>
      <c r="N1356" s="11">
        <v>690</v>
      </c>
      <c r="O1356" s="7">
        <f>IF(ISNUMBER(Table3[[#This Row],[rating]]), Table3[[#This Row],[rating]], "")</f>
        <v>3.5</v>
      </c>
      <c r="P1356" s="7">
        <f>Table3[[#This Row],[average rating]] + (Table3[[#This Row],[rating_count]] / 1000)</f>
        <v>4.1899999999999995</v>
      </c>
      <c r="Q1356" s="7">
        <f>IFERROR(ROUND(VALUE(Table3[[#This Row],[rating]]), 0), "")</f>
        <v>4</v>
      </c>
      <c r="R1356" t="s">
        <v>4901</v>
      </c>
      <c r="S1356" t="s">
        <v>4902</v>
      </c>
      <c r="T1356" t="s">
        <v>4903</v>
      </c>
      <c r="U1356" t="s">
        <v>4904</v>
      </c>
      <c r="V1356" t="s">
        <v>4905</v>
      </c>
      <c r="W1356" t="s">
        <v>4906</v>
      </c>
      <c r="X1356" t="s">
        <v>4907</v>
      </c>
      <c r="Y1356" t="s">
        <v>4908</v>
      </c>
      <c r="Z1356" s="6">
        <f t="shared" si="133"/>
        <v>482310</v>
      </c>
      <c r="AA1356" s="6">
        <f>IFERROR(VALUE(Table3[[#This Row],[potential revenue]]), 0)</f>
        <v>482310</v>
      </c>
      <c r="AB1356" t="str">
        <f t="shared" si="134"/>
        <v>Yes</v>
      </c>
      <c r="AC1356">
        <f t="shared" si="131"/>
        <v>0</v>
      </c>
      <c r="AD1356" t="str">
        <f t="shared" si="135"/>
        <v>₹200–₹500</v>
      </c>
      <c r="AE1356" t="str">
        <f t="shared" si="136"/>
        <v>61–70%</v>
      </c>
    </row>
    <row r="1357" spans="1:31" x14ac:dyDescent="0.35">
      <c r="A1357" t="s">
        <v>2627</v>
      </c>
      <c r="B1357" t="s">
        <v>8133</v>
      </c>
      <c r="C1357" t="str">
        <f>PROPER(Table3[[#This Row],[product_name2]])</f>
        <v>Canon Pixma E477 All-In-One Wireless Ink Efficient Colour Printer (White/Blue)</v>
      </c>
      <c r="D1357" t="s">
        <v>8134</v>
      </c>
      <c r="E1357" t="s">
        <v>651</v>
      </c>
      <c r="F1357" t="str">
        <f>LEFT(Table3[[#This Row],[category]], FIND("|", Table3[[#This Row],[category]]) - 1)</f>
        <v>Electronics</v>
      </c>
      <c r="G1357" t="str">
        <f>MID(Table3[[#This Row],[category]], FIND("|", Table3[[#This Row],[category]]) + 1, FIND("|", Table3[[#This Row],[category]], FIND("|", Table3[[#This Row],[category]]) + 1) - FIND("|", Table3[[#This Row],[category]]) - 1)</f>
        <v>HomeTheater,TV&amp;Video</v>
      </c>
      <c r="H1357" t="str">
        <f>RIGHT(Table3[[#This Row],[category]], LEN(Table3[[#This Row],[category]]) - FIND("|", Table3[[#This Row],[category]], FIND("|", Table3[[#This Row],[category]]) + 1))</f>
        <v>Accessories|TVMounts,Stands&amp;Turntables|TVWall&amp;CeilingMounts</v>
      </c>
      <c r="I1357" s="6">
        <v>1850</v>
      </c>
      <c r="J1357" s="6">
        <v>4500</v>
      </c>
      <c r="K1357" s="1">
        <f t="shared" si="132"/>
        <v>58.888888888888893</v>
      </c>
      <c r="L1357" s="3">
        <v>0.59</v>
      </c>
      <c r="M1357" s="1">
        <v>4</v>
      </c>
      <c r="N1357" s="11">
        <v>184</v>
      </c>
      <c r="O1357" s="7">
        <f>IF(ISNUMBER(Table3[[#This Row],[rating]]), Table3[[#This Row],[rating]], "")</f>
        <v>4</v>
      </c>
      <c r="P1357" s="7">
        <f>Table3[[#This Row],[average rating]] + (Table3[[#This Row],[rating_count]] / 1000)</f>
        <v>4.1840000000000002</v>
      </c>
      <c r="Q1357" s="7">
        <f>IFERROR(ROUND(VALUE(Table3[[#This Row],[rating]]), 0), "")</f>
        <v>4</v>
      </c>
      <c r="R1357" t="s">
        <v>2629</v>
      </c>
      <c r="S1357" t="s">
        <v>2630</v>
      </c>
      <c r="T1357" t="s">
        <v>2631</v>
      </c>
      <c r="U1357" t="s">
        <v>2632</v>
      </c>
      <c r="V1357" t="s">
        <v>2633</v>
      </c>
      <c r="W1357" t="s">
        <v>2634</v>
      </c>
      <c r="X1357" t="s">
        <v>2635</v>
      </c>
      <c r="Y1357" t="s">
        <v>2636</v>
      </c>
      <c r="Z1357" s="6">
        <f t="shared" si="133"/>
        <v>828000</v>
      </c>
      <c r="AA1357" s="6">
        <f>IFERROR(VALUE(Table3[[#This Row],[potential revenue]]), 0)</f>
        <v>828000</v>
      </c>
      <c r="AB1357" t="str">
        <f t="shared" si="134"/>
        <v>Yes</v>
      </c>
      <c r="AC1357">
        <f t="shared" si="131"/>
        <v>0</v>
      </c>
      <c r="AD1357" t="str">
        <f t="shared" si="135"/>
        <v>₹200–₹500</v>
      </c>
      <c r="AE1357" t="str">
        <f t="shared" si="136"/>
        <v>51–60%</v>
      </c>
    </row>
    <row r="1358" spans="1:31" x14ac:dyDescent="0.35">
      <c r="A1358" t="s">
        <v>12856</v>
      </c>
      <c r="B1358" t="s">
        <v>9481</v>
      </c>
      <c r="C1358" t="str">
        <f>PROPER(Table3[[#This Row],[product_name2]])</f>
        <v>Philips Digital Air Fryer Hd9252/90 With Touch Panel, Uses Up To 90% Less Fat, 7 Pre-Set Menu, 1400W, 4.1 Liter, With Rapid Air Technology (Black), Large</v>
      </c>
      <c r="D1358" t="s">
        <v>9482</v>
      </c>
      <c r="E1358" t="s">
        <v>9657</v>
      </c>
      <c r="F1358" t="str">
        <f>LEFT(Table3[[#This Row],[category]], FIND("|", Table3[[#This Row],[category]]) - 1)</f>
        <v>Home&amp;Kitchen</v>
      </c>
      <c r="G1358" t="str">
        <f>MID(Table3[[#This Row],[category]], FIND("|", Table3[[#This Row],[category]]) + 1, FIND("|", Table3[[#This Row],[category]], FIND("|", Table3[[#This Row],[category]]) + 1) - FIND("|", Table3[[#This Row],[category]]) - 1)</f>
        <v>Kitchen&amp;HomeAppliances</v>
      </c>
      <c r="H1358" t="str">
        <f>RIGHT(Table3[[#This Row],[category]], LEN(Table3[[#This Row],[category]]) - FIND("|", Table3[[#This Row],[category]], FIND("|", Table3[[#This Row],[category]]) + 1))</f>
        <v>Coffee,Tea&amp;Espresso|DripCoffeeMachines</v>
      </c>
      <c r="I1358" s="6">
        <v>2999</v>
      </c>
      <c r="J1358" s="6">
        <v>3595</v>
      </c>
      <c r="K1358" s="1">
        <f t="shared" si="132"/>
        <v>16.578581363004172</v>
      </c>
      <c r="L1358" s="3">
        <v>0.17</v>
      </c>
      <c r="M1358" s="1">
        <v>4</v>
      </c>
      <c r="N1358" s="11">
        <v>178</v>
      </c>
      <c r="O1358" s="7">
        <f>IF(ISNUMBER(Table3[[#This Row],[rating]]), Table3[[#This Row],[rating]], "")</f>
        <v>4</v>
      </c>
      <c r="P1358" s="7">
        <f>Table3[[#This Row],[average rating]] + (Table3[[#This Row],[rating_count]] / 1000)</f>
        <v>4.1779999999999999</v>
      </c>
      <c r="Q1358" s="7">
        <f>IFERROR(ROUND(VALUE(Table3[[#This Row],[rating]]), 0), "")</f>
        <v>4</v>
      </c>
      <c r="R1358" t="s">
        <v>12858</v>
      </c>
      <c r="S1358" t="s">
        <v>12859</v>
      </c>
      <c r="T1358" t="s">
        <v>12860</v>
      </c>
      <c r="U1358" t="s">
        <v>12861</v>
      </c>
      <c r="V1358" t="s">
        <v>12862</v>
      </c>
      <c r="W1358" t="s">
        <v>12863</v>
      </c>
      <c r="X1358" t="s">
        <v>12864</v>
      </c>
      <c r="Y1358" t="s">
        <v>12865</v>
      </c>
      <c r="Z1358" s="6">
        <f t="shared" si="133"/>
        <v>639910</v>
      </c>
      <c r="AA1358" s="6">
        <f>IFERROR(VALUE(Table3[[#This Row],[potential revenue]]), 0)</f>
        <v>639910</v>
      </c>
      <c r="AB1358" t="str">
        <f t="shared" si="134"/>
        <v>Yes</v>
      </c>
      <c r="AC1358">
        <f t="shared" si="131"/>
        <v>0</v>
      </c>
      <c r="AD1358" t="str">
        <f t="shared" si="135"/>
        <v>&gt;₹500</v>
      </c>
      <c r="AE1358" t="str">
        <f t="shared" si="136"/>
        <v>11–20%</v>
      </c>
    </row>
    <row r="1359" spans="1:31" x14ac:dyDescent="0.35">
      <c r="A1359" t="s">
        <v>4733</v>
      </c>
      <c r="B1359" t="s">
        <v>9969</v>
      </c>
      <c r="C1359" t="str">
        <f>PROPER(Table3[[#This Row],[product_name2]])</f>
        <v>Reffair Ax30 [Max] Portable Air Purifier For Car, Home &amp; Office | Smart Ionizer Function | H13 Grade True Hepa Filter [Internationally Tested] Aromabuds Fragrance Option - Black</v>
      </c>
      <c r="D1359" t="s">
        <v>9970</v>
      </c>
      <c r="E1359" t="s">
        <v>3006</v>
      </c>
      <c r="F1359" t="str">
        <f>LEFT(Table3[[#This Row],[category]], FIND("|", Table3[[#This Row],[category]]) - 1)</f>
        <v>Electronics</v>
      </c>
      <c r="G1359" t="str">
        <f>MID(Table3[[#This Row],[category]], FIND("|", Table3[[#This Row],[category]]) + 1, FIND("|", Table3[[#This Row],[category]], FIND("|", Table3[[#This Row],[category]]) + 1) - FIND("|", Table3[[#This Row],[category]]) - 1)</f>
        <v>Mobiles&amp;Accessories</v>
      </c>
      <c r="H1359" t="str">
        <f>RIGHT(Table3[[#This Row],[category]], LEN(Table3[[#This Row],[category]]) - FIND("|", Table3[[#This Row],[category]], FIND("|", Table3[[#This Row],[category]]) + 1))</f>
        <v>Smartphones&amp;BasicMobiles|Smartphones</v>
      </c>
      <c r="I1359" s="6">
        <v>8499</v>
      </c>
      <c r="J1359" s="6">
        <v>11999</v>
      </c>
      <c r="K1359" s="1">
        <f t="shared" si="132"/>
        <v>29.169097424785402</v>
      </c>
      <c r="L1359" s="3">
        <v>0.28999999999999998</v>
      </c>
      <c r="M1359" s="1">
        <v>3.9</v>
      </c>
      <c r="N1359" s="11">
        <v>276</v>
      </c>
      <c r="O1359" s="7">
        <f>IF(ISNUMBER(Table3[[#This Row],[rating]]), Table3[[#This Row],[rating]], "")</f>
        <v>3.9</v>
      </c>
      <c r="P1359" s="7">
        <f>Table3[[#This Row],[average rating]] + (Table3[[#This Row],[rating_count]] / 1000)</f>
        <v>4.1760000000000002</v>
      </c>
      <c r="Q1359" s="7">
        <f>IFERROR(ROUND(VALUE(Table3[[#This Row],[rating]]), 0), "")</f>
        <v>4</v>
      </c>
      <c r="R1359" t="s">
        <v>4735</v>
      </c>
      <c r="S1359" t="s">
        <v>4736</v>
      </c>
      <c r="T1359" t="s">
        <v>4737</v>
      </c>
      <c r="U1359" t="s">
        <v>4738</v>
      </c>
      <c r="V1359" t="s">
        <v>4739</v>
      </c>
      <c r="W1359" t="s">
        <v>4740</v>
      </c>
      <c r="X1359" t="s">
        <v>4741</v>
      </c>
      <c r="Y1359" t="s">
        <v>4742</v>
      </c>
      <c r="Z1359" s="6">
        <f t="shared" si="133"/>
        <v>3311724</v>
      </c>
      <c r="AA1359" s="6">
        <f>IFERROR(VALUE(Table3[[#This Row],[potential revenue]]), 0)</f>
        <v>3311724</v>
      </c>
      <c r="AB1359" t="str">
        <f t="shared" si="134"/>
        <v>No</v>
      </c>
      <c r="AC1359">
        <f t="shared" si="131"/>
        <v>0</v>
      </c>
      <c r="AD1359" t="str">
        <f t="shared" si="135"/>
        <v>&gt;₹500</v>
      </c>
      <c r="AE1359" t="str">
        <f t="shared" si="136"/>
        <v>21–30%</v>
      </c>
    </row>
    <row r="1360" spans="1:31" x14ac:dyDescent="0.35">
      <c r="A1360" t="s">
        <v>2837</v>
      </c>
      <c r="B1360" t="s">
        <v>8144</v>
      </c>
      <c r="C1360" t="str">
        <f>PROPER(Table3[[#This Row],[product_name2]])</f>
        <v>Redgear Cosmo 7,1 Usb Gaming Wired Over Ear Headphones With Mic With Virtual Surround Sound,50Mm Driver, Rgb Leds &amp; Remote Control(Black)</v>
      </c>
      <c r="D1360" t="s">
        <v>8145</v>
      </c>
      <c r="E1360" t="s">
        <v>132</v>
      </c>
      <c r="F1360" t="str">
        <f>LEFT(Table3[[#This Row],[category]], FIND("|", Table3[[#This Row],[category]]) - 1)</f>
        <v>Electronics</v>
      </c>
      <c r="G1360" t="str">
        <f>MID(Table3[[#This Row],[category]], FIND("|", Table3[[#This Row],[category]]) + 1, FIND("|", Table3[[#This Row],[category]], FIND("|", Table3[[#This Row],[category]]) + 1) - FIND("|", Table3[[#This Row],[category]]) - 1)</f>
        <v>HomeTheater,TV&amp;Video</v>
      </c>
      <c r="H1360" t="str">
        <f>RIGHT(Table3[[#This Row],[category]], LEN(Table3[[#This Row],[category]]) - FIND("|", Table3[[#This Row],[category]], FIND("|", Table3[[#This Row],[category]]) + 1))</f>
        <v>Accessories|Cables|HDMICables</v>
      </c>
      <c r="I1360" s="6">
        <v>299</v>
      </c>
      <c r="J1360" s="6">
        <v>599</v>
      </c>
      <c r="K1360" s="1">
        <f t="shared" si="132"/>
        <v>50.083472454090149</v>
      </c>
      <c r="L1360" s="3">
        <v>0.5</v>
      </c>
      <c r="M1360" s="1">
        <v>4</v>
      </c>
      <c r="N1360" s="11">
        <v>171</v>
      </c>
      <c r="O1360" s="7">
        <f>IF(ISNUMBER(Table3[[#This Row],[rating]]), Table3[[#This Row],[rating]], "")</f>
        <v>4</v>
      </c>
      <c r="P1360" s="7">
        <f>Table3[[#This Row],[average rating]] + (Table3[[#This Row],[rating_count]] / 1000)</f>
        <v>4.1710000000000003</v>
      </c>
      <c r="Q1360" s="7">
        <f>IFERROR(ROUND(VALUE(Table3[[#This Row],[rating]]), 0), "")</f>
        <v>4</v>
      </c>
      <c r="R1360" t="s">
        <v>2839</v>
      </c>
      <c r="S1360" t="s">
        <v>2840</v>
      </c>
      <c r="T1360" t="s">
        <v>2841</v>
      </c>
      <c r="U1360" t="s">
        <v>2842</v>
      </c>
      <c r="V1360" t="s">
        <v>2843</v>
      </c>
      <c r="W1360" t="s">
        <v>2844</v>
      </c>
      <c r="X1360" t="s">
        <v>2845</v>
      </c>
      <c r="Y1360" t="s">
        <v>2846</v>
      </c>
      <c r="Z1360" s="6">
        <f t="shared" si="133"/>
        <v>102429</v>
      </c>
      <c r="AA1360" s="6">
        <f>IFERROR(VALUE(Table3[[#This Row],[potential revenue]]), 0)</f>
        <v>102429</v>
      </c>
      <c r="AB1360" t="str">
        <f t="shared" si="134"/>
        <v>No</v>
      </c>
      <c r="AC1360">
        <f t="shared" si="131"/>
        <v>0</v>
      </c>
      <c r="AD1360" t="str">
        <f t="shared" si="135"/>
        <v>&gt;₹500</v>
      </c>
      <c r="AE1360" t="str">
        <f t="shared" si="136"/>
        <v>51–60%</v>
      </c>
    </row>
    <row r="1361" spans="1:31" x14ac:dyDescent="0.35">
      <c r="A1361" t="s">
        <v>4699</v>
      </c>
      <c r="B1361" t="s">
        <v>11808</v>
      </c>
      <c r="C1361" t="str">
        <f>PROPER(Table3[[#This Row],[product_name2]])</f>
        <v>Crompton Ihl 251 1500-Watt Immersion Water Heater With Copper Heating Element And Ip 68 Protection</v>
      </c>
      <c r="D1361" t="s">
        <v>11809</v>
      </c>
      <c r="E1361" t="s">
        <v>2964</v>
      </c>
      <c r="F1361" t="str">
        <f>LEFT(Table3[[#This Row],[category]], FIND("|", Table3[[#This Row],[category]]) - 1)</f>
        <v>Electronics</v>
      </c>
      <c r="G1361" t="str">
        <f>MID(Table3[[#This Row],[category]], FIND("|", Table3[[#This Row],[category]]) + 1, FIND("|", Table3[[#This Row],[category]], FIND("|", Table3[[#This Row],[category]]) + 1) - FIND("|", Table3[[#This Row],[category]]) - 1)</f>
        <v>WearableTechnology</v>
      </c>
      <c r="H1361" t="str">
        <f>RIGHT(Table3[[#This Row],[category]], LEN(Table3[[#This Row],[category]]) - FIND("|", Table3[[#This Row],[category]], FIND("|", Table3[[#This Row],[category]]) + 1))</f>
        <v>SmartWatches</v>
      </c>
      <c r="I1361" s="6">
        <v>265</v>
      </c>
      <c r="J1361" s="6">
        <v>999</v>
      </c>
      <c r="K1361" s="1">
        <f t="shared" si="132"/>
        <v>73.473473473473476</v>
      </c>
      <c r="L1361" s="3">
        <v>0.73</v>
      </c>
      <c r="M1361" s="1">
        <v>3.7</v>
      </c>
      <c r="N1361" s="11">
        <v>465</v>
      </c>
      <c r="O1361" s="7">
        <f>IF(ISNUMBER(Table3[[#This Row],[rating]]), Table3[[#This Row],[rating]], "")</f>
        <v>3.7</v>
      </c>
      <c r="P1361" s="7">
        <f>Table3[[#This Row],[average rating]] + (Table3[[#This Row],[rating_count]] / 1000)</f>
        <v>4.165</v>
      </c>
      <c r="Q1361" s="7">
        <f>IFERROR(ROUND(VALUE(Table3[[#This Row],[rating]]), 0), "")</f>
        <v>4</v>
      </c>
      <c r="R1361" t="s">
        <v>4701</v>
      </c>
      <c r="S1361" t="s">
        <v>4702</v>
      </c>
      <c r="T1361" t="s">
        <v>4703</v>
      </c>
      <c r="U1361" t="s">
        <v>4704</v>
      </c>
      <c r="V1361" t="s">
        <v>4705</v>
      </c>
      <c r="W1361" t="s">
        <v>4706</v>
      </c>
      <c r="X1361" t="s">
        <v>4707</v>
      </c>
      <c r="Y1361" t="s">
        <v>4708</v>
      </c>
      <c r="Z1361" s="6">
        <f t="shared" si="133"/>
        <v>464535</v>
      </c>
      <c r="AA1361" s="6">
        <f>IFERROR(VALUE(Table3[[#This Row],[potential revenue]]), 0)</f>
        <v>464535</v>
      </c>
      <c r="AB1361" t="str">
        <f t="shared" si="134"/>
        <v>Yes</v>
      </c>
      <c r="AC1361">
        <f t="shared" si="131"/>
        <v>0</v>
      </c>
      <c r="AD1361" t="str">
        <f t="shared" si="135"/>
        <v>₹200–₹500</v>
      </c>
      <c r="AE1361" t="str">
        <f t="shared" si="136"/>
        <v>71–80%</v>
      </c>
    </row>
    <row r="1362" spans="1:31" x14ac:dyDescent="0.35">
      <c r="A1362" t="s">
        <v>11325</v>
      </c>
      <c r="B1362" t="s">
        <v>7597</v>
      </c>
      <c r="C1362" t="str">
        <f>PROPER(Table3[[#This Row],[product_name2]])</f>
        <v>Lenovo Gx20L29764 65W Laptop Adapter/Charger With Power Cord For Select Models Of Lenovo (Round Pin) (Black)</v>
      </c>
      <c r="D1362" t="s">
        <v>7598</v>
      </c>
      <c r="E1362" t="s">
        <v>8606</v>
      </c>
      <c r="F1362" t="str">
        <f>LEFT(Table3[[#This Row],[category]], FIND("|", Table3[[#This Row],[category]]) - 1)</f>
        <v>Home&amp;Kitchen</v>
      </c>
      <c r="G1362" t="str">
        <f>MID(Table3[[#This Row],[category]], FIND("|", Table3[[#This Row],[category]]) + 1, FIND("|", Table3[[#This Row],[category]], FIND("|", Table3[[#This Row],[category]]) + 1) - FIND("|", Table3[[#This Row],[category]]) - 1)</f>
        <v>Heating,Cooling&amp;AirQuality</v>
      </c>
      <c r="H1362" t="str">
        <f>RIGHT(Table3[[#This Row],[category]], LEN(Table3[[#This Row],[category]]) - FIND("|", Table3[[#This Row],[category]], FIND("|", Table3[[#This Row],[category]]) + 1))</f>
        <v>RoomHeaters|FanHeaters</v>
      </c>
      <c r="I1362" s="6">
        <v>2590</v>
      </c>
      <c r="J1362" s="6">
        <v>4200</v>
      </c>
      <c r="K1362" s="1">
        <f t="shared" si="132"/>
        <v>38.333333333333336</v>
      </c>
      <c r="L1362" s="3">
        <v>0.38</v>
      </c>
      <c r="M1362" s="1">
        <v>4.0999999999999996</v>
      </c>
      <c r="N1362" s="11">
        <v>63</v>
      </c>
      <c r="O1362" s="7">
        <f>IF(ISNUMBER(Table3[[#This Row],[rating]]), Table3[[#This Row],[rating]], "")</f>
        <v>4.0999999999999996</v>
      </c>
      <c r="P1362" s="7">
        <f>Table3[[#This Row],[average rating]] + (Table3[[#This Row],[rating_count]] / 1000)</f>
        <v>4.1629999999999994</v>
      </c>
      <c r="Q1362" s="7">
        <f>IFERROR(ROUND(VALUE(Table3[[#This Row],[rating]]), 0), "")</f>
        <v>4</v>
      </c>
      <c r="R1362" t="s">
        <v>11327</v>
      </c>
      <c r="S1362" t="s">
        <v>11328</v>
      </c>
      <c r="T1362" t="s">
        <v>11329</v>
      </c>
      <c r="U1362" t="s">
        <v>11330</v>
      </c>
      <c r="V1362" t="s">
        <v>11331</v>
      </c>
      <c r="W1362" t="s">
        <v>11332</v>
      </c>
      <c r="X1362" t="s">
        <v>11333</v>
      </c>
      <c r="Y1362" t="s">
        <v>11334</v>
      </c>
      <c r="Z1362" s="6">
        <f t="shared" si="133"/>
        <v>264600</v>
      </c>
      <c r="AA1362" s="6">
        <f>IFERROR(VALUE(Table3[[#This Row],[potential revenue]]), 0)</f>
        <v>264600</v>
      </c>
      <c r="AB1362" t="str">
        <f t="shared" si="134"/>
        <v>Yes</v>
      </c>
      <c r="AC1362">
        <f t="shared" si="131"/>
        <v>0</v>
      </c>
      <c r="AD1362" t="str">
        <f t="shared" si="135"/>
        <v>₹200–₹500</v>
      </c>
      <c r="AE1362" t="str">
        <f t="shared" si="136"/>
        <v>31–40%</v>
      </c>
    </row>
    <row r="1363" spans="1:31" x14ac:dyDescent="0.35">
      <c r="A1363" t="s">
        <v>12323</v>
      </c>
      <c r="B1363" t="s">
        <v>10680</v>
      </c>
      <c r="C1363" t="str">
        <f>PROPER(Table3[[#This Row],[product_name2]])</f>
        <v>Usha Ih2415 1500-Watt Immersion Heater (Silver)</v>
      </c>
      <c r="D1363" t="s">
        <v>10681</v>
      </c>
      <c r="E1363" t="s">
        <v>9013</v>
      </c>
      <c r="F1363" t="str">
        <f>LEFT(Table3[[#This Row],[category]], FIND("|", Table3[[#This Row],[category]]) - 1)</f>
        <v>Home&amp;Kitchen</v>
      </c>
      <c r="G1363" t="str">
        <f>MID(Table3[[#This Row],[category]], FIND("|", Table3[[#This Row],[category]]) + 1, FIND("|", Table3[[#This Row],[category]], FIND("|", Table3[[#This Row],[category]]) + 1) - FIND("|", Table3[[#This Row],[category]]) - 1)</f>
        <v>Kitchen&amp;HomeAppliances</v>
      </c>
      <c r="H1363" t="str">
        <f>RIGHT(Table3[[#This Row],[category]], LEN(Table3[[#This Row],[category]]) - FIND("|", Table3[[#This Row],[category]], FIND("|", Table3[[#This Row],[category]]) + 1))</f>
        <v>Vacuum,Cleaning&amp;Ironing|Vacuums&amp;FloorCare|Vacuums|HandheldVacuums</v>
      </c>
      <c r="I1363" s="6">
        <v>2669</v>
      </c>
      <c r="J1363" s="6">
        <v>3199</v>
      </c>
      <c r="K1363" s="1">
        <f t="shared" si="132"/>
        <v>16.567677399187247</v>
      </c>
      <c r="L1363" s="3">
        <v>0.17</v>
      </c>
      <c r="M1363" s="1">
        <v>3.9</v>
      </c>
      <c r="N1363" s="11">
        <v>260</v>
      </c>
      <c r="O1363" s="7">
        <f>IF(ISNUMBER(Table3[[#This Row],[rating]]), Table3[[#This Row],[rating]], "")</f>
        <v>3.9</v>
      </c>
      <c r="P1363" s="7">
        <f>Table3[[#This Row],[average rating]] + (Table3[[#This Row],[rating_count]] / 1000)</f>
        <v>4.16</v>
      </c>
      <c r="Q1363" s="7">
        <f>IFERROR(ROUND(VALUE(Table3[[#This Row],[rating]]), 0), "")</f>
        <v>4</v>
      </c>
      <c r="R1363" t="s">
        <v>12325</v>
      </c>
      <c r="S1363" t="s">
        <v>12326</v>
      </c>
      <c r="T1363" t="s">
        <v>12327</v>
      </c>
      <c r="U1363" t="s">
        <v>12328</v>
      </c>
      <c r="V1363" t="s">
        <v>12329</v>
      </c>
      <c r="W1363" t="s">
        <v>12330</v>
      </c>
      <c r="X1363" t="s">
        <v>12331</v>
      </c>
      <c r="Y1363" t="s">
        <v>12332</v>
      </c>
      <c r="Z1363" s="6">
        <f t="shared" si="133"/>
        <v>831740</v>
      </c>
      <c r="AA1363" s="6">
        <f>IFERROR(VALUE(Table3[[#This Row],[potential revenue]]), 0)</f>
        <v>831740</v>
      </c>
      <c r="AB1363" t="str">
        <f t="shared" si="134"/>
        <v>No</v>
      </c>
      <c r="AC1363">
        <f t="shared" si="131"/>
        <v>0</v>
      </c>
      <c r="AD1363" t="str">
        <f t="shared" si="135"/>
        <v>&gt;₹500</v>
      </c>
      <c r="AE1363" t="str">
        <f t="shared" si="136"/>
        <v>11–20%</v>
      </c>
    </row>
    <row r="1364" spans="1:31" x14ac:dyDescent="0.35">
      <c r="A1364" t="s">
        <v>1432</v>
      </c>
      <c r="B1364" t="s">
        <v>9614</v>
      </c>
      <c r="C1364" t="str">
        <f>PROPER(Table3[[#This Row],[product_name2]])</f>
        <v>Pigeon By Stovekraft 2 Slice Auto Pop Up Toaster. A Smart Bread Toaster For Your Home (750 Watt) (Black)</v>
      </c>
      <c r="D1364" t="s">
        <v>9615</v>
      </c>
      <c r="E1364" t="s">
        <v>469</v>
      </c>
      <c r="F1364" t="str">
        <f>LEFT(Table3[[#This Row],[category]], FIND("|", Table3[[#This Row],[category]]) - 1)</f>
        <v>Electronics</v>
      </c>
      <c r="G1364" t="str">
        <f>MID(Table3[[#This Row],[category]], FIND("|", Table3[[#This Row],[category]]) + 1, FIND("|", Table3[[#This Row],[category]], FIND("|", Table3[[#This Row],[category]]) + 1) - FIND("|", Table3[[#This Row],[category]]) - 1)</f>
        <v>HomeTheater,TV&amp;Video</v>
      </c>
      <c r="H1364" t="str">
        <f>RIGHT(Table3[[#This Row],[category]], LEN(Table3[[#This Row],[category]]) - FIND("|", Table3[[#This Row],[category]], FIND("|", Table3[[#This Row],[category]]) + 1))</f>
        <v>Accessories|RemoteControls</v>
      </c>
      <c r="I1364" s="6">
        <v>399</v>
      </c>
      <c r="J1364" s="6">
        <v>899</v>
      </c>
      <c r="K1364" s="1">
        <f t="shared" si="132"/>
        <v>55.617352614015573</v>
      </c>
      <c r="L1364" s="3">
        <v>0.56000000000000005</v>
      </c>
      <c r="M1364" s="1">
        <v>3.9</v>
      </c>
      <c r="N1364" s="11">
        <v>254</v>
      </c>
      <c r="O1364" s="7">
        <f>IF(ISNUMBER(Table3[[#This Row],[rating]]), Table3[[#This Row],[rating]], "")</f>
        <v>3.9</v>
      </c>
      <c r="P1364" s="7">
        <f>Table3[[#This Row],[average rating]] + (Table3[[#This Row],[rating_count]] / 1000)</f>
        <v>4.1539999999999999</v>
      </c>
      <c r="Q1364" s="7">
        <f>IFERROR(ROUND(VALUE(Table3[[#This Row],[rating]]), 0), "")</f>
        <v>4</v>
      </c>
      <c r="R1364" t="s">
        <v>1434</v>
      </c>
      <c r="S1364" t="s">
        <v>1435</v>
      </c>
      <c r="T1364" t="s">
        <v>1436</v>
      </c>
      <c r="U1364" t="s">
        <v>1437</v>
      </c>
      <c r="V1364" t="s">
        <v>1438</v>
      </c>
      <c r="W1364" t="s">
        <v>1439</v>
      </c>
      <c r="X1364" t="s">
        <v>1440</v>
      </c>
      <c r="Y1364" t="s">
        <v>1441</v>
      </c>
      <c r="Z1364" s="6">
        <f t="shared" si="133"/>
        <v>228346</v>
      </c>
      <c r="AA1364" s="6">
        <f>IFERROR(VALUE(Table3[[#This Row],[potential revenue]]), 0)</f>
        <v>228346</v>
      </c>
      <c r="AB1364" t="str">
        <f t="shared" si="134"/>
        <v>No</v>
      </c>
      <c r="AC1364">
        <f t="shared" si="131"/>
        <v>0</v>
      </c>
      <c r="AD1364" t="str">
        <f t="shared" si="135"/>
        <v>&gt;₹500</v>
      </c>
      <c r="AE1364" t="str">
        <f t="shared" si="136"/>
        <v>51–60%</v>
      </c>
    </row>
    <row r="1365" spans="1:31" x14ac:dyDescent="0.35">
      <c r="A1365" t="s">
        <v>2797</v>
      </c>
      <c r="B1365" t="s">
        <v>629</v>
      </c>
      <c r="C1365" t="str">
        <f>PROPER(Table3[[#This Row],[product_name2]])</f>
        <v>Portronics Konnect L 20W Pd Quick Charge Type-C To 8-Pin Usb Mobile Charging Cable, 1.2M, Tangle Resistant, Fast Data Sync(Grey)</v>
      </c>
      <c r="D1365" t="s">
        <v>630</v>
      </c>
      <c r="E1365" t="s">
        <v>20</v>
      </c>
      <c r="F1365" t="str">
        <f>LEFT(Table3[[#This Row],[category]], FIND("|", Table3[[#This Row],[category]]) - 1)</f>
        <v>Computers&amp;Accessories</v>
      </c>
      <c r="G1365" t="str">
        <f>MID(Table3[[#This Row],[category]], FIND("|", Table3[[#This Row],[category]]) + 1, FIND("|", Table3[[#This Row],[category]], FIND("|", Table3[[#This Row],[category]]) + 1) - FIND("|", Table3[[#This Row],[category]]) - 1)</f>
        <v>Accessories&amp;Peripherals</v>
      </c>
      <c r="H1365" t="str">
        <f>RIGHT(Table3[[#This Row],[category]], LEN(Table3[[#This Row],[category]]) - FIND("|", Table3[[#This Row],[category]], FIND("|", Table3[[#This Row],[category]]) + 1))</f>
        <v>Cables&amp;Accessories|Cables|USBCables</v>
      </c>
      <c r="I1365" s="6">
        <v>299</v>
      </c>
      <c r="J1365" s="6">
        <v>799</v>
      </c>
      <c r="K1365" s="1">
        <f t="shared" si="132"/>
        <v>62.578222778473091</v>
      </c>
      <c r="L1365" s="3">
        <v>0.63</v>
      </c>
      <c r="M1365" s="1">
        <v>4</v>
      </c>
      <c r="N1365" s="11">
        <v>151</v>
      </c>
      <c r="O1365" s="7">
        <f>IF(ISNUMBER(Table3[[#This Row],[rating]]), Table3[[#This Row],[rating]], "")</f>
        <v>4</v>
      </c>
      <c r="P1365" s="7">
        <f>Table3[[#This Row],[average rating]] + (Table3[[#This Row],[rating_count]] / 1000)</f>
        <v>4.1509999999999998</v>
      </c>
      <c r="Q1365" s="7">
        <f>IFERROR(ROUND(VALUE(Table3[[#This Row],[rating]]), 0), "")</f>
        <v>4</v>
      </c>
      <c r="R1365" t="s">
        <v>2799</v>
      </c>
      <c r="S1365" t="s">
        <v>2800</v>
      </c>
      <c r="T1365" t="s">
        <v>2801</v>
      </c>
      <c r="U1365" t="s">
        <v>2802</v>
      </c>
      <c r="V1365" t="s">
        <v>2803</v>
      </c>
      <c r="W1365" t="s">
        <v>2804</v>
      </c>
      <c r="X1365" t="s">
        <v>2805</v>
      </c>
      <c r="Y1365" t="s">
        <v>2806</v>
      </c>
      <c r="Z1365" s="6">
        <f t="shared" si="133"/>
        <v>120649</v>
      </c>
      <c r="AA1365" s="6">
        <f>IFERROR(VALUE(Table3[[#This Row],[potential revenue]]), 0)</f>
        <v>120649</v>
      </c>
      <c r="AB1365" t="str">
        <f t="shared" si="134"/>
        <v>Yes</v>
      </c>
      <c r="AC1365">
        <f t="shared" si="131"/>
        <v>0</v>
      </c>
      <c r="AD1365" t="str">
        <f t="shared" si="135"/>
        <v>₹200–₹500</v>
      </c>
      <c r="AE1365" t="str">
        <f t="shared" si="136"/>
        <v>61–70%</v>
      </c>
    </row>
    <row r="1366" spans="1:31" x14ac:dyDescent="0.35">
      <c r="A1366" t="s">
        <v>13007</v>
      </c>
      <c r="B1366" t="s">
        <v>12383</v>
      </c>
      <c r="C1366" t="str">
        <f>PROPER(Table3[[#This Row],[product_name2]])</f>
        <v>Lonaxa Mini Travel Rechargeable Fruit Juicer - Usb Electric Fruit &amp; Vegetable Juice Blender/Grinder For Home And Office Use (Multicolor)‚Ä¶</v>
      </c>
      <c r="D1366" t="s">
        <v>12384</v>
      </c>
      <c r="E1366" t="s">
        <v>8595</v>
      </c>
      <c r="F1366" t="str">
        <f>LEFT(Table3[[#This Row],[category]], FIND("|", Table3[[#This Row],[category]]) - 1)</f>
        <v>Home&amp;Kitchen</v>
      </c>
      <c r="G1366" t="str">
        <f>MID(Table3[[#This Row],[category]], FIND("|", Table3[[#This Row],[category]]) + 1, FIND("|", Table3[[#This Row],[category]], FIND("|", Table3[[#This Row],[category]]) + 1) - FIND("|", Table3[[#This Row],[category]]) - 1)</f>
        <v>Heating,Cooling&amp;AirQuality</v>
      </c>
      <c r="H1366" t="str">
        <f>RIGHT(Table3[[#This Row],[category]], LEN(Table3[[#This Row],[category]]) - FIND("|", Table3[[#This Row],[category]], FIND("|", Table3[[#This Row],[category]]) + 1))</f>
        <v>RoomHeaters|ElectricHeaters</v>
      </c>
      <c r="I1366" s="6">
        <v>949</v>
      </c>
      <c r="J1366" s="6">
        <v>2299</v>
      </c>
      <c r="K1366" s="1">
        <f t="shared" si="132"/>
        <v>58.721183123096999</v>
      </c>
      <c r="L1366" s="3">
        <v>0.59</v>
      </c>
      <c r="M1366" s="1">
        <v>3.6</v>
      </c>
      <c r="N1366" s="11">
        <v>550</v>
      </c>
      <c r="O1366" s="7">
        <f>IF(ISNUMBER(Table3[[#This Row],[rating]]), Table3[[#This Row],[rating]], "")</f>
        <v>3.6</v>
      </c>
      <c r="P1366" s="7">
        <f>Table3[[#This Row],[average rating]] + (Table3[[#This Row],[rating_count]] / 1000)</f>
        <v>4.1500000000000004</v>
      </c>
      <c r="Q1366" s="7">
        <f>IFERROR(ROUND(VALUE(Table3[[#This Row],[rating]]), 0), "")</f>
        <v>4</v>
      </c>
      <c r="R1366" t="s">
        <v>13009</v>
      </c>
      <c r="S1366" t="s">
        <v>13010</v>
      </c>
      <c r="T1366" t="s">
        <v>13011</v>
      </c>
      <c r="U1366" t="s">
        <v>13012</v>
      </c>
      <c r="V1366" t="s">
        <v>13013</v>
      </c>
      <c r="W1366" t="s">
        <v>13014</v>
      </c>
      <c r="X1366" t="s">
        <v>13015</v>
      </c>
      <c r="Y1366" t="s">
        <v>13016</v>
      </c>
      <c r="Z1366" s="6">
        <f t="shared" si="133"/>
        <v>1264450</v>
      </c>
      <c r="AA1366" s="6">
        <f>IFERROR(VALUE(Table3[[#This Row],[potential revenue]]), 0)</f>
        <v>1264450</v>
      </c>
      <c r="AB1366" t="str">
        <f t="shared" si="134"/>
        <v>Yes</v>
      </c>
      <c r="AC1366">
        <f t="shared" si="131"/>
        <v>0</v>
      </c>
      <c r="AD1366" t="str">
        <f t="shared" si="135"/>
        <v>₹200–₹500</v>
      </c>
      <c r="AE1366" t="str">
        <f t="shared" si="136"/>
        <v>51–60%</v>
      </c>
    </row>
    <row r="1367" spans="1:31" x14ac:dyDescent="0.35">
      <c r="A1367" t="s">
        <v>9738</v>
      </c>
      <c r="B1367" t="s">
        <v>11938</v>
      </c>
      <c r="C1367" t="str">
        <f>PROPER(Table3[[#This Row],[product_name2]])</f>
        <v>Butterfly Hero Mixer Grinder, 500W, 3 Jars (Grey)</v>
      </c>
      <c r="D1367" t="s">
        <v>11939</v>
      </c>
      <c r="E1367" t="s">
        <v>9740</v>
      </c>
      <c r="F1367" t="str">
        <f>LEFT(Table3[[#This Row],[category]], FIND("|", Table3[[#This Row],[category]]) - 1)</f>
        <v>Home&amp;Kitchen</v>
      </c>
      <c r="G1367" t="str">
        <f>MID(Table3[[#This Row],[category]], FIND("|", Table3[[#This Row],[category]]) + 1, FIND("|", Table3[[#This Row],[category]], FIND("|", Table3[[#This Row],[category]]) + 1) - FIND("|", Table3[[#This Row],[category]]) - 1)</f>
        <v>Kitchen&amp;HomeAppliances</v>
      </c>
      <c r="H1367" t="str">
        <f>RIGHT(Table3[[#This Row],[category]], LEN(Table3[[#This Row],[category]]) - FIND("|", Table3[[#This Row],[category]], FIND("|", Table3[[#This Row],[category]]) + 1))</f>
        <v>SmallKitchenAppliances|Rice&amp;PastaCookers</v>
      </c>
      <c r="I1367" s="6">
        <v>1599</v>
      </c>
      <c r="J1367" s="6">
        <v>2900</v>
      </c>
      <c r="K1367" s="1">
        <f t="shared" si="132"/>
        <v>44.862068965517246</v>
      </c>
      <c r="L1367" s="3">
        <v>0.45</v>
      </c>
      <c r="M1367" s="1">
        <v>3.7</v>
      </c>
      <c r="N1367" s="11">
        <v>441</v>
      </c>
      <c r="O1367" s="7">
        <f>IF(ISNUMBER(Table3[[#This Row],[rating]]), Table3[[#This Row],[rating]], "")</f>
        <v>3.7</v>
      </c>
      <c r="P1367" s="7">
        <f>Table3[[#This Row],[average rating]] + (Table3[[#This Row],[rating_count]] / 1000)</f>
        <v>4.141</v>
      </c>
      <c r="Q1367" s="7">
        <f>IFERROR(ROUND(VALUE(Table3[[#This Row],[rating]]), 0), "")</f>
        <v>4</v>
      </c>
      <c r="R1367" t="s">
        <v>9741</v>
      </c>
      <c r="S1367" t="s">
        <v>9742</v>
      </c>
      <c r="T1367" t="s">
        <v>9743</v>
      </c>
      <c r="U1367" t="s">
        <v>9744</v>
      </c>
      <c r="V1367" t="s">
        <v>9745</v>
      </c>
      <c r="W1367" t="s">
        <v>9746</v>
      </c>
      <c r="X1367" t="s">
        <v>9747</v>
      </c>
      <c r="Y1367" t="s">
        <v>9748</v>
      </c>
      <c r="Z1367" s="6">
        <f t="shared" si="133"/>
        <v>1278900</v>
      </c>
      <c r="AA1367" s="6">
        <f>IFERROR(VALUE(Table3[[#This Row],[potential revenue]]), 0)</f>
        <v>1278900</v>
      </c>
      <c r="AB1367" t="str">
        <f t="shared" si="134"/>
        <v>Yes</v>
      </c>
      <c r="AC1367">
        <f t="shared" si="131"/>
        <v>0</v>
      </c>
      <c r="AD1367" t="str">
        <f t="shared" si="135"/>
        <v>&gt;₹500</v>
      </c>
      <c r="AE1367" t="str">
        <f t="shared" si="136"/>
        <v>41–50%</v>
      </c>
    </row>
    <row r="1368" spans="1:31" x14ac:dyDescent="0.35">
      <c r="A1368" t="s">
        <v>10779</v>
      </c>
      <c r="B1368" t="s">
        <v>7497</v>
      </c>
      <c r="C1368" t="str">
        <f>PROPER(Table3[[#This Row],[product_name2]])</f>
        <v>Classmate Octane Neon- 25 Blue Gel Pens | Smooth Writing Pens| Water-Proof Ink For Smudge-Free Writing| Preferred By Students For Exam &amp; Class Notes| Study At Home Essential</v>
      </c>
      <c r="D1368" t="s">
        <v>7498</v>
      </c>
      <c r="E1368" t="s">
        <v>8595</v>
      </c>
      <c r="F1368" t="str">
        <f>LEFT(Table3[[#This Row],[category]], FIND("|", Table3[[#This Row],[category]]) - 1)</f>
        <v>Home&amp;Kitchen</v>
      </c>
      <c r="G1368" t="str">
        <f>MID(Table3[[#This Row],[category]], FIND("|", Table3[[#This Row],[category]]) + 1, FIND("|", Table3[[#This Row],[category]], FIND("|", Table3[[#This Row],[category]]) + 1) - FIND("|", Table3[[#This Row],[category]]) - 1)</f>
        <v>Heating,Cooling&amp;AirQuality</v>
      </c>
      <c r="H1368" t="str">
        <f>RIGHT(Table3[[#This Row],[category]], LEN(Table3[[#This Row],[category]]) - FIND("|", Table3[[#This Row],[category]], FIND("|", Table3[[#This Row],[category]]) + 1))</f>
        <v>RoomHeaters|ElectricHeaters</v>
      </c>
      <c r="I1368" s="6">
        <v>2439</v>
      </c>
      <c r="J1368" s="6">
        <v>2545</v>
      </c>
      <c r="K1368" s="1">
        <f t="shared" si="132"/>
        <v>4.1650294695481334</v>
      </c>
      <c r="L1368" s="3">
        <v>0.04</v>
      </c>
      <c r="M1368" s="1">
        <v>4.0999999999999996</v>
      </c>
      <c r="N1368" s="11">
        <v>25</v>
      </c>
      <c r="O1368" s="7">
        <f>IF(ISNUMBER(Table3[[#This Row],[rating]]), Table3[[#This Row],[rating]], "")</f>
        <v>4.0999999999999996</v>
      </c>
      <c r="P1368" s="7">
        <f>Table3[[#This Row],[average rating]] + (Table3[[#This Row],[rating_count]] / 1000)</f>
        <v>4.125</v>
      </c>
      <c r="Q1368" s="7">
        <f>IFERROR(ROUND(VALUE(Table3[[#This Row],[rating]]), 0), "")</f>
        <v>4</v>
      </c>
      <c r="R1368" t="s">
        <v>10781</v>
      </c>
      <c r="S1368" t="s">
        <v>10782</v>
      </c>
      <c r="T1368" t="s">
        <v>10783</v>
      </c>
      <c r="U1368" t="s">
        <v>10784</v>
      </c>
      <c r="V1368" t="s">
        <v>10785</v>
      </c>
      <c r="W1368" t="s">
        <v>10786</v>
      </c>
      <c r="X1368" t="s">
        <v>10787</v>
      </c>
      <c r="Y1368" t="s">
        <v>10788</v>
      </c>
      <c r="Z1368" s="6">
        <f t="shared" si="133"/>
        <v>63625</v>
      </c>
      <c r="AA1368" s="6">
        <f>IFERROR(VALUE(Table3[[#This Row],[potential revenue]]), 0)</f>
        <v>63625</v>
      </c>
      <c r="AB1368" t="str">
        <f t="shared" si="134"/>
        <v>No</v>
      </c>
      <c r="AC1368">
        <f t="shared" si="131"/>
        <v>0</v>
      </c>
      <c r="AD1368" t="str">
        <f t="shared" si="135"/>
        <v>&gt;₹500</v>
      </c>
      <c r="AE1368" t="str">
        <f t="shared" si="136"/>
        <v>0–10%</v>
      </c>
    </row>
    <row r="1369" spans="1:31" x14ac:dyDescent="0.35">
      <c r="A1369" t="s">
        <v>1422</v>
      </c>
      <c r="B1369" t="s">
        <v>5818</v>
      </c>
      <c r="C1369" t="str">
        <f>PROPER(Table3[[#This Row],[product_name2]])</f>
        <v>Noise Buds Vs104 Bluetooth Truly Wireless In Ear Earbuds With Mic, 30-Hours Of Playtime, Instacharge, 13Mm Driver And Hyper Sync (Charcoal Black)</v>
      </c>
      <c r="D1369" t="s">
        <v>5819</v>
      </c>
      <c r="E1369" t="s">
        <v>132</v>
      </c>
      <c r="F1369" t="str">
        <f>LEFT(Table3[[#This Row],[category]], FIND("|", Table3[[#This Row],[category]]) - 1)</f>
        <v>Electronics</v>
      </c>
      <c r="G1369" t="str">
        <f>MID(Table3[[#This Row],[category]], FIND("|", Table3[[#This Row],[category]]) + 1, FIND("|", Table3[[#This Row],[category]], FIND("|", Table3[[#This Row],[category]]) + 1) - FIND("|", Table3[[#This Row],[category]]) - 1)</f>
        <v>HomeTheater,TV&amp;Video</v>
      </c>
      <c r="H1369" t="str">
        <f>RIGHT(Table3[[#This Row],[category]], LEN(Table3[[#This Row],[category]]) - FIND("|", Table3[[#This Row],[category]], FIND("|", Table3[[#This Row],[category]]) + 1))</f>
        <v>Accessories|Cables|HDMICables</v>
      </c>
      <c r="I1369" s="6">
        <v>637</v>
      </c>
      <c r="J1369" s="6">
        <v>1499</v>
      </c>
      <c r="K1369" s="1">
        <f t="shared" si="132"/>
        <v>57.505003335557035</v>
      </c>
      <c r="L1369" s="3">
        <v>0.57999999999999996</v>
      </c>
      <c r="M1369" s="1">
        <v>4.0999999999999996</v>
      </c>
      <c r="N1369" s="11">
        <v>24</v>
      </c>
      <c r="O1369" s="7">
        <f>IF(ISNUMBER(Table3[[#This Row],[rating]]), Table3[[#This Row],[rating]], "")</f>
        <v>4.0999999999999996</v>
      </c>
      <c r="P1369" s="7">
        <f>Table3[[#This Row],[average rating]] + (Table3[[#This Row],[rating_count]] / 1000)</f>
        <v>4.1239999999999997</v>
      </c>
      <c r="Q1369" s="7">
        <f>IFERROR(ROUND(VALUE(Table3[[#This Row],[rating]]), 0), "")</f>
        <v>4</v>
      </c>
      <c r="R1369" t="s">
        <v>1424</v>
      </c>
      <c r="S1369" t="s">
        <v>1425</v>
      </c>
      <c r="T1369" t="s">
        <v>1426</v>
      </c>
      <c r="U1369" t="s">
        <v>1427</v>
      </c>
      <c r="V1369" t="s">
        <v>1428</v>
      </c>
      <c r="W1369" t="s">
        <v>1429</v>
      </c>
      <c r="X1369" t="s">
        <v>1430</v>
      </c>
      <c r="Y1369" t="s">
        <v>1431</v>
      </c>
      <c r="Z1369" s="6">
        <f t="shared" si="133"/>
        <v>35976</v>
      </c>
      <c r="AA1369" s="6">
        <f>IFERROR(VALUE(Table3[[#This Row],[potential revenue]]), 0)</f>
        <v>35976</v>
      </c>
      <c r="AB1369" t="str">
        <f t="shared" si="134"/>
        <v>No</v>
      </c>
      <c r="AC1369">
        <f t="shared" si="131"/>
        <v>0</v>
      </c>
      <c r="AD1369" t="str">
        <f t="shared" si="135"/>
        <v>&gt;₹500</v>
      </c>
      <c r="AE1369" t="str">
        <f t="shared" si="136"/>
        <v>51–60%</v>
      </c>
    </row>
    <row r="1370" spans="1:31" x14ac:dyDescent="0.35">
      <c r="A1370" t="s">
        <v>2756</v>
      </c>
      <c r="B1370" t="s">
        <v>12444</v>
      </c>
      <c r="C1370" t="str">
        <f>PROPER(Table3[[#This Row],[product_name2]])</f>
        <v>Prestige Psmfb 800 Watt Sandwich Toaster With Fixed Plates, Black</v>
      </c>
      <c r="D1370" t="s">
        <v>12445</v>
      </c>
      <c r="E1370" t="s">
        <v>2758</v>
      </c>
      <c r="F1370" t="str">
        <f>LEFT(Table3[[#This Row],[category]], FIND("|", Table3[[#This Row],[category]]) - 1)</f>
        <v>Electronics</v>
      </c>
      <c r="G1370" t="str">
        <f>MID(Table3[[#This Row],[category]], FIND("|", Table3[[#This Row],[category]]) + 1, FIND("|", Table3[[#This Row],[category]], FIND("|", Table3[[#This Row],[category]]) + 1) - FIND("|", Table3[[#This Row],[category]]) - 1)</f>
        <v>HomeTheater,TV&amp;Video</v>
      </c>
      <c r="H1370" t="str">
        <f>RIGHT(Table3[[#This Row],[category]], LEN(Table3[[#This Row],[category]]) - FIND("|", Table3[[#This Row],[category]], FIND("|", Table3[[#This Row],[category]]) + 1))</f>
        <v>Accessories|3DGlasses</v>
      </c>
      <c r="I1370" s="6">
        <v>2699</v>
      </c>
      <c r="J1370" s="6">
        <v>3500</v>
      </c>
      <c r="K1370" s="1">
        <f t="shared" si="132"/>
        <v>22.885714285714286</v>
      </c>
      <c r="L1370" s="3">
        <v>0.23</v>
      </c>
      <c r="M1370" s="1">
        <v>3.5</v>
      </c>
      <c r="N1370" s="11">
        <v>621</v>
      </c>
      <c r="O1370" s="7">
        <f>IF(ISNUMBER(Table3[[#This Row],[rating]]), Table3[[#This Row],[rating]], "")</f>
        <v>3.5</v>
      </c>
      <c r="P1370" s="7">
        <f>Table3[[#This Row],[average rating]] + (Table3[[#This Row],[rating_count]] / 1000)</f>
        <v>4.1210000000000004</v>
      </c>
      <c r="Q1370" s="7">
        <f>IFERROR(ROUND(VALUE(Table3[[#This Row],[rating]]), 0), "")</f>
        <v>4</v>
      </c>
      <c r="R1370" t="s">
        <v>2759</v>
      </c>
      <c r="S1370" t="s">
        <v>2760</v>
      </c>
      <c r="T1370" t="s">
        <v>2761</v>
      </c>
      <c r="U1370" t="s">
        <v>2762</v>
      </c>
      <c r="V1370" t="s">
        <v>2763</v>
      </c>
      <c r="W1370" t="s">
        <v>2764</v>
      </c>
      <c r="X1370" t="s">
        <v>2765</v>
      </c>
      <c r="Y1370" t="s">
        <v>2766</v>
      </c>
      <c r="Z1370" s="6">
        <f t="shared" si="133"/>
        <v>2173500</v>
      </c>
      <c r="AA1370" s="6">
        <f>IFERROR(VALUE(Table3[[#This Row],[potential revenue]]), 0)</f>
        <v>2173500</v>
      </c>
      <c r="AB1370" t="str">
        <f t="shared" si="134"/>
        <v>Yes</v>
      </c>
      <c r="AC1370">
        <f t="shared" si="131"/>
        <v>0</v>
      </c>
      <c r="AD1370" t="str">
        <f t="shared" si="135"/>
        <v>&gt;₹500</v>
      </c>
      <c r="AE1370" t="str">
        <f t="shared" si="136"/>
        <v>21–30%</v>
      </c>
    </row>
    <row r="1371" spans="1:31" x14ac:dyDescent="0.35">
      <c r="A1371" t="s">
        <v>7301</v>
      </c>
      <c r="B1371" t="s">
        <v>6878</v>
      </c>
      <c r="C1371" t="str">
        <f>PROPER(Table3[[#This Row],[product_name2]])</f>
        <v>Logitech K480 Wireless Multi-Device Keyboard For Windows, Macos, Ipados, Android Or Chrome Os, Bluetooth, Compact, Compatible With Pc, Mac, Laptop, Smartphone, Tablet - Black</v>
      </c>
      <c r="D1371" t="s">
        <v>6879</v>
      </c>
      <c r="E1371" t="s">
        <v>4879</v>
      </c>
      <c r="F1371" t="str">
        <f>LEFT(Table3[[#This Row],[category]], FIND("|", Table3[[#This Row],[category]]) - 1)</f>
        <v>Computers&amp;Accessories</v>
      </c>
      <c r="G1371" t="str">
        <f>MID(Table3[[#This Row],[category]], FIND("|", Table3[[#This Row],[category]]) + 1, FIND("|", Table3[[#This Row],[category]], FIND("|", Table3[[#This Row],[category]]) + 1) - FIND("|", Table3[[#This Row],[category]]) - 1)</f>
        <v>Accessories&amp;Peripherals</v>
      </c>
      <c r="H1371" t="str">
        <f>RIGHT(Table3[[#This Row],[category]], LEN(Table3[[#This Row],[category]]) - FIND("|", Table3[[#This Row],[category]], FIND("|", Table3[[#This Row],[category]]) + 1))</f>
        <v>Keyboards,Mice&amp;InputDevices|GraphicTablets</v>
      </c>
      <c r="I1371" s="6">
        <v>175</v>
      </c>
      <c r="J1371" s="6">
        <v>499</v>
      </c>
      <c r="K1371" s="1">
        <f t="shared" si="132"/>
        <v>64.92985971943888</v>
      </c>
      <c r="L1371" s="3">
        <v>0.65</v>
      </c>
      <c r="M1371" s="1">
        <v>4.0999999999999996</v>
      </c>
      <c r="N1371" s="11">
        <v>21</v>
      </c>
      <c r="O1371" s="7">
        <f>IF(ISNUMBER(Table3[[#This Row],[rating]]), Table3[[#This Row],[rating]], "")</f>
        <v>4.0999999999999996</v>
      </c>
      <c r="P1371" s="7">
        <f>Table3[[#This Row],[average rating]] + (Table3[[#This Row],[rating_count]] / 1000)</f>
        <v>4.1209999999999996</v>
      </c>
      <c r="Q1371" s="7">
        <f>IFERROR(ROUND(VALUE(Table3[[#This Row],[rating]]), 0), "")</f>
        <v>4</v>
      </c>
      <c r="R1371" t="s">
        <v>7303</v>
      </c>
      <c r="S1371" t="s">
        <v>7304</v>
      </c>
      <c r="T1371" t="s">
        <v>7305</v>
      </c>
      <c r="U1371" t="s">
        <v>7306</v>
      </c>
      <c r="V1371" t="s">
        <v>7307</v>
      </c>
      <c r="W1371" t="s">
        <v>7308</v>
      </c>
      <c r="X1371" t="s">
        <v>7309</v>
      </c>
      <c r="Y1371" t="s">
        <v>7310</v>
      </c>
      <c r="Z1371" s="6">
        <f t="shared" si="133"/>
        <v>10479</v>
      </c>
      <c r="AA1371" s="6">
        <f>IFERROR(VALUE(Table3[[#This Row],[potential revenue]]), 0)</f>
        <v>10479</v>
      </c>
      <c r="AB1371" t="str">
        <f t="shared" si="134"/>
        <v>No</v>
      </c>
      <c r="AC1371">
        <f t="shared" si="131"/>
        <v>0</v>
      </c>
      <c r="AD1371" t="str">
        <f t="shared" si="135"/>
        <v>&gt;₹500</v>
      </c>
      <c r="AE1371" t="str">
        <f t="shared" si="136"/>
        <v>61–70%</v>
      </c>
    </row>
    <row r="1372" spans="1:31" x14ac:dyDescent="0.35">
      <c r="A1372" t="s">
        <v>9093</v>
      </c>
      <c r="B1372" t="s">
        <v>9052</v>
      </c>
      <c r="C1372" t="str">
        <f>PROPER(Table3[[#This Row],[product_name2]])</f>
        <v>Bajaj Minor 1000 Watts Radiant Room Heater (Steel, Isi Approved)</v>
      </c>
      <c r="D1372" t="s">
        <v>9053</v>
      </c>
      <c r="E1372" t="s">
        <v>8806</v>
      </c>
      <c r="F1372" t="str">
        <f>LEFT(Table3[[#This Row],[category]], FIND("|", Table3[[#This Row],[category]]) - 1)</f>
        <v>Home&amp;Kitchen</v>
      </c>
      <c r="G1372" t="str">
        <f>MID(Table3[[#This Row],[category]], FIND("|", Table3[[#This Row],[category]]) + 1, FIND("|", Table3[[#This Row],[category]], FIND("|", Table3[[#This Row],[category]]) + 1) - FIND("|", Table3[[#This Row],[category]]) - 1)</f>
        <v>Kitchen&amp;HomeAppliances</v>
      </c>
      <c r="H1372" t="str">
        <f>RIGHT(Table3[[#This Row],[category]], LEN(Table3[[#This Row],[category]]) - FIND("|", Table3[[#This Row],[category]], FIND("|", Table3[[#This Row],[category]]) + 1))</f>
        <v>SmallKitchenAppliances|Kettles&amp;HotWaterDispensers|Kettle&amp;ToasterSets</v>
      </c>
      <c r="I1372" s="6">
        <v>749</v>
      </c>
      <c r="J1372" s="6">
        <v>1299</v>
      </c>
      <c r="K1372" s="1">
        <f t="shared" si="132"/>
        <v>42.340261739799843</v>
      </c>
      <c r="L1372" s="3">
        <v>0.42</v>
      </c>
      <c r="M1372" s="1">
        <v>4</v>
      </c>
      <c r="N1372" s="11">
        <v>119</v>
      </c>
      <c r="O1372" s="7">
        <f>IF(ISNUMBER(Table3[[#This Row],[rating]]), Table3[[#This Row],[rating]], "")</f>
        <v>4</v>
      </c>
      <c r="P1372" s="7">
        <f>Table3[[#This Row],[average rating]] + (Table3[[#This Row],[rating_count]] / 1000)</f>
        <v>4.1189999999999998</v>
      </c>
      <c r="Q1372" s="7">
        <f>IFERROR(ROUND(VALUE(Table3[[#This Row],[rating]]), 0), "")</f>
        <v>4</v>
      </c>
      <c r="R1372" t="s">
        <v>9095</v>
      </c>
      <c r="S1372" t="s">
        <v>9096</v>
      </c>
      <c r="T1372" t="s">
        <v>9097</v>
      </c>
      <c r="U1372" t="s">
        <v>9098</v>
      </c>
      <c r="V1372" t="s">
        <v>9099</v>
      </c>
      <c r="W1372" t="s">
        <v>9100</v>
      </c>
      <c r="X1372" t="s">
        <v>9101</v>
      </c>
      <c r="Y1372" t="s">
        <v>9102</v>
      </c>
      <c r="Z1372" s="6">
        <f t="shared" si="133"/>
        <v>154581</v>
      </c>
      <c r="AA1372" s="6">
        <f>IFERROR(VALUE(Table3[[#This Row],[potential revenue]]), 0)</f>
        <v>154581</v>
      </c>
      <c r="AB1372" t="str">
        <f t="shared" si="134"/>
        <v>Yes</v>
      </c>
      <c r="AC1372">
        <f t="shared" si="131"/>
        <v>0</v>
      </c>
      <c r="AD1372" t="str">
        <f t="shared" si="135"/>
        <v>&lt;₹200</v>
      </c>
      <c r="AE1372" t="str">
        <f t="shared" si="136"/>
        <v>41–50%</v>
      </c>
    </row>
    <row r="1373" spans="1:31" x14ac:dyDescent="0.35">
      <c r="A1373" t="s">
        <v>8547</v>
      </c>
      <c r="B1373" t="s">
        <v>11888</v>
      </c>
      <c r="C1373" t="str">
        <f>PROPER(Table3[[#This Row],[product_name2]])</f>
        <v>Borosil Volcano 13 Fin Oil Filled Radiator Room Heater, 2900 W, Black</v>
      </c>
      <c r="D1373" t="s">
        <v>11889</v>
      </c>
      <c r="E1373" t="s">
        <v>6222</v>
      </c>
      <c r="F1373" t="str">
        <f>LEFT(Table3[[#This Row],[category]], FIND("|", Table3[[#This Row],[category]]) - 1)</f>
        <v>Electronics</v>
      </c>
      <c r="G1373" t="str">
        <f>MID(Table3[[#This Row],[category]], FIND("|", Table3[[#This Row],[category]]) + 1, FIND("|", Table3[[#This Row],[category]], FIND("|", Table3[[#This Row],[category]]) + 1) - FIND("|", Table3[[#This Row],[category]]) - 1)</f>
        <v>HomeAudio</v>
      </c>
      <c r="H1373" t="str">
        <f>RIGHT(Table3[[#This Row],[category]], LEN(Table3[[#This Row],[category]]) - FIND("|", Table3[[#This Row],[category]], FIND("|", Table3[[#This Row],[category]]) + 1))</f>
        <v>Speakers|OutdoorSpeakers</v>
      </c>
      <c r="I1373" s="6">
        <v>799</v>
      </c>
      <c r="J1373" s="6">
        <v>1999</v>
      </c>
      <c r="K1373" s="1">
        <f t="shared" si="132"/>
        <v>60.030015007503756</v>
      </c>
      <c r="L1373" s="3">
        <v>0.6</v>
      </c>
      <c r="M1373" s="1">
        <v>3.7</v>
      </c>
      <c r="N1373" s="11">
        <v>418</v>
      </c>
      <c r="O1373" s="7">
        <f>IF(ISNUMBER(Table3[[#This Row],[rating]]), Table3[[#This Row],[rating]], "")</f>
        <v>3.7</v>
      </c>
      <c r="P1373" s="7">
        <f>Table3[[#This Row],[average rating]] + (Table3[[#This Row],[rating_count]] / 1000)</f>
        <v>4.1180000000000003</v>
      </c>
      <c r="Q1373" s="7">
        <f>IFERROR(ROUND(VALUE(Table3[[#This Row],[rating]]), 0), "")</f>
        <v>4</v>
      </c>
      <c r="R1373" t="s">
        <v>8549</v>
      </c>
      <c r="S1373" t="s">
        <v>8550</v>
      </c>
      <c r="T1373" t="s">
        <v>8551</v>
      </c>
      <c r="U1373" t="s">
        <v>8552</v>
      </c>
      <c r="V1373" t="s">
        <v>8553</v>
      </c>
      <c r="W1373" t="s">
        <v>8554</v>
      </c>
      <c r="X1373" t="s">
        <v>8555</v>
      </c>
      <c r="Y1373" t="s">
        <v>8556</v>
      </c>
      <c r="Z1373" s="6">
        <f t="shared" si="133"/>
        <v>835582</v>
      </c>
      <c r="AA1373" s="6">
        <f>IFERROR(VALUE(Table3[[#This Row],[potential revenue]]), 0)</f>
        <v>835582</v>
      </c>
      <c r="AB1373" t="str">
        <f t="shared" si="134"/>
        <v>No</v>
      </c>
      <c r="AC1373">
        <f t="shared" si="131"/>
        <v>0</v>
      </c>
      <c r="AD1373" t="str">
        <f t="shared" si="135"/>
        <v>&gt;₹500</v>
      </c>
      <c r="AE1373" t="str">
        <f t="shared" si="136"/>
        <v>61–70%</v>
      </c>
    </row>
    <row r="1374" spans="1:31" x14ac:dyDescent="0.35">
      <c r="A1374" t="s">
        <v>2617</v>
      </c>
      <c r="B1374" t="s">
        <v>9738</v>
      </c>
      <c r="C1374" t="str">
        <f>PROPER(Table3[[#This Row],[product_name2]])</f>
        <v>Kent Smart Multi Cooker Cum Kettle 1.2 Liter 800 Watts, Electric Cooker With Steamer &amp; Boiler For Idlis, Instant Noodles, Momos, Eggs, &amp; Steam Vegetables, Inner Stainless Steel &amp; Cool Touch Outer Body</v>
      </c>
      <c r="D1374" t="s">
        <v>9739</v>
      </c>
      <c r="E1374" t="s">
        <v>469</v>
      </c>
      <c r="F1374" t="str">
        <f>LEFT(Table3[[#This Row],[category]], FIND("|", Table3[[#This Row],[category]]) - 1)</f>
        <v>Electronics</v>
      </c>
      <c r="G1374" t="str">
        <f>MID(Table3[[#This Row],[category]], FIND("|", Table3[[#This Row],[category]]) + 1, FIND("|", Table3[[#This Row],[category]], FIND("|", Table3[[#This Row],[category]]) + 1) - FIND("|", Table3[[#This Row],[category]]) - 1)</f>
        <v>HomeTheater,TV&amp;Video</v>
      </c>
      <c r="H1374" t="str">
        <f>RIGHT(Table3[[#This Row],[category]], LEN(Table3[[#This Row],[category]]) - FIND("|", Table3[[#This Row],[category]], FIND("|", Table3[[#This Row],[category]]) + 1))</f>
        <v>Accessories|RemoteControls</v>
      </c>
      <c r="I1374" s="6">
        <v>349</v>
      </c>
      <c r="J1374" s="6">
        <v>699</v>
      </c>
      <c r="K1374" s="1">
        <f t="shared" si="132"/>
        <v>50.071530758226032</v>
      </c>
      <c r="L1374" s="3">
        <v>0.5</v>
      </c>
      <c r="M1374" s="1">
        <v>3.9</v>
      </c>
      <c r="N1374" s="11">
        <v>214</v>
      </c>
      <c r="O1374" s="7">
        <f>IF(ISNUMBER(Table3[[#This Row],[rating]]), Table3[[#This Row],[rating]], "")</f>
        <v>3.9</v>
      </c>
      <c r="P1374" s="7">
        <f>Table3[[#This Row],[average rating]] + (Table3[[#This Row],[rating_count]] / 1000)</f>
        <v>4.1139999999999999</v>
      </c>
      <c r="Q1374" s="7">
        <f>IFERROR(ROUND(VALUE(Table3[[#This Row],[rating]]), 0), "")</f>
        <v>4</v>
      </c>
      <c r="R1374" t="s">
        <v>2619</v>
      </c>
      <c r="S1374" t="s">
        <v>2620</v>
      </c>
      <c r="T1374" t="s">
        <v>2621</v>
      </c>
      <c r="U1374" t="s">
        <v>2622</v>
      </c>
      <c r="V1374" t="s">
        <v>2623</v>
      </c>
      <c r="W1374" t="s">
        <v>2624</v>
      </c>
      <c r="X1374" t="s">
        <v>2625</v>
      </c>
      <c r="Y1374" t="s">
        <v>2626</v>
      </c>
      <c r="Z1374" s="6">
        <f t="shared" si="133"/>
        <v>149586</v>
      </c>
      <c r="AA1374" s="6">
        <f>IFERROR(VALUE(Table3[[#This Row],[potential revenue]]), 0)</f>
        <v>149586</v>
      </c>
      <c r="AB1374" t="str">
        <f t="shared" si="134"/>
        <v>Yes</v>
      </c>
      <c r="AC1374">
        <f t="shared" si="131"/>
        <v>0</v>
      </c>
      <c r="AD1374" t="str">
        <f t="shared" si="135"/>
        <v>&gt;₹500</v>
      </c>
      <c r="AE1374" t="str">
        <f t="shared" si="136"/>
        <v>51–60%</v>
      </c>
    </row>
    <row r="1375" spans="1:31" x14ac:dyDescent="0.35">
      <c r="A1375" t="s">
        <v>1607</v>
      </c>
      <c r="B1375" t="s">
        <v>10779</v>
      </c>
      <c r="C1375" t="str">
        <f>PROPER(Table3[[#This Row],[product_name2]])</f>
        <v>Havells Bero Quartz Heater Black 800W 2 Heat Settings 2 Year Product Warranty</v>
      </c>
      <c r="D1375" t="s">
        <v>10780</v>
      </c>
      <c r="E1375" t="s">
        <v>469</v>
      </c>
      <c r="F1375" t="str">
        <f>LEFT(Table3[[#This Row],[category]], FIND("|", Table3[[#This Row],[category]]) - 1)</f>
        <v>Electronics</v>
      </c>
      <c r="G1375" t="str">
        <f>MID(Table3[[#This Row],[category]], FIND("|", Table3[[#This Row],[category]]) + 1, FIND("|", Table3[[#This Row],[category]], FIND("|", Table3[[#This Row],[category]]) + 1) - FIND("|", Table3[[#This Row],[category]]) - 1)</f>
        <v>HomeTheater,TV&amp;Video</v>
      </c>
      <c r="H1375" t="str">
        <f>RIGHT(Table3[[#This Row],[category]], LEN(Table3[[#This Row],[category]]) - FIND("|", Table3[[#This Row],[category]], FIND("|", Table3[[#This Row],[category]]) + 1))</f>
        <v>Accessories|RemoteControls</v>
      </c>
      <c r="I1375" s="6">
        <v>205</v>
      </c>
      <c r="J1375" s="6">
        <v>499</v>
      </c>
      <c r="K1375" s="1">
        <f t="shared" si="132"/>
        <v>58.917835671342687</v>
      </c>
      <c r="L1375" s="3">
        <v>0.59</v>
      </c>
      <c r="M1375" s="1">
        <v>3.8</v>
      </c>
      <c r="N1375" s="11">
        <v>313</v>
      </c>
      <c r="O1375" s="7">
        <f>IF(ISNUMBER(Table3[[#This Row],[rating]]), Table3[[#This Row],[rating]], "")</f>
        <v>3.8</v>
      </c>
      <c r="P1375" s="7">
        <f>Table3[[#This Row],[average rating]] + (Table3[[#This Row],[rating_count]] / 1000)</f>
        <v>4.1129999999999995</v>
      </c>
      <c r="Q1375" s="7">
        <f>IFERROR(ROUND(VALUE(Table3[[#This Row],[rating]]), 0), "")</f>
        <v>4</v>
      </c>
      <c r="R1375" t="s">
        <v>1609</v>
      </c>
      <c r="S1375" t="s">
        <v>1610</v>
      </c>
      <c r="T1375" t="s">
        <v>1611</v>
      </c>
      <c r="U1375" t="s">
        <v>1612</v>
      </c>
      <c r="V1375" t="s">
        <v>1613</v>
      </c>
      <c r="W1375" t="s">
        <v>1614</v>
      </c>
      <c r="X1375" t="s">
        <v>1615</v>
      </c>
      <c r="Y1375" t="s">
        <v>1616</v>
      </c>
      <c r="Z1375" s="6">
        <f t="shared" si="133"/>
        <v>156187</v>
      </c>
      <c r="AA1375" s="6">
        <f>IFERROR(VALUE(Table3[[#This Row],[potential revenue]]), 0)</f>
        <v>156187</v>
      </c>
      <c r="AB1375" t="str">
        <f t="shared" si="134"/>
        <v>Yes</v>
      </c>
      <c r="AC1375">
        <f t="shared" si="131"/>
        <v>0</v>
      </c>
      <c r="AD1375" t="str">
        <f t="shared" si="135"/>
        <v>₹200–₹500</v>
      </c>
      <c r="AE1375" t="str">
        <f t="shared" si="136"/>
        <v>51–60%</v>
      </c>
    </row>
    <row r="1376" spans="1:31" x14ac:dyDescent="0.35">
      <c r="A1376" t="s">
        <v>9645</v>
      </c>
      <c r="B1376" t="s">
        <v>11395</v>
      </c>
      <c r="C1376" t="str">
        <f>PROPER(Table3[[#This Row],[product_name2]])</f>
        <v>Demokrazy New Nova Lint Cum Fuzz Remover For All Woolens Sweaters, Blankets, Jackets Remover Pill Remover From Carpets, Curtains (Pack Of 1)</v>
      </c>
      <c r="D1376" t="s">
        <v>11396</v>
      </c>
      <c r="E1376" t="s">
        <v>8806</v>
      </c>
      <c r="F1376" t="str">
        <f>LEFT(Table3[[#This Row],[category]], FIND("|", Table3[[#This Row],[category]]) - 1)</f>
        <v>Home&amp;Kitchen</v>
      </c>
      <c r="G1376" t="str">
        <f>MID(Table3[[#This Row],[category]], FIND("|", Table3[[#This Row],[category]]) + 1, FIND("|", Table3[[#This Row],[category]], FIND("|", Table3[[#This Row],[category]]) + 1) - FIND("|", Table3[[#This Row],[category]]) - 1)</f>
        <v>Kitchen&amp;HomeAppliances</v>
      </c>
      <c r="H1376" t="str">
        <f>RIGHT(Table3[[#This Row],[category]], LEN(Table3[[#This Row],[category]]) - FIND("|", Table3[[#This Row],[category]], FIND("|", Table3[[#This Row],[category]]) + 1))</f>
        <v>SmallKitchenAppliances|Kettles&amp;HotWaterDispensers|Kettle&amp;ToasterSets</v>
      </c>
      <c r="I1376" s="6">
        <v>1299</v>
      </c>
      <c r="J1376" s="6">
        <v>1999</v>
      </c>
      <c r="K1376" s="1">
        <f t="shared" si="132"/>
        <v>35.017508754377189</v>
      </c>
      <c r="L1376" s="3">
        <v>0.35</v>
      </c>
      <c r="M1376" s="1">
        <v>3.8</v>
      </c>
      <c r="N1376" s="11">
        <v>311</v>
      </c>
      <c r="O1376" s="7">
        <f>IF(ISNUMBER(Table3[[#This Row],[rating]]), Table3[[#This Row],[rating]], "")</f>
        <v>3.8</v>
      </c>
      <c r="P1376" s="7">
        <f>Table3[[#This Row],[average rating]] + (Table3[[#This Row],[rating_count]] / 1000)</f>
        <v>4.1109999999999998</v>
      </c>
      <c r="Q1376" s="7">
        <f>IFERROR(ROUND(VALUE(Table3[[#This Row],[rating]]), 0), "")</f>
        <v>4</v>
      </c>
      <c r="R1376" t="s">
        <v>9647</v>
      </c>
      <c r="S1376" t="s">
        <v>9648</v>
      </c>
      <c r="T1376" t="s">
        <v>9649</v>
      </c>
      <c r="U1376" t="s">
        <v>9650</v>
      </c>
      <c r="V1376" t="s">
        <v>9651</v>
      </c>
      <c r="W1376" t="s">
        <v>9652</v>
      </c>
      <c r="X1376" t="s">
        <v>9653</v>
      </c>
      <c r="Y1376" t="s">
        <v>9654</v>
      </c>
      <c r="Z1376" s="6">
        <f t="shared" si="133"/>
        <v>621689</v>
      </c>
      <c r="AA1376" s="6">
        <f>IFERROR(VALUE(Table3[[#This Row],[potential revenue]]), 0)</f>
        <v>621689</v>
      </c>
      <c r="AB1376" t="str">
        <f t="shared" si="134"/>
        <v>Yes</v>
      </c>
      <c r="AC1376">
        <f t="shared" si="131"/>
        <v>0</v>
      </c>
      <c r="AD1376" t="str">
        <f t="shared" si="135"/>
        <v>₹200–₹500</v>
      </c>
      <c r="AE1376" t="str">
        <f t="shared" si="136"/>
        <v>31–40%</v>
      </c>
    </row>
    <row r="1377" spans="1:31" x14ac:dyDescent="0.35">
      <c r="A1377" t="s">
        <v>10110</v>
      </c>
      <c r="B1377" t="s">
        <v>11425</v>
      </c>
      <c r="C1377" t="str">
        <f>PROPER(Table3[[#This Row],[product_name2]])</f>
        <v>Livpure Glo Star Ro+Uv+Uf+Mineraliser - 7 L Storage Tank, 15 Lph Water Purifier For Home, Black</v>
      </c>
      <c r="D1377" t="s">
        <v>11426</v>
      </c>
      <c r="E1377" t="s">
        <v>8584</v>
      </c>
      <c r="F1377" t="str">
        <f>LEFT(Table3[[#This Row],[category]], FIND("|", Table3[[#This Row],[category]]) - 1)</f>
        <v>Home&amp;Kitchen</v>
      </c>
      <c r="G1377" t="str">
        <f>MID(Table3[[#This Row],[category]], FIND("|", Table3[[#This Row],[category]]) + 1, FIND("|", Table3[[#This Row],[category]], FIND("|", Table3[[#This Row],[category]]) + 1) - FIND("|", Table3[[#This Row],[category]]) - 1)</f>
        <v>Kitchen&amp;HomeAppliances</v>
      </c>
      <c r="H1377" t="str">
        <f>RIGHT(Table3[[#This Row],[category]], LEN(Table3[[#This Row],[category]]) - FIND("|", Table3[[#This Row],[category]], FIND("|", Table3[[#This Row],[category]]) + 1))</f>
        <v>SmallKitchenAppliances|Kettles&amp;HotWaterDispensers|ElectricKettles</v>
      </c>
      <c r="I1377" s="6">
        <v>999</v>
      </c>
      <c r="J1377" s="6">
        <v>1950</v>
      </c>
      <c r="K1377" s="1">
        <f t="shared" si="132"/>
        <v>48.769230769230774</v>
      </c>
      <c r="L1377" s="3">
        <v>0.49</v>
      </c>
      <c r="M1377" s="1">
        <v>3.8</v>
      </c>
      <c r="N1377" s="11">
        <v>305</v>
      </c>
      <c r="O1377" s="7">
        <f>IF(ISNUMBER(Table3[[#This Row],[rating]]), Table3[[#This Row],[rating]], "")</f>
        <v>3.8</v>
      </c>
      <c r="P1377" s="7">
        <f>Table3[[#This Row],[average rating]] + (Table3[[#This Row],[rating_count]] / 1000)</f>
        <v>4.1049999999999995</v>
      </c>
      <c r="Q1377" s="7">
        <f>IFERROR(ROUND(VALUE(Table3[[#This Row],[rating]]), 0), "")</f>
        <v>4</v>
      </c>
      <c r="R1377" t="s">
        <v>10112</v>
      </c>
      <c r="S1377" t="s">
        <v>10113</v>
      </c>
      <c r="T1377" t="s">
        <v>10114</v>
      </c>
      <c r="U1377" t="s">
        <v>10115</v>
      </c>
      <c r="V1377" t="s">
        <v>10116</v>
      </c>
      <c r="W1377" t="s">
        <v>10117</v>
      </c>
      <c r="X1377" t="s">
        <v>10118</v>
      </c>
      <c r="Y1377" t="s">
        <v>10119</v>
      </c>
      <c r="Z1377" s="6">
        <f t="shared" si="133"/>
        <v>594750</v>
      </c>
      <c r="AA1377" s="6">
        <f>IFERROR(VALUE(Table3[[#This Row],[potential revenue]]), 0)</f>
        <v>594750</v>
      </c>
      <c r="AB1377" t="str">
        <f t="shared" si="134"/>
        <v>No</v>
      </c>
      <c r="AC1377">
        <f t="shared" si="131"/>
        <v>0</v>
      </c>
      <c r="AD1377" t="str">
        <f t="shared" si="135"/>
        <v>&gt;₹500</v>
      </c>
      <c r="AE1377" t="str">
        <f t="shared" si="136"/>
        <v>41–50%</v>
      </c>
    </row>
    <row r="1378" spans="1:31" x14ac:dyDescent="0.35">
      <c r="A1378" t="s">
        <v>2807</v>
      </c>
      <c r="B1378" t="s">
        <v>9749</v>
      </c>
      <c r="C1378" t="str">
        <f>PROPER(Table3[[#This Row],[product_name2]])</f>
        <v>Instacuppa Portable Blender For Smoothie, Milk Shakes, Crushing Ice And Juices, Usb Rechargeable Personal Blender Machine For Kitchen With 2000 Mah Rechargeable Battery, 150 Watt Motor, 400 Ml</v>
      </c>
      <c r="D1378" t="s">
        <v>9750</v>
      </c>
      <c r="E1378" t="s">
        <v>469</v>
      </c>
      <c r="F1378" t="str">
        <f>LEFT(Table3[[#This Row],[category]], FIND("|", Table3[[#This Row],[category]]) - 1)</f>
        <v>Electronics</v>
      </c>
      <c r="G1378" t="str">
        <f>MID(Table3[[#This Row],[category]], FIND("|", Table3[[#This Row],[category]]) + 1, FIND("|", Table3[[#This Row],[category]], FIND("|", Table3[[#This Row],[category]]) + 1) - FIND("|", Table3[[#This Row],[category]]) - 1)</f>
        <v>HomeTheater,TV&amp;Video</v>
      </c>
      <c r="H1378" t="str">
        <f>RIGHT(Table3[[#This Row],[category]], LEN(Table3[[#This Row],[category]]) - FIND("|", Table3[[#This Row],[category]], FIND("|", Table3[[#This Row],[category]]) + 1))</f>
        <v>Accessories|RemoteControls</v>
      </c>
      <c r="I1378" s="6">
        <v>247</v>
      </c>
      <c r="J1378" s="6">
        <v>399</v>
      </c>
      <c r="K1378" s="1">
        <f t="shared" si="132"/>
        <v>38.095238095238095</v>
      </c>
      <c r="L1378" s="3">
        <v>0.38</v>
      </c>
      <c r="M1378" s="1">
        <v>3.9</v>
      </c>
      <c r="N1378" s="11">
        <v>200</v>
      </c>
      <c r="O1378" s="7">
        <f>IF(ISNUMBER(Table3[[#This Row],[rating]]), Table3[[#This Row],[rating]], "")</f>
        <v>3.9</v>
      </c>
      <c r="P1378" s="7">
        <f>Table3[[#This Row],[average rating]] + (Table3[[#This Row],[rating_count]] / 1000)</f>
        <v>4.0999999999999996</v>
      </c>
      <c r="Q1378" s="7">
        <f>IFERROR(ROUND(VALUE(Table3[[#This Row],[rating]]), 0), "")</f>
        <v>4</v>
      </c>
      <c r="R1378" t="s">
        <v>2809</v>
      </c>
      <c r="S1378" t="s">
        <v>2810</v>
      </c>
      <c r="T1378" t="s">
        <v>2811</v>
      </c>
      <c r="U1378" t="s">
        <v>2812</v>
      </c>
      <c r="V1378" t="s">
        <v>2813</v>
      </c>
      <c r="W1378" t="s">
        <v>2814</v>
      </c>
      <c r="X1378" t="s">
        <v>2815</v>
      </c>
      <c r="Y1378" t="s">
        <v>2816</v>
      </c>
      <c r="Z1378" s="6">
        <f t="shared" si="133"/>
        <v>79800</v>
      </c>
      <c r="AA1378" s="6">
        <f>IFERROR(VALUE(Table3[[#This Row],[potential revenue]]), 0)</f>
        <v>79800</v>
      </c>
      <c r="AB1378" t="str">
        <f t="shared" si="134"/>
        <v>No</v>
      </c>
      <c r="AC1378">
        <f t="shared" si="131"/>
        <v>0</v>
      </c>
      <c r="AD1378" t="str">
        <f t="shared" si="135"/>
        <v>&gt;₹500</v>
      </c>
      <c r="AE1378" t="str">
        <f t="shared" si="136"/>
        <v>31–40%</v>
      </c>
    </row>
    <row r="1379" spans="1:31" x14ac:dyDescent="0.35">
      <c r="A1379" t="s">
        <v>10050</v>
      </c>
      <c r="B1379" t="s">
        <v>9154</v>
      </c>
      <c r="C1379" t="str">
        <f>PROPER(Table3[[#This Row],[product_name2]])</f>
        <v>Bajaj Dx-7 1000W Dry Iron With Advance Soleplate And Anti-Bacterial German Coating Technology, White</v>
      </c>
      <c r="D1379" t="s">
        <v>9155</v>
      </c>
      <c r="E1379" t="s">
        <v>9328</v>
      </c>
      <c r="F1379" t="str">
        <f>LEFT(Table3[[#This Row],[category]], FIND("|", Table3[[#This Row],[category]]) - 1)</f>
        <v>Home&amp;Kitchen</v>
      </c>
      <c r="G1379" t="str">
        <f>MID(Table3[[#This Row],[category]], FIND("|", Table3[[#This Row],[category]]) + 1, FIND("|", Table3[[#This Row],[category]], FIND("|", Table3[[#This Row],[category]]) + 1) - FIND("|", Table3[[#This Row],[category]]) - 1)</f>
        <v>Kitchen&amp;HomeAppliances</v>
      </c>
      <c r="H1379" t="str">
        <f>RIGHT(Table3[[#This Row],[category]], LEN(Table3[[#This Row],[category]]) - FIND("|", Table3[[#This Row],[category]], FIND("|", Table3[[#This Row],[category]]) + 1))</f>
        <v>SmallKitchenAppliances|VacuumSealers</v>
      </c>
      <c r="I1379" s="6">
        <v>79</v>
      </c>
      <c r="J1379" s="6">
        <v>79</v>
      </c>
      <c r="K1379" s="1">
        <f t="shared" si="132"/>
        <v>0</v>
      </c>
      <c r="L1379" s="3">
        <v>0</v>
      </c>
      <c r="M1379" s="1">
        <v>4</v>
      </c>
      <c r="N1379" s="11">
        <v>97</v>
      </c>
      <c r="O1379" s="7">
        <f>IF(ISNUMBER(Table3[[#This Row],[rating]]), Table3[[#This Row],[rating]], "")</f>
        <v>4</v>
      </c>
      <c r="P1379" s="7">
        <f>Table3[[#This Row],[average rating]] + (Table3[[#This Row],[rating_count]] / 1000)</f>
        <v>4.0970000000000004</v>
      </c>
      <c r="Q1379" s="7">
        <f>IFERROR(ROUND(VALUE(Table3[[#This Row],[rating]]), 0), "")</f>
        <v>4</v>
      </c>
      <c r="R1379" t="s">
        <v>10052</v>
      </c>
      <c r="S1379" t="s">
        <v>10053</v>
      </c>
      <c r="T1379" t="s">
        <v>10054</v>
      </c>
      <c r="U1379" t="s">
        <v>10055</v>
      </c>
      <c r="V1379" t="s">
        <v>10056</v>
      </c>
      <c r="W1379" t="s">
        <v>10057</v>
      </c>
      <c r="X1379" t="s">
        <v>10058</v>
      </c>
      <c r="Y1379" t="s">
        <v>10059</v>
      </c>
      <c r="Z1379" s="6">
        <f t="shared" si="133"/>
        <v>7663</v>
      </c>
      <c r="AA1379" s="6">
        <f>IFERROR(VALUE(Table3[[#This Row],[potential revenue]]), 0)</f>
        <v>7663</v>
      </c>
      <c r="AB1379" t="str">
        <f t="shared" si="134"/>
        <v>No</v>
      </c>
      <c r="AC1379">
        <f t="shared" si="131"/>
        <v>0</v>
      </c>
      <c r="AD1379" t="str">
        <f t="shared" si="135"/>
        <v>₹200–₹500</v>
      </c>
      <c r="AE1379" t="str">
        <f t="shared" si="136"/>
        <v>0–10%</v>
      </c>
    </row>
    <row r="1380" spans="1:31" x14ac:dyDescent="0.35">
      <c r="A1380" t="s">
        <v>11736</v>
      </c>
      <c r="B1380" t="s">
        <v>9368</v>
      </c>
      <c r="C1380" t="str">
        <f>PROPER(Table3[[#This Row],[product_name2]])</f>
        <v>Eureka Forbes Trendy Zip 1000 Watts Powerful Suction Vacuum Cleaner With Resuable Dust Bag &amp; 5 Accessories,1 Year Warrantycompact,Light Weight &amp; Easy To Use (Black)</v>
      </c>
      <c r="D1380" t="s">
        <v>9369</v>
      </c>
      <c r="E1380" t="s">
        <v>8731</v>
      </c>
      <c r="F1380" t="str">
        <f>LEFT(Table3[[#This Row],[category]], FIND("|", Table3[[#This Row],[category]]) - 1)</f>
        <v>Home&amp;Kitchen</v>
      </c>
      <c r="G1380" t="str">
        <f>MID(Table3[[#This Row],[category]], FIND("|", Table3[[#This Row],[category]]) + 1, FIND("|", Table3[[#This Row],[category]], FIND("|", Table3[[#This Row],[category]]) + 1) - FIND("|", Table3[[#This Row],[category]]) - 1)</f>
        <v>Kitchen&amp;HomeAppliances</v>
      </c>
      <c r="H1380" t="str">
        <f>RIGHT(Table3[[#This Row],[category]], LEN(Table3[[#This Row],[category]]) - FIND("|", Table3[[#This Row],[category]], FIND("|", Table3[[#This Row],[category]]) + 1))</f>
        <v>SmallKitchenAppliances|HandBlenders</v>
      </c>
      <c r="I1380" s="6">
        <v>799</v>
      </c>
      <c r="J1380" s="6">
        <v>1699</v>
      </c>
      <c r="K1380" s="1">
        <f t="shared" si="132"/>
        <v>52.972336668628607</v>
      </c>
      <c r="L1380" s="3">
        <v>0.53</v>
      </c>
      <c r="M1380" s="1">
        <v>4</v>
      </c>
      <c r="N1380" s="11">
        <v>97</v>
      </c>
      <c r="O1380" s="7">
        <f>IF(ISNUMBER(Table3[[#This Row],[rating]]), Table3[[#This Row],[rating]], "")</f>
        <v>4</v>
      </c>
      <c r="P1380" s="7">
        <f>Table3[[#This Row],[average rating]] + (Table3[[#This Row],[rating_count]] / 1000)</f>
        <v>4.0970000000000004</v>
      </c>
      <c r="Q1380" s="7">
        <f>IFERROR(ROUND(VALUE(Table3[[#This Row],[rating]]), 0), "")</f>
        <v>4</v>
      </c>
      <c r="R1380" t="s">
        <v>11738</v>
      </c>
      <c r="S1380" t="s">
        <v>11739</v>
      </c>
      <c r="T1380" t="s">
        <v>11740</v>
      </c>
      <c r="U1380" t="s">
        <v>11741</v>
      </c>
      <c r="V1380" t="s">
        <v>11742</v>
      </c>
      <c r="W1380" t="s">
        <v>11743</v>
      </c>
      <c r="X1380" t="s">
        <v>11744</v>
      </c>
      <c r="Y1380" t="s">
        <v>11745</v>
      </c>
      <c r="Z1380" s="6">
        <f t="shared" si="133"/>
        <v>164803</v>
      </c>
      <c r="AA1380" s="6">
        <f>IFERROR(VALUE(Table3[[#This Row],[potential revenue]]), 0)</f>
        <v>164803</v>
      </c>
      <c r="AB1380" t="str">
        <f t="shared" si="134"/>
        <v>No</v>
      </c>
      <c r="AC1380">
        <f t="shared" si="131"/>
        <v>0</v>
      </c>
      <c r="AD1380" t="str">
        <f t="shared" si="135"/>
        <v>&lt;₹200</v>
      </c>
      <c r="AE1380" t="str">
        <f t="shared" si="136"/>
        <v>51–60%</v>
      </c>
    </row>
    <row r="1381" spans="1:31" x14ac:dyDescent="0.35">
      <c r="A1381" t="s">
        <v>467</v>
      </c>
      <c r="B1381" t="s">
        <v>12061</v>
      </c>
      <c r="C1381" t="str">
        <f>PROPER(Table3[[#This Row],[product_name2]])</f>
        <v>Ionix Jewellery Scale | Weight Scale | Digital Weight Machine | Weight Machine For Gold | Electronic Weighing Machines For Jewellery 0.01G To 200G Small Weight Machine For Shop - Silver</v>
      </c>
      <c r="D1381" t="s">
        <v>12062</v>
      </c>
      <c r="E1381" t="s">
        <v>469</v>
      </c>
      <c r="F1381" t="str">
        <f>LEFT(Table3[[#This Row],[category]], FIND("|", Table3[[#This Row],[category]]) - 1)</f>
        <v>Electronics</v>
      </c>
      <c r="G1381" t="str">
        <f>MID(Table3[[#This Row],[category]], FIND("|", Table3[[#This Row],[category]]) + 1, FIND("|", Table3[[#This Row],[category]], FIND("|", Table3[[#This Row],[category]]) + 1) - FIND("|", Table3[[#This Row],[category]]) - 1)</f>
        <v>HomeTheater,TV&amp;Video</v>
      </c>
      <c r="H1381" t="str">
        <f>RIGHT(Table3[[#This Row],[category]], LEN(Table3[[#This Row],[category]]) - FIND("|", Table3[[#This Row],[category]], FIND("|", Table3[[#This Row],[category]]) + 1))</f>
        <v>Accessories|RemoteControls</v>
      </c>
      <c r="I1381" s="6">
        <v>399</v>
      </c>
      <c r="J1381" s="6">
        <v>999</v>
      </c>
      <c r="K1381" s="1">
        <f t="shared" si="132"/>
        <v>60.06006006006006</v>
      </c>
      <c r="L1381" s="3">
        <v>0.6</v>
      </c>
      <c r="M1381" s="1">
        <v>3.6</v>
      </c>
      <c r="N1381" s="11">
        <v>493</v>
      </c>
      <c r="O1381" s="7">
        <f>IF(ISNUMBER(Table3[[#This Row],[rating]]), Table3[[#This Row],[rating]], "")</f>
        <v>3.6</v>
      </c>
      <c r="P1381" s="7">
        <f>Table3[[#This Row],[average rating]] + (Table3[[#This Row],[rating_count]] / 1000)</f>
        <v>4.093</v>
      </c>
      <c r="Q1381" s="7">
        <f>IFERROR(ROUND(VALUE(Table3[[#This Row],[rating]]), 0), "")</f>
        <v>4</v>
      </c>
      <c r="R1381" t="s">
        <v>470</v>
      </c>
      <c r="S1381" t="s">
        <v>471</v>
      </c>
      <c r="T1381" t="s">
        <v>472</v>
      </c>
      <c r="U1381" t="s">
        <v>473</v>
      </c>
      <c r="V1381" t="s">
        <v>474</v>
      </c>
      <c r="W1381" t="s">
        <v>475</v>
      </c>
      <c r="X1381" t="s">
        <v>476</v>
      </c>
      <c r="Y1381" t="s">
        <v>477</v>
      </c>
      <c r="Z1381" s="6">
        <f t="shared" si="133"/>
        <v>492507</v>
      </c>
      <c r="AA1381" s="6">
        <f>IFERROR(VALUE(Table3[[#This Row],[potential revenue]]), 0)</f>
        <v>492507</v>
      </c>
      <c r="AB1381" t="str">
        <f t="shared" si="134"/>
        <v>Yes</v>
      </c>
      <c r="AC1381">
        <f t="shared" si="131"/>
        <v>0</v>
      </c>
      <c r="AD1381" t="str">
        <f t="shared" si="135"/>
        <v>&gt;₹500</v>
      </c>
      <c r="AE1381" t="str">
        <f t="shared" si="136"/>
        <v>61–70%</v>
      </c>
    </row>
    <row r="1382" spans="1:31" x14ac:dyDescent="0.35">
      <c r="A1382" t="s">
        <v>7081</v>
      </c>
      <c r="B1382" t="s">
        <v>8784</v>
      </c>
      <c r="C1382" t="str">
        <f>PROPER(Table3[[#This Row],[product_name2]])</f>
        <v>Havells Aqua Plus 1.2 Litre Double Wall Kettle / 304 Stainless Steel Inner Body / Cool Touch Outer Body / Wider Mouth/ 2 Year Warranty (Black, 1500 Watt)</v>
      </c>
      <c r="D1382" t="s">
        <v>8785</v>
      </c>
      <c r="E1382" t="s">
        <v>4900</v>
      </c>
      <c r="F1382" t="str">
        <f>LEFT(Table3[[#This Row],[category]], FIND("|", Table3[[#This Row],[category]]) - 1)</f>
        <v>Computers&amp;Accessories</v>
      </c>
      <c r="G1382" t="str">
        <f>MID(Table3[[#This Row],[category]], FIND("|", Table3[[#This Row],[category]]) + 1, FIND("|", Table3[[#This Row],[category]], FIND("|", Table3[[#This Row],[category]]) + 1) - FIND("|", Table3[[#This Row],[category]]) - 1)</f>
        <v>Accessories&amp;Peripherals</v>
      </c>
      <c r="H1382" t="str">
        <f>RIGHT(Table3[[#This Row],[category]], LEN(Table3[[#This Row],[category]]) - FIND("|", Table3[[#This Row],[category]], FIND("|", Table3[[#This Row],[category]]) + 1))</f>
        <v>LaptopAccessories|Lapdesks</v>
      </c>
      <c r="I1382" s="6">
        <v>269</v>
      </c>
      <c r="J1382" s="6">
        <v>699</v>
      </c>
      <c r="K1382" s="1">
        <f t="shared" si="132"/>
        <v>61.516452074391992</v>
      </c>
      <c r="L1382" s="3">
        <v>0.62</v>
      </c>
      <c r="M1382" s="1">
        <v>4</v>
      </c>
      <c r="N1382" s="11">
        <v>93</v>
      </c>
      <c r="O1382" s="7">
        <f>IF(ISNUMBER(Table3[[#This Row],[rating]]), Table3[[#This Row],[rating]], "")</f>
        <v>4</v>
      </c>
      <c r="P1382" s="7">
        <f>Table3[[#This Row],[average rating]] + (Table3[[#This Row],[rating_count]] / 1000)</f>
        <v>4.093</v>
      </c>
      <c r="Q1382" s="7">
        <f>IFERROR(ROUND(VALUE(Table3[[#This Row],[rating]]), 0), "")</f>
        <v>4</v>
      </c>
      <c r="R1382" t="s">
        <v>7083</v>
      </c>
      <c r="S1382" t="s">
        <v>7084</v>
      </c>
      <c r="T1382" t="s">
        <v>7085</v>
      </c>
      <c r="U1382" t="s">
        <v>7086</v>
      </c>
      <c r="V1382" t="s">
        <v>7087</v>
      </c>
      <c r="W1382" t="s">
        <v>7088</v>
      </c>
      <c r="X1382" t="s">
        <v>7089</v>
      </c>
      <c r="Y1382" t="s">
        <v>7090</v>
      </c>
      <c r="Z1382" s="6">
        <f t="shared" si="133"/>
        <v>65007</v>
      </c>
      <c r="AA1382" s="6">
        <f>IFERROR(VALUE(Table3[[#This Row],[potential revenue]]), 0)</f>
        <v>65007</v>
      </c>
      <c r="AB1382" t="str">
        <f t="shared" si="134"/>
        <v>Yes</v>
      </c>
      <c r="AC1382">
        <f t="shared" si="131"/>
        <v>0</v>
      </c>
      <c r="AD1382" t="str">
        <f t="shared" si="135"/>
        <v>₹200–₹500</v>
      </c>
      <c r="AE1382" t="str">
        <f t="shared" si="136"/>
        <v>61–70%</v>
      </c>
    </row>
    <row r="1383" spans="1:31" x14ac:dyDescent="0.35">
      <c r="A1383" t="s">
        <v>12594</v>
      </c>
      <c r="B1383" t="s">
        <v>11606</v>
      </c>
      <c r="C1383" t="str">
        <f>PROPER(Table3[[#This Row],[product_name2]])</f>
        <v>Wipro Vesta 1200 Watt Gd201 Lightweight Automatic Dry Iron| Quick Heat Up| Stylish &amp; Sleek |Anti Bacterial German Weilburger Double Coated Soleplate |2 Years Warranty</v>
      </c>
      <c r="D1383" t="s">
        <v>11607</v>
      </c>
      <c r="E1383" t="s">
        <v>8930</v>
      </c>
      <c r="F1383" t="str">
        <f>LEFT(Table3[[#This Row],[category]], FIND("|", Table3[[#This Row],[category]]) - 1)</f>
        <v>Home&amp;Kitchen</v>
      </c>
      <c r="G1383" t="str">
        <f>MID(Table3[[#This Row],[category]], FIND("|", Table3[[#This Row],[category]]) + 1, FIND("|", Table3[[#This Row],[category]], FIND("|", Table3[[#This Row],[category]]) + 1) - FIND("|", Table3[[#This Row],[category]]) - 1)</f>
        <v>HomeStorage&amp;Organization</v>
      </c>
      <c r="H1383" t="str">
        <f>RIGHT(Table3[[#This Row],[category]], LEN(Table3[[#This Row],[category]]) - FIND("|", Table3[[#This Row],[category]], FIND("|", Table3[[#This Row],[category]]) + 1))</f>
        <v>LaundryOrganization|LaundryBaskets</v>
      </c>
      <c r="I1383" s="6">
        <v>390</v>
      </c>
      <c r="J1383" s="6">
        <v>799</v>
      </c>
      <c r="K1383" s="1">
        <f t="shared" si="132"/>
        <v>51.188986232790988</v>
      </c>
      <c r="L1383" s="3">
        <v>0.51</v>
      </c>
      <c r="M1383" s="1">
        <v>3.8</v>
      </c>
      <c r="N1383" s="11">
        <v>287</v>
      </c>
      <c r="O1383" s="7">
        <f>IF(ISNUMBER(Table3[[#This Row],[rating]]), Table3[[#This Row],[rating]], "")</f>
        <v>3.8</v>
      </c>
      <c r="P1383" s="7">
        <f>Table3[[#This Row],[average rating]] + (Table3[[#This Row],[rating_count]] / 1000)</f>
        <v>4.0869999999999997</v>
      </c>
      <c r="Q1383" s="7">
        <f>IFERROR(ROUND(VALUE(Table3[[#This Row],[rating]]), 0), "")</f>
        <v>4</v>
      </c>
      <c r="R1383" t="s">
        <v>12596</v>
      </c>
      <c r="S1383" t="s">
        <v>12597</v>
      </c>
      <c r="T1383" t="s">
        <v>12598</v>
      </c>
      <c r="U1383" t="s">
        <v>12599</v>
      </c>
      <c r="V1383" t="s">
        <v>12600</v>
      </c>
      <c r="W1383" t="s">
        <v>12601</v>
      </c>
      <c r="X1383" t="s">
        <v>12602</v>
      </c>
      <c r="Y1383" t="s">
        <v>12603</v>
      </c>
      <c r="Z1383" s="6">
        <f t="shared" si="133"/>
        <v>229313</v>
      </c>
      <c r="AA1383" s="6">
        <f>IFERROR(VALUE(Table3[[#This Row],[potential revenue]]), 0)</f>
        <v>229313</v>
      </c>
      <c r="AB1383" t="str">
        <f t="shared" si="134"/>
        <v>Yes</v>
      </c>
      <c r="AC1383">
        <f t="shared" ref="AC1383:AC1446" si="137">COUNTIF(E1382:Y1881, "Yes")</f>
        <v>0</v>
      </c>
      <c r="AD1383" t="str">
        <f t="shared" si="135"/>
        <v>₹200–₹500</v>
      </c>
      <c r="AE1383" t="str">
        <f t="shared" si="136"/>
        <v>51–60%</v>
      </c>
    </row>
    <row r="1384" spans="1:31" x14ac:dyDescent="0.35">
      <c r="A1384" t="s">
        <v>2381</v>
      </c>
      <c r="B1384" t="s">
        <v>10839</v>
      </c>
      <c r="C1384" t="str">
        <f>PROPER(Table3[[#This Row],[product_name2]])</f>
        <v>Personal Size Blender, Portable Blender, Battery Powered Usb Blender, With Four Blades, Mini Blender Travel Bottle For Juice, Shakes, And Smoothies (Pink)</v>
      </c>
      <c r="D1384" t="s">
        <v>10840</v>
      </c>
      <c r="E1384" t="s">
        <v>2383</v>
      </c>
      <c r="F1384" t="str">
        <f>LEFT(Table3[[#This Row],[category]], FIND("|", Table3[[#This Row],[category]]) - 1)</f>
        <v>Electronics</v>
      </c>
      <c r="G1384" t="str">
        <f>MID(Table3[[#This Row],[category]], FIND("|", Table3[[#This Row],[category]]) + 1, FIND("|", Table3[[#This Row],[category]], FIND("|", Table3[[#This Row],[category]]) + 1) - FIND("|", Table3[[#This Row],[category]]) - 1)</f>
        <v>HomeAudio</v>
      </c>
      <c r="H1384" t="str">
        <f>RIGHT(Table3[[#This Row],[category]], LEN(Table3[[#This Row],[category]]) - FIND("|", Table3[[#This Row],[category]], FIND("|", Table3[[#This Row],[category]]) + 1))</f>
        <v>Speakers|TowerSpeakers</v>
      </c>
      <c r="I1384" s="6">
        <v>2299</v>
      </c>
      <c r="J1384" s="6">
        <v>3999</v>
      </c>
      <c r="K1384" s="1">
        <f t="shared" si="132"/>
        <v>42.510627656914231</v>
      </c>
      <c r="L1384" s="3">
        <v>0.43</v>
      </c>
      <c r="M1384" s="1">
        <v>3.8</v>
      </c>
      <c r="N1384" s="11">
        <v>282</v>
      </c>
      <c r="O1384" s="7">
        <f>IF(ISNUMBER(Table3[[#This Row],[rating]]), Table3[[#This Row],[rating]], "")</f>
        <v>3.8</v>
      </c>
      <c r="P1384" s="7">
        <f>Table3[[#This Row],[average rating]] + (Table3[[#This Row],[rating_count]] / 1000)</f>
        <v>4.0819999999999999</v>
      </c>
      <c r="Q1384" s="7">
        <f>IFERROR(ROUND(VALUE(Table3[[#This Row],[rating]]), 0), "")</f>
        <v>4</v>
      </c>
      <c r="R1384" t="s">
        <v>2384</v>
      </c>
      <c r="S1384" t="s">
        <v>2385</v>
      </c>
      <c r="T1384" t="s">
        <v>2386</v>
      </c>
      <c r="U1384" t="s">
        <v>2387</v>
      </c>
      <c r="V1384" t="s">
        <v>2388</v>
      </c>
      <c r="W1384" t="s">
        <v>2389</v>
      </c>
      <c r="X1384" t="s">
        <v>2390</v>
      </c>
      <c r="Y1384" t="s">
        <v>2391</v>
      </c>
      <c r="Z1384" s="6">
        <f t="shared" si="133"/>
        <v>1127718</v>
      </c>
      <c r="AA1384" s="6">
        <f>IFERROR(VALUE(Table3[[#This Row],[potential revenue]]), 0)</f>
        <v>1127718</v>
      </c>
      <c r="AB1384" t="str">
        <f t="shared" si="134"/>
        <v>Yes</v>
      </c>
      <c r="AC1384">
        <f t="shared" si="137"/>
        <v>0</v>
      </c>
      <c r="AD1384" t="str">
        <f t="shared" si="135"/>
        <v>₹200–₹500</v>
      </c>
      <c r="AE1384" t="str">
        <f t="shared" si="136"/>
        <v>41–50%</v>
      </c>
    </row>
    <row r="1385" spans="1:31" x14ac:dyDescent="0.35">
      <c r="A1385" t="s">
        <v>8227</v>
      </c>
      <c r="B1385" t="s">
        <v>8917</v>
      </c>
      <c r="C1385" t="str">
        <f>PROPER(Table3[[#This Row],[product_name2]])</f>
        <v>Pigeon Healthifry Digital Air Fryer, 360¬∞ High Speed Air Circulation Technology 1200 W With Non-Stick 4.2 L Basket - Green</v>
      </c>
      <c r="D1385" t="s">
        <v>8918</v>
      </c>
      <c r="E1385" t="s">
        <v>4900</v>
      </c>
      <c r="F1385" t="str">
        <f>LEFT(Table3[[#This Row],[category]], FIND("|", Table3[[#This Row],[category]]) - 1)</f>
        <v>Computers&amp;Accessories</v>
      </c>
      <c r="G1385" t="str">
        <f>MID(Table3[[#This Row],[category]], FIND("|", Table3[[#This Row],[category]]) + 1, FIND("|", Table3[[#This Row],[category]], FIND("|", Table3[[#This Row],[category]]) + 1) - FIND("|", Table3[[#This Row],[category]]) - 1)</f>
        <v>Accessories&amp;Peripherals</v>
      </c>
      <c r="H1385" t="str">
        <f>RIGHT(Table3[[#This Row],[category]], LEN(Table3[[#This Row],[category]]) - FIND("|", Table3[[#This Row],[category]], FIND("|", Table3[[#This Row],[category]]) + 1))</f>
        <v>LaptopAccessories|Lapdesks</v>
      </c>
      <c r="I1385" s="6">
        <v>398</v>
      </c>
      <c r="J1385" s="6">
        <v>1949</v>
      </c>
      <c r="K1385" s="1">
        <f t="shared" si="132"/>
        <v>79.579271421241657</v>
      </c>
      <c r="L1385" s="3">
        <v>0.8</v>
      </c>
      <c r="M1385" s="1">
        <v>4</v>
      </c>
      <c r="N1385" s="11">
        <v>75</v>
      </c>
      <c r="O1385" s="7">
        <f>IF(ISNUMBER(Table3[[#This Row],[rating]]), Table3[[#This Row],[rating]], "")</f>
        <v>4</v>
      </c>
      <c r="P1385" s="7">
        <f>Table3[[#This Row],[average rating]] + (Table3[[#This Row],[rating_count]] / 1000)</f>
        <v>4.0750000000000002</v>
      </c>
      <c r="Q1385" s="7">
        <f>IFERROR(ROUND(VALUE(Table3[[#This Row],[rating]]), 0), "")</f>
        <v>4</v>
      </c>
      <c r="R1385" t="s">
        <v>8229</v>
      </c>
      <c r="S1385" t="s">
        <v>8230</v>
      </c>
      <c r="T1385" t="s">
        <v>8231</v>
      </c>
      <c r="U1385" t="s">
        <v>8232</v>
      </c>
      <c r="V1385" t="s">
        <v>8233</v>
      </c>
      <c r="W1385" t="s">
        <v>8234</v>
      </c>
      <c r="X1385" t="s">
        <v>8235</v>
      </c>
      <c r="Y1385" t="s">
        <v>8236</v>
      </c>
      <c r="Z1385" s="6">
        <f t="shared" si="133"/>
        <v>146175</v>
      </c>
      <c r="AA1385" s="6">
        <f>IFERROR(VALUE(Table3[[#This Row],[potential revenue]]), 0)</f>
        <v>146175</v>
      </c>
      <c r="AB1385" t="str">
        <f t="shared" si="134"/>
        <v>No</v>
      </c>
      <c r="AC1385">
        <f t="shared" si="137"/>
        <v>0</v>
      </c>
      <c r="AD1385" t="str">
        <f t="shared" si="135"/>
        <v>&gt;₹500</v>
      </c>
      <c r="AE1385" t="str">
        <f t="shared" si="136"/>
        <v>71–80%</v>
      </c>
    </row>
    <row r="1386" spans="1:31" x14ac:dyDescent="0.35">
      <c r="A1386" t="s">
        <v>13047</v>
      </c>
      <c r="B1386" t="s">
        <v>12393</v>
      </c>
      <c r="C1386" t="str">
        <f>PROPER(Table3[[#This Row],[product_name2]])</f>
        <v>Sujata Powermatic Plus, Juicer Mixer Grinder, 900 Watts, 2 Jars (White)</v>
      </c>
      <c r="D1386" t="s">
        <v>12394</v>
      </c>
      <c r="E1386" t="s">
        <v>9524</v>
      </c>
      <c r="F1386" t="str">
        <f>LEFT(Table3[[#This Row],[category]], FIND("|", Table3[[#This Row],[category]]) - 1)</f>
        <v>Home&amp;Kitchen</v>
      </c>
      <c r="G1386" t="str">
        <f>MID(Table3[[#This Row],[category]], FIND("|", Table3[[#This Row],[category]]) + 1, FIND("|", Table3[[#This Row],[category]], FIND("|", Table3[[#This Row],[category]]) + 1) - FIND("|", Table3[[#This Row],[category]]) - 1)</f>
        <v>Heating,Cooling&amp;AirQuality</v>
      </c>
      <c r="H1386" t="str">
        <f>RIGHT(Table3[[#This Row],[category]], LEN(Table3[[#This Row],[category]]) - FIND("|", Table3[[#This Row],[category]], FIND("|", Table3[[#This Row],[category]]) + 1))</f>
        <v>RoomHeaters|HeatConvectors</v>
      </c>
      <c r="I1386" s="6">
        <v>2219</v>
      </c>
      <c r="J1386" s="6">
        <v>3080</v>
      </c>
      <c r="K1386" s="1">
        <f t="shared" si="132"/>
        <v>27.954545454545453</v>
      </c>
      <c r="L1386" s="3">
        <v>0.28000000000000003</v>
      </c>
      <c r="M1386" s="1">
        <v>3.6</v>
      </c>
      <c r="N1386" s="11">
        <v>468</v>
      </c>
      <c r="O1386" s="7">
        <f>IF(ISNUMBER(Table3[[#This Row],[rating]]), Table3[[#This Row],[rating]], "")</f>
        <v>3.6</v>
      </c>
      <c r="P1386" s="7">
        <f>Table3[[#This Row],[average rating]] + (Table3[[#This Row],[rating_count]] / 1000)</f>
        <v>4.0680000000000005</v>
      </c>
      <c r="Q1386" s="7">
        <f>IFERROR(ROUND(VALUE(Table3[[#This Row],[rating]]), 0), "")</f>
        <v>4</v>
      </c>
      <c r="R1386" t="s">
        <v>13049</v>
      </c>
      <c r="S1386" t="s">
        <v>13050</v>
      </c>
      <c r="T1386" t="s">
        <v>13051</v>
      </c>
      <c r="U1386" t="s">
        <v>13052</v>
      </c>
      <c r="V1386" t="s">
        <v>13053</v>
      </c>
      <c r="W1386" t="s">
        <v>13054</v>
      </c>
      <c r="X1386" t="s">
        <v>13055</v>
      </c>
      <c r="Y1386" t="s">
        <v>13056</v>
      </c>
      <c r="Z1386" s="6">
        <f t="shared" si="133"/>
        <v>1441440</v>
      </c>
      <c r="AA1386" s="6">
        <f>IFERROR(VALUE(Table3[[#This Row],[potential revenue]]), 0)</f>
        <v>1441440</v>
      </c>
      <c r="AB1386" t="str">
        <f t="shared" si="134"/>
        <v>Yes</v>
      </c>
      <c r="AC1386">
        <f t="shared" si="137"/>
        <v>0</v>
      </c>
      <c r="AD1386" t="str">
        <f t="shared" si="135"/>
        <v>₹200–₹500</v>
      </c>
      <c r="AE1386" t="str">
        <f t="shared" si="136"/>
        <v>21–30%</v>
      </c>
    </row>
    <row r="1387" spans="1:31" x14ac:dyDescent="0.35">
      <c r="A1387" t="s">
        <v>11818</v>
      </c>
      <c r="B1387" t="s">
        <v>10588</v>
      </c>
      <c r="C1387" t="str">
        <f>PROPER(Table3[[#This Row],[product_name2]])</f>
        <v>Eopora Ptc Ceramic Fast Heating Room Heater For Bedroom, 1500/1000 Watts Room Heater For Home, Electric Heater, Electric Fan Heater For Home Office Bedroom (White)</v>
      </c>
      <c r="D1387" t="s">
        <v>10589</v>
      </c>
      <c r="E1387" t="s">
        <v>8606</v>
      </c>
      <c r="F1387" t="str">
        <f>LEFT(Table3[[#This Row],[category]], FIND("|", Table3[[#This Row],[category]]) - 1)</f>
        <v>Home&amp;Kitchen</v>
      </c>
      <c r="G1387" t="str">
        <f>MID(Table3[[#This Row],[category]], FIND("|", Table3[[#This Row],[category]]) + 1, FIND("|", Table3[[#This Row],[category]], FIND("|", Table3[[#This Row],[category]]) + 1) - FIND("|", Table3[[#This Row],[category]]) - 1)</f>
        <v>Heating,Cooling&amp;AirQuality</v>
      </c>
      <c r="H1387" t="str">
        <f>RIGHT(Table3[[#This Row],[category]], LEN(Table3[[#This Row],[category]]) - FIND("|", Table3[[#This Row],[category]], FIND("|", Table3[[#This Row],[category]]) + 1))</f>
        <v>RoomHeaters|FanHeaters</v>
      </c>
      <c r="I1387" s="6">
        <v>979</v>
      </c>
      <c r="J1387" s="6">
        <v>1999</v>
      </c>
      <c r="K1387" s="1">
        <f t="shared" si="132"/>
        <v>51.025512756378191</v>
      </c>
      <c r="L1387" s="3">
        <v>0.51</v>
      </c>
      <c r="M1387" s="1">
        <v>3.9</v>
      </c>
      <c r="N1387" s="11">
        <v>157</v>
      </c>
      <c r="O1387" s="7">
        <f>IF(ISNUMBER(Table3[[#This Row],[rating]]), Table3[[#This Row],[rating]], "")</f>
        <v>3.9</v>
      </c>
      <c r="P1387" s="7">
        <f>Table3[[#This Row],[average rating]] + (Table3[[#This Row],[rating_count]] / 1000)</f>
        <v>4.0569999999999995</v>
      </c>
      <c r="Q1387" s="7">
        <f>IFERROR(ROUND(VALUE(Table3[[#This Row],[rating]]), 0), "")</f>
        <v>4</v>
      </c>
      <c r="R1387" t="s">
        <v>11820</v>
      </c>
      <c r="S1387" t="s">
        <v>11821</v>
      </c>
      <c r="T1387" t="s">
        <v>11822</v>
      </c>
      <c r="U1387" t="s">
        <v>11823</v>
      </c>
      <c r="V1387" t="s">
        <v>11824</v>
      </c>
      <c r="W1387" t="s">
        <v>11825</v>
      </c>
      <c r="X1387" t="s">
        <v>11826</v>
      </c>
      <c r="Y1387" t="s">
        <v>11827</v>
      </c>
      <c r="Z1387" s="6">
        <f t="shared" si="133"/>
        <v>313843</v>
      </c>
      <c r="AA1387" s="6">
        <f>IFERROR(VALUE(Table3[[#This Row],[potential revenue]]), 0)</f>
        <v>313843</v>
      </c>
      <c r="AB1387" t="str">
        <f t="shared" si="134"/>
        <v>No</v>
      </c>
      <c r="AC1387">
        <f t="shared" si="137"/>
        <v>0</v>
      </c>
      <c r="AD1387" t="str">
        <f t="shared" si="135"/>
        <v>&gt;₹500</v>
      </c>
      <c r="AE1387" t="str">
        <f t="shared" si="136"/>
        <v>51–60%</v>
      </c>
    </row>
    <row r="1388" spans="1:31" x14ac:dyDescent="0.35">
      <c r="A1388" t="s">
        <v>12907</v>
      </c>
      <c r="B1388" t="s">
        <v>12373</v>
      </c>
      <c r="C1388" t="str">
        <f>PROPER(Table3[[#This Row],[product_name2]])</f>
        <v>Empty Mist Trigger Plastic Spray Bottle For Multi Use 200Ml Pack Of 2</v>
      </c>
      <c r="D1388" t="s">
        <v>12374</v>
      </c>
      <c r="E1388" t="s">
        <v>11114</v>
      </c>
      <c r="F1388" t="str">
        <f>LEFT(Table3[[#This Row],[category]], FIND("|", Table3[[#This Row],[category]]) - 1)</f>
        <v>Home&amp;Kitchen</v>
      </c>
      <c r="G1388" t="str">
        <f>MID(Table3[[#This Row],[category]], FIND("|", Table3[[#This Row],[category]]) + 1, FIND("|", Table3[[#This Row],[category]], FIND("|", Table3[[#This Row],[category]]) + 1) - FIND("|", Table3[[#This Row],[category]]) - 1)</f>
        <v>Kitchen&amp;HomeAppliances</v>
      </c>
      <c r="H1388" t="str">
        <f>RIGHT(Table3[[#This Row],[category]], LEN(Table3[[#This Row],[category]]) - FIND("|", Table3[[#This Row],[category]], FIND("|", Table3[[#This Row],[category]]) + 1))</f>
        <v>Coffee,Tea&amp;Espresso|MilkFrothers</v>
      </c>
      <c r="I1388" s="6">
        <v>229</v>
      </c>
      <c r="J1388" s="6">
        <v>399</v>
      </c>
      <c r="K1388" s="1">
        <f t="shared" si="132"/>
        <v>42.606516290726816</v>
      </c>
      <c r="L1388" s="3">
        <v>0.43</v>
      </c>
      <c r="M1388" s="1">
        <v>3.6</v>
      </c>
      <c r="N1388" s="11">
        <v>451</v>
      </c>
      <c r="O1388" s="7">
        <f>IF(ISNUMBER(Table3[[#This Row],[rating]]), Table3[[#This Row],[rating]], "")</f>
        <v>3.6</v>
      </c>
      <c r="P1388" s="7">
        <f>Table3[[#This Row],[average rating]] + (Table3[[#This Row],[rating_count]] / 1000)</f>
        <v>4.0510000000000002</v>
      </c>
      <c r="Q1388" s="7">
        <f>IFERROR(ROUND(VALUE(Table3[[#This Row],[rating]]), 0), "")</f>
        <v>4</v>
      </c>
      <c r="R1388" t="s">
        <v>12909</v>
      </c>
      <c r="S1388" t="s">
        <v>12910</v>
      </c>
      <c r="T1388" t="s">
        <v>12911</v>
      </c>
      <c r="U1388" t="s">
        <v>12912</v>
      </c>
      <c r="V1388" t="s">
        <v>12913</v>
      </c>
      <c r="W1388" t="s">
        <v>12914</v>
      </c>
      <c r="X1388" t="s">
        <v>12915</v>
      </c>
      <c r="Y1388" t="s">
        <v>12916</v>
      </c>
      <c r="Z1388" s="6">
        <f t="shared" si="133"/>
        <v>179949</v>
      </c>
      <c r="AA1388" s="6">
        <f>IFERROR(VALUE(Table3[[#This Row],[potential revenue]]), 0)</f>
        <v>179949</v>
      </c>
      <c r="AB1388" t="str">
        <f t="shared" si="134"/>
        <v>Yes</v>
      </c>
      <c r="AC1388">
        <f t="shared" si="137"/>
        <v>0</v>
      </c>
      <c r="AD1388" t="str">
        <f t="shared" si="135"/>
        <v>&gt;₹500</v>
      </c>
      <c r="AE1388" t="str">
        <f t="shared" si="136"/>
        <v>41–50%</v>
      </c>
    </row>
    <row r="1389" spans="1:31" x14ac:dyDescent="0.35">
      <c r="A1389" t="s">
        <v>10548</v>
      </c>
      <c r="B1389" t="s">
        <v>11466</v>
      </c>
      <c r="C1389" t="str">
        <f>PROPER(Table3[[#This Row],[product_name2]])</f>
        <v>Usha Aurora 1000 W Dry Iron With Innovative Tail Light Indicator, Weilburger Soleplate (White &amp; Grey)</v>
      </c>
      <c r="D1389" t="s">
        <v>11467</v>
      </c>
      <c r="E1389" t="s">
        <v>8742</v>
      </c>
      <c r="F1389" t="str">
        <f>LEFT(Table3[[#This Row],[category]], FIND("|", Table3[[#This Row],[category]]) - 1)</f>
        <v>Home&amp;Kitchen</v>
      </c>
      <c r="G1389" t="str">
        <f>MID(Table3[[#This Row],[category]], FIND("|", Table3[[#This Row],[category]]) + 1, FIND("|", Table3[[#This Row],[category]], FIND("|", Table3[[#This Row],[category]]) + 1) - FIND("|", Table3[[#This Row],[category]]) - 1)</f>
        <v>Kitchen&amp;HomeAppliances</v>
      </c>
      <c r="H1389" t="str">
        <f>RIGHT(Table3[[#This Row],[category]], LEN(Table3[[#This Row],[category]]) - FIND("|", Table3[[#This Row],[category]], FIND("|", Table3[[#This Row],[category]]) + 1))</f>
        <v>Vacuum,Cleaning&amp;Ironing|Irons,Steamers&amp;Accessories|Irons|DryIrons</v>
      </c>
      <c r="I1389" s="6">
        <v>1049</v>
      </c>
      <c r="J1389" s="6">
        <v>1950</v>
      </c>
      <c r="K1389" s="1">
        <f t="shared" si="132"/>
        <v>46.205128205128204</v>
      </c>
      <c r="L1389" s="3">
        <v>0.46</v>
      </c>
      <c r="M1389" s="1">
        <v>3.8</v>
      </c>
      <c r="N1389" s="11">
        <v>250</v>
      </c>
      <c r="O1389" s="7">
        <f>IF(ISNUMBER(Table3[[#This Row],[rating]]), Table3[[#This Row],[rating]], "")</f>
        <v>3.8</v>
      </c>
      <c r="P1389" s="7">
        <f>Table3[[#This Row],[average rating]] + (Table3[[#This Row],[rating_count]] / 1000)</f>
        <v>4.05</v>
      </c>
      <c r="Q1389" s="7">
        <f>IFERROR(ROUND(VALUE(Table3[[#This Row],[rating]]), 0), "")</f>
        <v>4</v>
      </c>
      <c r="R1389" t="s">
        <v>10550</v>
      </c>
      <c r="S1389" t="s">
        <v>10551</v>
      </c>
      <c r="T1389" t="s">
        <v>10552</v>
      </c>
      <c r="U1389" t="s">
        <v>10553</v>
      </c>
      <c r="V1389" t="s">
        <v>10554</v>
      </c>
      <c r="W1389" t="s">
        <v>10555</v>
      </c>
      <c r="X1389" t="s">
        <v>10556</v>
      </c>
      <c r="Y1389" t="s">
        <v>10557</v>
      </c>
      <c r="Z1389" s="6">
        <f t="shared" si="133"/>
        <v>487500</v>
      </c>
      <c r="AA1389" s="6">
        <f>IFERROR(VALUE(Table3[[#This Row],[potential revenue]]), 0)</f>
        <v>487500</v>
      </c>
      <c r="AB1389" t="str">
        <f t="shared" si="134"/>
        <v>No</v>
      </c>
      <c r="AC1389">
        <f t="shared" si="137"/>
        <v>0</v>
      </c>
      <c r="AD1389" t="str">
        <f t="shared" si="135"/>
        <v>₹200–₹500</v>
      </c>
      <c r="AE1389" t="str">
        <f t="shared" si="136"/>
        <v>41–50%</v>
      </c>
    </row>
    <row r="1390" spans="1:31" x14ac:dyDescent="0.35">
      <c r="A1390" t="s">
        <v>12020</v>
      </c>
      <c r="B1390" t="s">
        <v>10629</v>
      </c>
      <c r="C1390" t="str">
        <f>PROPER(Table3[[#This Row],[product_name2]])</f>
        <v>Kitchenwell Multipurpose Portable Electronic Digital Weighing Scale Weight Machine | Weight Machine | 10 Kg</v>
      </c>
      <c r="D1390" t="s">
        <v>10630</v>
      </c>
      <c r="E1390" t="s">
        <v>8606</v>
      </c>
      <c r="F1390" t="str">
        <f>LEFT(Table3[[#This Row],[category]], FIND("|", Table3[[#This Row],[category]]) - 1)</f>
        <v>Home&amp;Kitchen</v>
      </c>
      <c r="G1390" t="str">
        <f>MID(Table3[[#This Row],[category]], FIND("|", Table3[[#This Row],[category]]) + 1, FIND("|", Table3[[#This Row],[category]], FIND("|", Table3[[#This Row],[category]]) + 1) - FIND("|", Table3[[#This Row],[category]]) - 1)</f>
        <v>Heating,Cooling&amp;AirQuality</v>
      </c>
      <c r="H1390" t="str">
        <f>RIGHT(Table3[[#This Row],[category]], LEN(Table3[[#This Row],[category]]) - FIND("|", Table3[[#This Row],[category]], FIND("|", Table3[[#This Row],[category]]) + 1))</f>
        <v>RoomHeaters|FanHeaters</v>
      </c>
      <c r="I1390" s="6">
        <v>6850</v>
      </c>
      <c r="J1390" s="6">
        <v>11990</v>
      </c>
      <c r="K1390" s="1">
        <f t="shared" si="132"/>
        <v>42.869057547956629</v>
      </c>
      <c r="L1390" s="3">
        <v>0.43</v>
      </c>
      <c r="M1390" s="1">
        <v>3.9</v>
      </c>
      <c r="N1390" s="11">
        <v>144</v>
      </c>
      <c r="O1390" s="7">
        <f>IF(ISNUMBER(Table3[[#This Row],[rating]]), Table3[[#This Row],[rating]], "")</f>
        <v>3.9</v>
      </c>
      <c r="P1390" s="7">
        <f>Table3[[#This Row],[average rating]] + (Table3[[#This Row],[rating_count]] / 1000)</f>
        <v>4.0439999999999996</v>
      </c>
      <c r="Q1390" s="7">
        <f>IFERROR(ROUND(VALUE(Table3[[#This Row],[rating]]), 0), "")</f>
        <v>4</v>
      </c>
      <c r="R1390" t="s">
        <v>12022</v>
      </c>
      <c r="S1390" t="s">
        <v>12023</v>
      </c>
      <c r="T1390" t="s">
        <v>12024</v>
      </c>
      <c r="U1390" t="s">
        <v>12025</v>
      </c>
      <c r="V1390" t="s">
        <v>12026</v>
      </c>
      <c r="W1390" t="s">
        <v>12027</v>
      </c>
      <c r="X1390" t="s">
        <v>12028</v>
      </c>
      <c r="Y1390" t="s">
        <v>12029</v>
      </c>
      <c r="Z1390" s="6">
        <f t="shared" si="133"/>
        <v>1726560</v>
      </c>
      <c r="AA1390" s="6">
        <f>IFERROR(VALUE(Table3[[#This Row],[potential revenue]]), 0)</f>
        <v>1726560</v>
      </c>
      <c r="AB1390" t="str">
        <f t="shared" si="134"/>
        <v>No</v>
      </c>
      <c r="AC1390">
        <f t="shared" si="137"/>
        <v>0</v>
      </c>
      <c r="AD1390" t="str">
        <f t="shared" si="135"/>
        <v>&gt;₹500</v>
      </c>
      <c r="AE1390" t="str">
        <f t="shared" si="136"/>
        <v>41–50%</v>
      </c>
    </row>
    <row r="1391" spans="1:31" x14ac:dyDescent="0.35">
      <c r="A1391" t="s">
        <v>10344</v>
      </c>
      <c r="B1391" t="s">
        <v>9214</v>
      </c>
      <c r="C1391" t="str">
        <f>PROPER(Table3[[#This Row],[product_name2]])</f>
        <v>Butterfly Ekn 1.5-Litre Electric Kettle (Silver With Black)</v>
      </c>
      <c r="D1391" t="s">
        <v>9215</v>
      </c>
      <c r="E1391" t="s">
        <v>8731</v>
      </c>
      <c r="F1391" t="str">
        <f>LEFT(Table3[[#This Row],[category]], FIND("|", Table3[[#This Row],[category]]) - 1)</f>
        <v>Home&amp;Kitchen</v>
      </c>
      <c r="G1391" t="str">
        <f>MID(Table3[[#This Row],[category]], FIND("|", Table3[[#This Row],[category]]) + 1, FIND("|", Table3[[#This Row],[category]], FIND("|", Table3[[#This Row],[category]]) + 1) - FIND("|", Table3[[#This Row],[category]]) - 1)</f>
        <v>Kitchen&amp;HomeAppliances</v>
      </c>
      <c r="H1391" t="str">
        <f>RIGHT(Table3[[#This Row],[category]], LEN(Table3[[#This Row],[category]]) - FIND("|", Table3[[#This Row],[category]], FIND("|", Table3[[#This Row],[category]]) + 1))</f>
        <v>SmallKitchenAppliances|HandBlenders</v>
      </c>
      <c r="I1391" s="6">
        <v>259</v>
      </c>
      <c r="J1391" s="6">
        <v>999</v>
      </c>
      <c r="K1391" s="1">
        <f t="shared" si="132"/>
        <v>74.074074074074076</v>
      </c>
      <c r="L1391" s="3">
        <v>0.74</v>
      </c>
      <c r="M1391" s="1">
        <v>4</v>
      </c>
      <c r="N1391" s="11">
        <v>43</v>
      </c>
      <c r="O1391" s="7">
        <f>IF(ISNUMBER(Table3[[#This Row],[rating]]), Table3[[#This Row],[rating]], "")</f>
        <v>4</v>
      </c>
      <c r="P1391" s="7">
        <f>Table3[[#This Row],[average rating]] + (Table3[[#This Row],[rating_count]] / 1000)</f>
        <v>4.0430000000000001</v>
      </c>
      <c r="Q1391" s="7">
        <f>IFERROR(ROUND(VALUE(Table3[[#This Row],[rating]]), 0), "")</f>
        <v>4</v>
      </c>
      <c r="R1391" t="s">
        <v>10346</v>
      </c>
      <c r="S1391" t="s">
        <v>10347</v>
      </c>
      <c r="T1391" t="s">
        <v>10348</v>
      </c>
      <c r="U1391" t="s">
        <v>10349</v>
      </c>
      <c r="V1391" t="s">
        <v>10350</v>
      </c>
      <c r="W1391" t="s">
        <v>10351</v>
      </c>
      <c r="X1391" t="s">
        <v>10352</v>
      </c>
      <c r="Y1391" t="s">
        <v>10353</v>
      </c>
      <c r="Z1391" s="6">
        <f t="shared" si="133"/>
        <v>42957</v>
      </c>
      <c r="AA1391" s="6">
        <f>IFERROR(VALUE(Table3[[#This Row],[potential revenue]]), 0)</f>
        <v>42957</v>
      </c>
      <c r="AB1391" t="str">
        <f t="shared" si="134"/>
        <v>No</v>
      </c>
      <c r="AC1391">
        <f t="shared" si="137"/>
        <v>0</v>
      </c>
      <c r="AD1391" t="str">
        <f t="shared" si="135"/>
        <v>&gt;₹500</v>
      </c>
      <c r="AE1391" t="str">
        <f t="shared" si="136"/>
        <v>71–80%</v>
      </c>
    </row>
    <row r="1392" spans="1:31" x14ac:dyDescent="0.35">
      <c r="A1392" t="s">
        <v>755</v>
      </c>
      <c r="B1392" t="s">
        <v>7925</v>
      </c>
      <c r="C1392" t="str">
        <f>PROPER(Table3[[#This Row],[product_name2]])</f>
        <v>Redgear Cloak Wired Rgb Wired Over Ear Gaming Headphones With Mic For Pc</v>
      </c>
      <c r="D1392" t="s">
        <v>7926</v>
      </c>
      <c r="E1392" t="s">
        <v>469</v>
      </c>
      <c r="F1392" t="str">
        <f>LEFT(Table3[[#This Row],[category]], FIND("|", Table3[[#This Row],[category]]) - 1)</f>
        <v>Electronics</v>
      </c>
      <c r="G1392" t="str">
        <f>MID(Table3[[#This Row],[category]], FIND("|", Table3[[#This Row],[category]]) + 1, FIND("|", Table3[[#This Row],[category]], FIND("|", Table3[[#This Row],[category]]) + 1) - FIND("|", Table3[[#This Row],[category]]) - 1)</f>
        <v>HomeTheater,TV&amp;Video</v>
      </c>
      <c r="H1392" t="str">
        <f>RIGHT(Table3[[#This Row],[category]], LEN(Table3[[#This Row],[category]]) - FIND("|", Table3[[#This Row],[category]], FIND("|", Table3[[#This Row],[category]]) + 1))</f>
        <v>Accessories|RemoteControls</v>
      </c>
      <c r="I1392" s="6">
        <v>1434</v>
      </c>
      <c r="J1392" s="6">
        <v>3999</v>
      </c>
      <c r="K1392" s="1">
        <f t="shared" si="132"/>
        <v>64.141035258814711</v>
      </c>
      <c r="L1392" s="3">
        <v>0.64</v>
      </c>
      <c r="M1392" s="1">
        <v>4</v>
      </c>
      <c r="N1392" s="11">
        <v>32</v>
      </c>
      <c r="O1392" s="7">
        <f>IF(ISNUMBER(Table3[[#This Row],[rating]]), Table3[[#This Row],[rating]], "")</f>
        <v>4</v>
      </c>
      <c r="P1392" s="7">
        <f>Table3[[#This Row],[average rating]] + (Table3[[#This Row],[rating_count]] / 1000)</f>
        <v>4.032</v>
      </c>
      <c r="Q1392" s="7">
        <f>IFERROR(ROUND(VALUE(Table3[[#This Row],[rating]]), 0), "")</f>
        <v>4</v>
      </c>
      <c r="R1392" t="s">
        <v>757</v>
      </c>
      <c r="S1392" t="s">
        <v>758</v>
      </c>
      <c r="T1392" t="s">
        <v>759</v>
      </c>
      <c r="U1392" t="s">
        <v>760</v>
      </c>
      <c r="V1392" t="s">
        <v>761</v>
      </c>
      <c r="W1392" t="s">
        <v>762</v>
      </c>
      <c r="X1392" t="s">
        <v>763</v>
      </c>
      <c r="Y1392" t="s">
        <v>764</v>
      </c>
      <c r="Z1392" s="6">
        <f t="shared" si="133"/>
        <v>127968</v>
      </c>
      <c r="AA1392" s="6">
        <f>IFERROR(VALUE(Table3[[#This Row],[potential revenue]]), 0)</f>
        <v>127968</v>
      </c>
      <c r="AB1392" t="str">
        <f t="shared" si="134"/>
        <v>Yes</v>
      </c>
      <c r="AC1392">
        <f t="shared" si="137"/>
        <v>0</v>
      </c>
      <c r="AD1392" t="str">
        <f t="shared" si="135"/>
        <v>₹200–₹500</v>
      </c>
      <c r="AE1392" t="str">
        <f t="shared" si="136"/>
        <v>61–70%</v>
      </c>
    </row>
    <row r="1393" spans="1:31" x14ac:dyDescent="0.35">
      <c r="A1393" t="s">
        <v>1866</v>
      </c>
      <c r="B1393" t="s">
        <v>680</v>
      </c>
      <c r="C1393" t="str">
        <f>PROPER(Table3[[#This Row],[product_name2]])</f>
        <v>Cedo 65W Oneplus Dash Warp Charge Cable, Usb A To Type C Data Sync Fast Charging Cable Compatible With One Plus 3 /3T /5 /5T /6 /6T /7 /7T /7 Pro &amp; For All Type C Devices - 1 Meter, Red</v>
      </c>
      <c r="D1393" t="s">
        <v>681</v>
      </c>
      <c r="E1393" t="s">
        <v>1413</v>
      </c>
      <c r="F1393" t="str">
        <f>LEFT(Table3[[#This Row],[category]], FIND("|", Table3[[#This Row],[category]]) - 1)</f>
        <v>Electronics</v>
      </c>
      <c r="G1393" t="str">
        <f>MID(Table3[[#This Row],[category]], FIND("|", Table3[[#This Row],[category]]) + 1, FIND("|", Table3[[#This Row],[category]], FIND("|", Table3[[#This Row],[category]]) + 1) - FIND("|", Table3[[#This Row],[category]]) - 1)</f>
        <v>HomeTheater,TV&amp;Video</v>
      </c>
      <c r="H1393" t="str">
        <f>RIGHT(Table3[[#This Row],[category]], LEN(Table3[[#This Row],[category]]) - FIND("|", Table3[[#This Row],[category]], FIND("|", Table3[[#This Row],[category]]) + 1))</f>
        <v>Projectors</v>
      </c>
      <c r="I1393" s="6">
        <v>6490</v>
      </c>
      <c r="J1393" s="6">
        <v>9990</v>
      </c>
      <c r="K1393" s="1">
        <f t="shared" si="132"/>
        <v>35.035035035035037</v>
      </c>
      <c r="L1393" s="3">
        <v>0.35</v>
      </c>
      <c r="M1393" s="1">
        <v>4</v>
      </c>
      <c r="N1393" s="11">
        <v>27</v>
      </c>
      <c r="O1393" s="7">
        <f>IF(ISNUMBER(Table3[[#This Row],[rating]]), Table3[[#This Row],[rating]], "")</f>
        <v>4</v>
      </c>
      <c r="P1393" s="7">
        <f>Table3[[#This Row],[average rating]] + (Table3[[#This Row],[rating_count]] / 1000)</f>
        <v>4.0270000000000001</v>
      </c>
      <c r="Q1393" s="7">
        <f>IFERROR(ROUND(VALUE(Table3[[#This Row],[rating]]), 0), "")</f>
        <v>4</v>
      </c>
      <c r="R1393" t="s">
        <v>1868</v>
      </c>
      <c r="S1393" t="s">
        <v>1869</v>
      </c>
      <c r="T1393" t="s">
        <v>1870</v>
      </c>
      <c r="U1393" t="s">
        <v>1871</v>
      </c>
      <c r="V1393" t="s">
        <v>1872</v>
      </c>
      <c r="W1393" t="s">
        <v>1873</v>
      </c>
      <c r="X1393" t="s">
        <v>1874</v>
      </c>
      <c r="Y1393" t="s">
        <v>1875</v>
      </c>
      <c r="Z1393" s="6">
        <f t="shared" si="133"/>
        <v>269730</v>
      </c>
      <c r="AA1393" s="6">
        <f>IFERROR(VALUE(Table3[[#This Row],[potential revenue]]), 0)</f>
        <v>269730</v>
      </c>
      <c r="AB1393" t="str">
        <f t="shared" si="134"/>
        <v>Yes</v>
      </c>
      <c r="AC1393">
        <f t="shared" si="137"/>
        <v>0</v>
      </c>
      <c r="AD1393" t="str">
        <f t="shared" si="135"/>
        <v>&gt;₹500</v>
      </c>
      <c r="AE1393" t="str">
        <f t="shared" si="136"/>
        <v>31–40%</v>
      </c>
    </row>
    <row r="1394" spans="1:31" x14ac:dyDescent="0.35">
      <c r="A1394" t="s">
        <v>2181</v>
      </c>
      <c r="B1394" t="s">
        <v>10829</v>
      </c>
      <c r="C1394" t="str">
        <f>PROPER(Table3[[#This Row],[product_name2]])</f>
        <v>Black+Decker Handheld Portable Garment Steamer 1500 Watts With Anti Calc (Violet)</v>
      </c>
      <c r="D1394" t="s">
        <v>10830</v>
      </c>
      <c r="E1394" t="s">
        <v>469</v>
      </c>
      <c r="F1394" t="str">
        <f>LEFT(Table3[[#This Row],[category]], FIND("|", Table3[[#This Row],[category]]) - 1)</f>
        <v>Electronics</v>
      </c>
      <c r="G1394" t="str">
        <f>MID(Table3[[#This Row],[category]], FIND("|", Table3[[#This Row],[category]]) + 1, FIND("|", Table3[[#This Row],[category]], FIND("|", Table3[[#This Row],[category]]) + 1) - FIND("|", Table3[[#This Row],[category]]) - 1)</f>
        <v>HomeTheater,TV&amp;Video</v>
      </c>
      <c r="H1394" t="str">
        <f>RIGHT(Table3[[#This Row],[category]], LEN(Table3[[#This Row],[category]]) - FIND("|", Table3[[#This Row],[category]], FIND("|", Table3[[#This Row],[category]]) + 1))</f>
        <v>Accessories|RemoteControls</v>
      </c>
      <c r="I1394" s="6">
        <v>349</v>
      </c>
      <c r="J1394" s="6">
        <v>1999</v>
      </c>
      <c r="K1394" s="1">
        <f t="shared" si="132"/>
        <v>82.541270635317659</v>
      </c>
      <c r="L1394" s="3">
        <v>0.83</v>
      </c>
      <c r="M1394" s="1">
        <v>3.8</v>
      </c>
      <c r="N1394" s="11">
        <v>197</v>
      </c>
      <c r="O1394" s="7">
        <f>IF(ISNUMBER(Table3[[#This Row],[rating]]), Table3[[#This Row],[rating]], "")</f>
        <v>3.8</v>
      </c>
      <c r="P1394" s="7">
        <f>Table3[[#This Row],[average rating]] + (Table3[[#This Row],[rating_count]] / 1000)</f>
        <v>3.9969999999999999</v>
      </c>
      <c r="Q1394" s="7">
        <f>IFERROR(ROUND(VALUE(Table3[[#This Row],[rating]]), 0), "")</f>
        <v>4</v>
      </c>
      <c r="R1394" t="s">
        <v>2183</v>
      </c>
      <c r="S1394" t="s">
        <v>2184</v>
      </c>
      <c r="T1394" t="s">
        <v>2185</v>
      </c>
      <c r="U1394" t="s">
        <v>2186</v>
      </c>
      <c r="V1394" t="s">
        <v>2187</v>
      </c>
      <c r="W1394" t="s">
        <v>2188</v>
      </c>
      <c r="X1394" t="s">
        <v>2189</v>
      </c>
      <c r="Y1394" t="s">
        <v>2190</v>
      </c>
      <c r="Z1394" s="6">
        <f t="shared" si="133"/>
        <v>393803</v>
      </c>
      <c r="AA1394" s="6">
        <f>IFERROR(VALUE(Table3[[#This Row],[potential revenue]]), 0)</f>
        <v>393803</v>
      </c>
      <c r="AB1394" t="str">
        <f t="shared" si="134"/>
        <v>No</v>
      </c>
      <c r="AC1394">
        <f t="shared" si="137"/>
        <v>0</v>
      </c>
      <c r="AD1394" t="str">
        <f t="shared" si="135"/>
        <v>&gt;₹500</v>
      </c>
      <c r="AE1394" t="str">
        <f t="shared" si="136"/>
        <v>81–90%</v>
      </c>
    </row>
    <row r="1395" spans="1:31" x14ac:dyDescent="0.35">
      <c r="A1395" t="s">
        <v>12957</v>
      </c>
      <c r="B1395" t="s">
        <v>11626</v>
      </c>
      <c r="C1395" t="str">
        <f>PROPER(Table3[[#This Row],[product_name2]])</f>
        <v>Ao Smith Hse-Vas-X-015 Storage 15 Litre Vertical Water Heater (Geyser) White 4 Star</v>
      </c>
      <c r="D1395" t="s">
        <v>11627</v>
      </c>
      <c r="E1395" t="s">
        <v>8606</v>
      </c>
      <c r="F1395" t="str">
        <f>LEFT(Table3[[#This Row],[category]], FIND("|", Table3[[#This Row],[category]]) - 1)</f>
        <v>Home&amp;Kitchen</v>
      </c>
      <c r="G1395" t="str">
        <f>MID(Table3[[#This Row],[category]], FIND("|", Table3[[#This Row],[category]]) + 1, FIND("|", Table3[[#This Row],[category]], FIND("|", Table3[[#This Row],[category]]) + 1) - FIND("|", Table3[[#This Row],[category]]) - 1)</f>
        <v>Heating,Cooling&amp;AirQuality</v>
      </c>
      <c r="H1395" t="str">
        <f>RIGHT(Table3[[#This Row],[category]], LEN(Table3[[#This Row],[category]]) - FIND("|", Table3[[#This Row],[category]], FIND("|", Table3[[#This Row],[category]]) + 1))</f>
        <v>RoomHeaters|FanHeaters</v>
      </c>
      <c r="I1395" s="6">
        <v>2320</v>
      </c>
      <c r="J1395" s="6">
        <v>3290</v>
      </c>
      <c r="K1395" s="1">
        <f t="shared" si="132"/>
        <v>29.483282674772038</v>
      </c>
      <c r="L1395" s="3">
        <v>0.28999999999999998</v>
      </c>
      <c r="M1395" s="1">
        <v>3.8</v>
      </c>
      <c r="N1395" s="11">
        <v>195</v>
      </c>
      <c r="O1395" s="7">
        <f>IF(ISNUMBER(Table3[[#This Row],[rating]]), Table3[[#This Row],[rating]], "")</f>
        <v>3.8</v>
      </c>
      <c r="P1395" s="7">
        <f>Table3[[#This Row],[average rating]] + (Table3[[#This Row],[rating_count]] / 1000)</f>
        <v>3.9949999999999997</v>
      </c>
      <c r="Q1395" s="7">
        <f>IFERROR(ROUND(VALUE(Table3[[#This Row],[rating]]), 0), "")</f>
        <v>4</v>
      </c>
      <c r="R1395" t="s">
        <v>12959</v>
      </c>
      <c r="S1395" t="s">
        <v>12960</v>
      </c>
      <c r="T1395" t="s">
        <v>12961</v>
      </c>
      <c r="U1395" t="s">
        <v>12962</v>
      </c>
      <c r="V1395" t="s">
        <v>12963</v>
      </c>
      <c r="W1395" t="s">
        <v>12964</v>
      </c>
      <c r="X1395" t="s">
        <v>12965</v>
      </c>
      <c r="Y1395" t="s">
        <v>12966</v>
      </c>
      <c r="Z1395" s="6">
        <f t="shared" si="133"/>
        <v>641550</v>
      </c>
      <c r="AA1395" s="6">
        <f>IFERROR(VALUE(Table3[[#This Row],[potential revenue]]), 0)</f>
        <v>641550</v>
      </c>
      <c r="AB1395" t="str">
        <f t="shared" si="134"/>
        <v>Yes</v>
      </c>
      <c r="AC1395">
        <f t="shared" si="137"/>
        <v>0</v>
      </c>
      <c r="AD1395" t="str">
        <f t="shared" si="135"/>
        <v>₹200–₹500</v>
      </c>
      <c r="AE1395" t="str">
        <f t="shared" si="136"/>
        <v>21–30%</v>
      </c>
    </row>
    <row r="1396" spans="1:31" x14ac:dyDescent="0.35">
      <c r="A1396" t="s">
        <v>12676</v>
      </c>
      <c r="B1396" t="s">
        <v>10719</v>
      </c>
      <c r="C1396" t="str">
        <f>PROPER(Table3[[#This Row],[product_name2]])</f>
        <v>Indias¬Æ‚Ñ¢ Electro-Instant Water Geyser A.B.S. Body Shock Proof Can Be Used In Bathroom, Kitchen, Wash Area, Hotels, Hospital Etc.</v>
      </c>
      <c r="D1396" t="s">
        <v>10720</v>
      </c>
      <c r="E1396" t="s">
        <v>8617</v>
      </c>
      <c r="F1396" t="str">
        <f>LEFT(Table3[[#This Row],[category]], FIND("|", Table3[[#This Row],[category]]) - 1)</f>
        <v>Home&amp;Kitchen</v>
      </c>
      <c r="G1396" t="str">
        <f>MID(Table3[[#This Row],[category]], FIND("|", Table3[[#This Row],[category]]) + 1, FIND("|", Table3[[#This Row],[category]], FIND("|", Table3[[#This Row],[category]]) + 1) - FIND("|", Table3[[#This Row],[category]]) - 1)</f>
        <v>Kitchen&amp;HomeAppliances</v>
      </c>
      <c r="H1396" t="str">
        <f>RIGHT(Table3[[#This Row],[category]], LEN(Table3[[#This Row],[category]]) - FIND("|", Table3[[#This Row],[category]], FIND("|", Table3[[#This Row],[category]]) + 1))</f>
        <v>Vacuum,Cleaning&amp;Ironing|Irons,Steamers&amp;Accessories|LintShavers</v>
      </c>
      <c r="I1396" s="6">
        <v>369</v>
      </c>
      <c r="J1396" s="6">
        <v>599</v>
      </c>
      <c r="K1396" s="1">
        <f t="shared" si="132"/>
        <v>38.397328881469114</v>
      </c>
      <c r="L1396" s="3">
        <v>0.38</v>
      </c>
      <c r="M1396" s="1">
        <v>3.9</v>
      </c>
      <c r="N1396" s="11">
        <v>82</v>
      </c>
      <c r="O1396" s="7">
        <f>IF(ISNUMBER(Table3[[#This Row],[rating]]), Table3[[#This Row],[rating]], "")</f>
        <v>3.9</v>
      </c>
      <c r="P1396" s="7">
        <f>Table3[[#This Row],[average rating]] + (Table3[[#This Row],[rating_count]] / 1000)</f>
        <v>3.9819999999999998</v>
      </c>
      <c r="Q1396" s="7">
        <f>IFERROR(ROUND(VALUE(Table3[[#This Row],[rating]]), 0), "")</f>
        <v>4</v>
      </c>
      <c r="R1396" t="s">
        <v>12678</v>
      </c>
      <c r="S1396" t="s">
        <v>12679</v>
      </c>
      <c r="T1396" t="s">
        <v>12680</v>
      </c>
      <c r="U1396" t="s">
        <v>12681</v>
      </c>
      <c r="V1396" t="s">
        <v>12682</v>
      </c>
      <c r="W1396" t="s">
        <v>12683</v>
      </c>
      <c r="X1396" t="s">
        <v>12684</v>
      </c>
      <c r="Y1396" t="s">
        <v>12685</v>
      </c>
      <c r="Z1396" s="6">
        <f t="shared" si="133"/>
        <v>49118</v>
      </c>
      <c r="AA1396" s="6">
        <f>IFERROR(VALUE(Table3[[#This Row],[potential revenue]]), 0)</f>
        <v>49118</v>
      </c>
      <c r="AB1396" t="str">
        <f t="shared" si="134"/>
        <v>No</v>
      </c>
      <c r="AC1396">
        <f t="shared" si="137"/>
        <v>0</v>
      </c>
      <c r="AD1396" t="str">
        <f t="shared" si="135"/>
        <v>&gt;₹500</v>
      </c>
      <c r="AE1396" t="str">
        <f t="shared" si="136"/>
        <v>31–40%</v>
      </c>
    </row>
    <row r="1397" spans="1:31" x14ac:dyDescent="0.35">
      <c r="A1397" t="s">
        <v>1211</v>
      </c>
      <c r="B1397" t="s">
        <v>9574</v>
      </c>
      <c r="C1397" t="str">
        <f>PROPER(Table3[[#This Row],[product_name2]])</f>
        <v>Crompton Insta Comfort Heater 2000 Watts Heat Convector With Adjustable Thermostats, Hybrid Cyan, Standard (‚Äéacgrh- Instacomfort)</v>
      </c>
      <c r="D1397" t="s">
        <v>9575</v>
      </c>
      <c r="E1397" t="s">
        <v>20</v>
      </c>
      <c r="F1397" t="str">
        <f>LEFT(Table3[[#This Row],[category]], FIND("|", Table3[[#This Row],[category]]) - 1)</f>
        <v>Computers&amp;Accessories</v>
      </c>
      <c r="G1397" t="str">
        <f>MID(Table3[[#This Row],[category]], FIND("|", Table3[[#This Row],[category]]) + 1, FIND("|", Table3[[#This Row],[category]], FIND("|", Table3[[#This Row],[category]]) + 1) - FIND("|", Table3[[#This Row],[category]]) - 1)</f>
        <v>Accessories&amp;Peripherals</v>
      </c>
      <c r="H1397" t="str">
        <f>RIGHT(Table3[[#This Row],[category]], LEN(Table3[[#This Row],[category]]) - FIND("|", Table3[[#This Row],[category]], FIND("|", Table3[[#This Row],[category]]) + 1))</f>
        <v>Cables&amp;Accessories|Cables|USBCables</v>
      </c>
      <c r="I1397" s="6">
        <v>179</v>
      </c>
      <c r="J1397" s="6">
        <v>299</v>
      </c>
      <c r="K1397" s="1">
        <f t="shared" si="132"/>
        <v>40.133779264214049</v>
      </c>
      <c r="L1397" s="3">
        <v>0.4</v>
      </c>
      <c r="M1397" s="1">
        <v>3.9</v>
      </c>
      <c r="N1397" s="11">
        <v>81</v>
      </c>
      <c r="O1397" s="7">
        <f>IF(ISNUMBER(Table3[[#This Row],[rating]]), Table3[[#This Row],[rating]], "")</f>
        <v>3.9</v>
      </c>
      <c r="P1397" s="7">
        <f>Table3[[#This Row],[average rating]] + (Table3[[#This Row],[rating_count]] / 1000)</f>
        <v>3.9809999999999999</v>
      </c>
      <c r="Q1397" s="7">
        <f>IFERROR(ROUND(VALUE(Table3[[#This Row],[rating]]), 0), "")</f>
        <v>4</v>
      </c>
      <c r="R1397" t="s">
        <v>1213</v>
      </c>
      <c r="S1397" t="s">
        <v>1214</v>
      </c>
      <c r="T1397" t="s">
        <v>1215</v>
      </c>
      <c r="U1397" t="s">
        <v>1216</v>
      </c>
      <c r="V1397" t="s">
        <v>1217</v>
      </c>
      <c r="W1397" t="s">
        <v>1218</v>
      </c>
      <c r="X1397" t="s">
        <v>1219</v>
      </c>
      <c r="Y1397" t="s">
        <v>1220</v>
      </c>
      <c r="Z1397" s="6">
        <f t="shared" si="133"/>
        <v>24219</v>
      </c>
      <c r="AA1397" s="6">
        <f>IFERROR(VALUE(Table3[[#This Row],[potential revenue]]), 0)</f>
        <v>24219</v>
      </c>
      <c r="AB1397" t="str">
        <f t="shared" si="134"/>
        <v>No</v>
      </c>
      <c r="AC1397">
        <f t="shared" si="137"/>
        <v>0</v>
      </c>
      <c r="AD1397" t="str">
        <f t="shared" si="135"/>
        <v>₹200–₹500</v>
      </c>
      <c r="AE1397" t="str">
        <f t="shared" si="136"/>
        <v>41–50%</v>
      </c>
    </row>
    <row r="1398" spans="1:31" x14ac:dyDescent="0.35">
      <c r="A1398" t="s">
        <v>2089</v>
      </c>
      <c r="B1398" t="s">
        <v>12424</v>
      </c>
      <c r="C1398" t="str">
        <f>PROPER(Table3[[#This Row],[product_name2]])</f>
        <v>Borosil Prime Grill Sandwich Maker (Grey)</v>
      </c>
      <c r="D1398" t="s">
        <v>12425</v>
      </c>
      <c r="E1398" t="s">
        <v>469</v>
      </c>
      <c r="F1398" t="str">
        <f>LEFT(Table3[[#This Row],[category]], FIND("|", Table3[[#This Row],[category]]) - 1)</f>
        <v>Electronics</v>
      </c>
      <c r="G1398" t="str">
        <f>MID(Table3[[#This Row],[category]], FIND("|", Table3[[#This Row],[category]]) + 1, FIND("|", Table3[[#This Row],[category]], FIND("|", Table3[[#This Row],[category]]) + 1) - FIND("|", Table3[[#This Row],[category]]) - 1)</f>
        <v>HomeTheater,TV&amp;Video</v>
      </c>
      <c r="H1398" t="str">
        <f>RIGHT(Table3[[#This Row],[category]], LEN(Table3[[#This Row],[category]]) - FIND("|", Table3[[#This Row],[category]], FIND("|", Table3[[#This Row],[category]]) + 1))</f>
        <v>Accessories|RemoteControls</v>
      </c>
      <c r="I1398" s="6">
        <v>299</v>
      </c>
      <c r="J1398" s="6">
        <v>1199</v>
      </c>
      <c r="K1398" s="1">
        <f t="shared" si="132"/>
        <v>75.062552126772303</v>
      </c>
      <c r="L1398" s="3">
        <v>0.75</v>
      </c>
      <c r="M1398" s="1">
        <v>3.5</v>
      </c>
      <c r="N1398" s="11">
        <v>466</v>
      </c>
      <c r="O1398" s="7">
        <f>IF(ISNUMBER(Table3[[#This Row],[rating]]), Table3[[#This Row],[rating]], "")</f>
        <v>3.5</v>
      </c>
      <c r="P1398" s="7">
        <f>Table3[[#This Row],[average rating]] + (Table3[[#This Row],[rating_count]] / 1000)</f>
        <v>3.9660000000000002</v>
      </c>
      <c r="Q1398" s="7">
        <f>IFERROR(ROUND(VALUE(Table3[[#This Row],[rating]]), 0), "")</f>
        <v>4</v>
      </c>
      <c r="R1398" t="s">
        <v>2091</v>
      </c>
      <c r="S1398" t="s">
        <v>2092</v>
      </c>
      <c r="T1398" t="s">
        <v>2093</v>
      </c>
      <c r="U1398" t="s">
        <v>2094</v>
      </c>
      <c r="V1398" t="s">
        <v>2095</v>
      </c>
      <c r="W1398" t="s">
        <v>2096</v>
      </c>
      <c r="X1398" t="s">
        <v>2097</v>
      </c>
      <c r="Y1398" t="s">
        <v>2098</v>
      </c>
      <c r="Z1398" s="6">
        <f t="shared" si="133"/>
        <v>558734</v>
      </c>
      <c r="AA1398" s="6">
        <f>IFERROR(VALUE(Table3[[#This Row],[potential revenue]]), 0)</f>
        <v>558734</v>
      </c>
      <c r="AB1398" t="str">
        <f t="shared" si="134"/>
        <v>No</v>
      </c>
      <c r="AC1398">
        <f t="shared" si="137"/>
        <v>0</v>
      </c>
      <c r="AD1398" t="str">
        <f t="shared" si="135"/>
        <v>&lt;₹200</v>
      </c>
      <c r="AE1398" t="str">
        <f t="shared" si="136"/>
        <v>71–80%</v>
      </c>
    </row>
    <row r="1399" spans="1:31" x14ac:dyDescent="0.35">
      <c r="A1399" t="s">
        <v>11235</v>
      </c>
      <c r="B1399" t="s">
        <v>11536</v>
      </c>
      <c r="C1399" t="str">
        <f>PROPER(Table3[[#This Row],[product_name2]])</f>
        <v>Havells Gatik Neo 400Mm Pedestal Fan (Aqua Blue)</v>
      </c>
      <c r="D1399" t="s">
        <v>11537</v>
      </c>
      <c r="E1399" t="s">
        <v>8606</v>
      </c>
      <c r="F1399" t="str">
        <f>LEFT(Table3[[#This Row],[category]], FIND("|", Table3[[#This Row],[category]]) - 1)</f>
        <v>Home&amp;Kitchen</v>
      </c>
      <c r="G1399" t="str">
        <f>MID(Table3[[#This Row],[category]], FIND("|", Table3[[#This Row],[category]]) + 1, FIND("|", Table3[[#This Row],[category]], FIND("|", Table3[[#This Row],[category]]) + 1) - FIND("|", Table3[[#This Row],[category]]) - 1)</f>
        <v>Heating,Cooling&amp;AirQuality</v>
      </c>
      <c r="H1399" t="str">
        <f>RIGHT(Table3[[#This Row],[category]], LEN(Table3[[#This Row],[category]]) - FIND("|", Table3[[#This Row],[category]], FIND("|", Table3[[#This Row],[category]]) + 1))</f>
        <v>RoomHeaters|FanHeaters</v>
      </c>
      <c r="I1399" s="6">
        <v>1349</v>
      </c>
      <c r="J1399" s="6">
        <v>2495</v>
      </c>
      <c r="K1399" s="1">
        <f t="shared" si="132"/>
        <v>45.93186372745491</v>
      </c>
      <c r="L1399" s="3">
        <v>0.46</v>
      </c>
      <c r="M1399" s="1">
        <v>3.8</v>
      </c>
      <c r="N1399" s="11">
        <v>166</v>
      </c>
      <c r="O1399" s="7">
        <f>IF(ISNUMBER(Table3[[#This Row],[rating]]), Table3[[#This Row],[rating]], "")</f>
        <v>3.8</v>
      </c>
      <c r="P1399" s="7">
        <f>Table3[[#This Row],[average rating]] + (Table3[[#This Row],[rating_count]] / 1000)</f>
        <v>3.9659999999999997</v>
      </c>
      <c r="Q1399" s="7">
        <f>IFERROR(ROUND(VALUE(Table3[[#This Row],[rating]]), 0), "")</f>
        <v>4</v>
      </c>
      <c r="R1399" t="s">
        <v>11237</v>
      </c>
      <c r="S1399" t="s">
        <v>11238</v>
      </c>
      <c r="T1399" t="s">
        <v>11239</v>
      </c>
      <c r="U1399" t="s">
        <v>11240</v>
      </c>
      <c r="V1399" t="s">
        <v>11241</v>
      </c>
      <c r="W1399" t="s">
        <v>11242</v>
      </c>
      <c r="X1399" t="s">
        <v>11243</v>
      </c>
      <c r="Y1399" t="s">
        <v>11244</v>
      </c>
      <c r="Z1399" s="6">
        <f t="shared" si="133"/>
        <v>414170</v>
      </c>
      <c r="AA1399" s="6">
        <f>IFERROR(VALUE(Table3[[#This Row],[potential revenue]]), 0)</f>
        <v>414170</v>
      </c>
      <c r="AB1399" t="str">
        <f t="shared" si="134"/>
        <v>Yes</v>
      </c>
      <c r="AC1399">
        <f t="shared" si="137"/>
        <v>0</v>
      </c>
      <c r="AD1399" t="str">
        <f t="shared" si="135"/>
        <v>₹200–₹500</v>
      </c>
      <c r="AE1399" t="str">
        <f t="shared" si="136"/>
        <v>41–50%</v>
      </c>
    </row>
    <row r="1400" spans="1:31" x14ac:dyDescent="0.35">
      <c r="A1400" t="s">
        <v>12383</v>
      </c>
      <c r="B1400" t="s">
        <v>10700</v>
      </c>
      <c r="C1400" t="str">
        <f>PROPER(Table3[[#This Row],[product_name2]])</f>
        <v>Havells Instanio 1-Litre 3Kw Instant Water Heater (Geyser), White Blue</v>
      </c>
      <c r="D1400" t="s">
        <v>10701</v>
      </c>
      <c r="E1400" t="s">
        <v>8982</v>
      </c>
      <c r="F1400" t="str">
        <f>LEFT(Table3[[#This Row],[category]], FIND("|", Table3[[#This Row],[category]]) - 1)</f>
        <v>Home&amp;Kitchen</v>
      </c>
      <c r="G1400" t="str">
        <f>MID(Table3[[#This Row],[category]], FIND("|", Table3[[#This Row],[category]]) + 1, FIND("|", Table3[[#This Row],[category]], FIND("|", Table3[[#This Row],[category]]) + 1) - FIND("|", Table3[[#This Row],[category]]) - 1)</f>
        <v>Kitchen&amp;HomeAppliances</v>
      </c>
      <c r="H1400" t="str">
        <f>RIGHT(Table3[[#This Row],[category]], LEN(Table3[[#This Row],[category]]) - FIND("|", Table3[[#This Row],[category]], FIND("|", Table3[[#This Row],[category]]) + 1))</f>
        <v>SmallKitchenAppliances|JuicerMixerGrinders</v>
      </c>
      <c r="I1400" s="6">
        <v>499</v>
      </c>
      <c r="J1400" s="6">
        <v>1299</v>
      </c>
      <c r="K1400" s="1">
        <f t="shared" si="132"/>
        <v>61.585835257890686</v>
      </c>
      <c r="L1400" s="3">
        <v>0.62</v>
      </c>
      <c r="M1400" s="1">
        <v>3.9</v>
      </c>
      <c r="N1400" s="11">
        <v>65</v>
      </c>
      <c r="O1400" s="7">
        <f>IF(ISNUMBER(Table3[[#This Row],[rating]]), Table3[[#This Row],[rating]], "")</f>
        <v>3.9</v>
      </c>
      <c r="P1400" s="7">
        <f>Table3[[#This Row],[average rating]] + (Table3[[#This Row],[rating_count]] / 1000)</f>
        <v>3.9649999999999999</v>
      </c>
      <c r="Q1400" s="7">
        <f>IFERROR(ROUND(VALUE(Table3[[#This Row],[rating]]), 0), "")</f>
        <v>4</v>
      </c>
      <c r="R1400" t="s">
        <v>12385</v>
      </c>
      <c r="S1400" t="s">
        <v>12386</v>
      </c>
      <c r="T1400" t="s">
        <v>12387</v>
      </c>
      <c r="U1400" t="s">
        <v>12388</v>
      </c>
      <c r="V1400" t="s">
        <v>12389</v>
      </c>
      <c r="W1400" t="s">
        <v>12390</v>
      </c>
      <c r="X1400" t="s">
        <v>12391</v>
      </c>
      <c r="Y1400" t="s">
        <v>12392</v>
      </c>
      <c r="Z1400" s="6">
        <f t="shared" si="133"/>
        <v>84435</v>
      </c>
      <c r="AA1400" s="6">
        <f>IFERROR(VALUE(Table3[[#This Row],[potential revenue]]), 0)</f>
        <v>84435</v>
      </c>
      <c r="AB1400" t="str">
        <f t="shared" si="134"/>
        <v>No</v>
      </c>
      <c r="AC1400">
        <f t="shared" si="137"/>
        <v>0</v>
      </c>
      <c r="AD1400" t="str">
        <f t="shared" si="135"/>
        <v>&gt;₹500</v>
      </c>
      <c r="AE1400" t="str">
        <f t="shared" si="136"/>
        <v>61–70%</v>
      </c>
    </row>
    <row r="1401" spans="1:31" x14ac:dyDescent="0.35">
      <c r="A1401" t="s">
        <v>1727</v>
      </c>
      <c r="B1401" t="s">
        <v>9655</v>
      </c>
      <c r="C1401" t="str">
        <f>PROPER(Table3[[#This Row],[product_name2]])</f>
        <v>Kitchen Mart Stainless Steel South Indian Filter Coffee Drip Maker, Madras Kappi, Drip Decotion Maker160Ml (2 Cup)</v>
      </c>
      <c r="D1401" t="s">
        <v>9656</v>
      </c>
      <c r="E1401" t="s">
        <v>20</v>
      </c>
      <c r="F1401" t="str">
        <f>LEFT(Table3[[#This Row],[category]], FIND("|", Table3[[#This Row],[category]]) - 1)</f>
        <v>Computers&amp;Accessories</v>
      </c>
      <c r="G1401" t="str">
        <f>MID(Table3[[#This Row],[category]], FIND("|", Table3[[#This Row],[category]]) + 1, FIND("|", Table3[[#This Row],[category]], FIND("|", Table3[[#This Row],[category]]) + 1) - FIND("|", Table3[[#This Row],[category]]) - 1)</f>
        <v>Accessories&amp;Peripherals</v>
      </c>
      <c r="H1401" t="str">
        <f>RIGHT(Table3[[#This Row],[category]], LEN(Table3[[#This Row],[category]]) - FIND("|", Table3[[#This Row],[category]], FIND("|", Table3[[#This Row],[category]]) + 1))</f>
        <v>Cables&amp;Accessories|Cables|USBCables</v>
      </c>
      <c r="I1401" s="6">
        <v>139</v>
      </c>
      <c r="J1401" s="6">
        <v>549</v>
      </c>
      <c r="K1401" s="1">
        <f t="shared" si="132"/>
        <v>74.681238615664853</v>
      </c>
      <c r="L1401" s="3">
        <v>0.75</v>
      </c>
      <c r="M1401" s="1">
        <v>3.9</v>
      </c>
      <c r="N1401" s="11">
        <v>61</v>
      </c>
      <c r="O1401" s="7">
        <f>IF(ISNUMBER(Table3[[#This Row],[rating]]), Table3[[#This Row],[rating]], "")</f>
        <v>3.9</v>
      </c>
      <c r="P1401" s="7">
        <f>Table3[[#This Row],[average rating]] + (Table3[[#This Row],[rating_count]] / 1000)</f>
        <v>3.9609999999999999</v>
      </c>
      <c r="Q1401" s="7">
        <f>IFERROR(ROUND(VALUE(Table3[[#This Row],[rating]]), 0), "")</f>
        <v>4</v>
      </c>
      <c r="R1401" t="s">
        <v>1729</v>
      </c>
      <c r="S1401" t="s">
        <v>1730</v>
      </c>
      <c r="T1401" t="s">
        <v>1731</v>
      </c>
      <c r="U1401" t="s">
        <v>1732</v>
      </c>
      <c r="V1401" t="s">
        <v>1733</v>
      </c>
      <c r="W1401" t="s">
        <v>1734</v>
      </c>
      <c r="X1401" t="s">
        <v>1735</v>
      </c>
      <c r="Y1401" t="s">
        <v>1736</v>
      </c>
      <c r="Z1401" s="6">
        <f t="shared" si="133"/>
        <v>33489</v>
      </c>
      <c r="AA1401" s="6">
        <f>IFERROR(VALUE(Table3[[#This Row],[potential revenue]]), 0)</f>
        <v>33489</v>
      </c>
      <c r="AB1401" t="str">
        <f t="shared" si="134"/>
        <v>Yes</v>
      </c>
      <c r="AC1401">
        <f t="shared" si="137"/>
        <v>0</v>
      </c>
      <c r="AD1401" t="str">
        <f t="shared" si="135"/>
        <v>₹200–₹500</v>
      </c>
      <c r="AE1401" t="str">
        <f t="shared" si="136"/>
        <v>71–80%</v>
      </c>
    </row>
    <row r="1402" spans="1:31" x14ac:dyDescent="0.35">
      <c r="A1402" t="s">
        <v>2099</v>
      </c>
      <c r="B1402" t="s">
        <v>9687</v>
      </c>
      <c r="C1402" t="str">
        <f>PROPER(Table3[[#This Row],[product_name2]])</f>
        <v>Hul Pureit Germkill Kit For Classic 23 L Water Purifier - 3000 L Capacity</v>
      </c>
      <c r="D1402" t="s">
        <v>9688</v>
      </c>
      <c r="E1402" t="s">
        <v>20</v>
      </c>
      <c r="F1402" t="str">
        <f>LEFT(Table3[[#This Row],[category]], FIND("|", Table3[[#This Row],[category]]) - 1)</f>
        <v>Computers&amp;Accessories</v>
      </c>
      <c r="G1402" t="str">
        <f>MID(Table3[[#This Row],[category]], FIND("|", Table3[[#This Row],[category]]) + 1, FIND("|", Table3[[#This Row],[category]], FIND("|", Table3[[#This Row],[category]]) + 1) - FIND("|", Table3[[#This Row],[category]]) - 1)</f>
        <v>Accessories&amp;Peripherals</v>
      </c>
      <c r="H1402" t="str">
        <f>RIGHT(Table3[[#This Row],[category]], LEN(Table3[[#This Row],[category]]) - FIND("|", Table3[[#This Row],[category]], FIND("|", Table3[[#This Row],[category]]) + 1))</f>
        <v>Cables&amp;Accessories|Cables|USBCables</v>
      </c>
      <c r="I1402" s="6">
        <v>128.31</v>
      </c>
      <c r="J1402" s="6">
        <v>549</v>
      </c>
      <c r="K1402" s="1">
        <f t="shared" si="132"/>
        <v>76.62841530054645</v>
      </c>
      <c r="L1402" s="3">
        <v>0.77</v>
      </c>
      <c r="M1402" s="1">
        <v>3.9</v>
      </c>
      <c r="N1402" s="11">
        <v>61</v>
      </c>
      <c r="O1402" s="7">
        <f>IF(ISNUMBER(Table3[[#This Row],[rating]]), Table3[[#This Row],[rating]], "")</f>
        <v>3.9</v>
      </c>
      <c r="P1402" s="7">
        <f>Table3[[#This Row],[average rating]] + (Table3[[#This Row],[rating_count]] / 1000)</f>
        <v>3.9609999999999999</v>
      </c>
      <c r="Q1402" s="7">
        <f>IFERROR(ROUND(VALUE(Table3[[#This Row],[rating]]), 0), "")</f>
        <v>4</v>
      </c>
      <c r="R1402" t="s">
        <v>1729</v>
      </c>
      <c r="S1402" t="s">
        <v>1730</v>
      </c>
      <c r="T1402" t="s">
        <v>1731</v>
      </c>
      <c r="U1402" t="s">
        <v>1732</v>
      </c>
      <c r="V1402" t="s">
        <v>1733</v>
      </c>
      <c r="W1402" t="s">
        <v>1734</v>
      </c>
      <c r="X1402" t="s">
        <v>2101</v>
      </c>
      <c r="Y1402" t="s">
        <v>2102</v>
      </c>
      <c r="Z1402" s="6">
        <f t="shared" si="133"/>
        <v>33489</v>
      </c>
      <c r="AA1402" s="6">
        <f>IFERROR(VALUE(Table3[[#This Row],[potential revenue]]), 0)</f>
        <v>33489</v>
      </c>
      <c r="AB1402" t="str">
        <f t="shared" si="134"/>
        <v>Yes</v>
      </c>
      <c r="AC1402">
        <f t="shared" si="137"/>
        <v>0</v>
      </c>
      <c r="AD1402" t="str">
        <f t="shared" si="135"/>
        <v>&lt;₹200</v>
      </c>
      <c r="AE1402" t="str">
        <f t="shared" si="136"/>
        <v>71–80%</v>
      </c>
    </row>
    <row r="1403" spans="1:31" x14ac:dyDescent="0.35">
      <c r="A1403" t="s">
        <v>1467</v>
      </c>
      <c r="B1403" t="s">
        <v>9624</v>
      </c>
      <c r="C1403" t="str">
        <f>PROPER(Table3[[#This Row],[product_name2]])</f>
        <v>Bajaj Ofr Room Heater, 13 Fin 2900 Watts Oil Filled Room Heater With 400W Ptc Ceramic Fan Heater, Isi Approved (Majesty 13F Plus Black)</v>
      </c>
      <c r="D1403" t="s">
        <v>9625</v>
      </c>
      <c r="E1403" t="s">
        <v>20</v>
      </c>
      <c r="F1403" t="str">
        <f>LEFT(Table3[[#This Row],[category]], FIND("|", Table3[[#This Row],[category]]) - 1)</f>
        <v>Computers&amp;Accessories</v>
      </c>
      <c r="G1403" t="str">
        <f>MID(Table3[[#This Row],[category]], FIND("|", Table3[[#This Row],[category]]) + 1, FIND("|", Table3[[#This Row],[category]], FIND("|", Table3[[#This Row],[category]]) + 1) - FIND("|", Table3[[#This Row],[category]]) - 1)</f>
        <v>Accessories&amp;Peripherals</v>
      </c>
      <c r="H1403" t="str">
        <f>RIGHT(Table3[[#This Row],[category]], LEN(Table3[[#This Row],[category]]) - FIND("|", Table3[[#This Row],[category]], FIND("|", Table3[[#This Row],[category]]) + 1))</f>
        <v>Cables&amp;Accessories|Cables|USBCables</v>
      </c>
      <c r="I1403" s="6">
        <v>149</v>
      </c>
      <c r="J1403" s="6">
        <v>399</v>
      </c>
      <c r="K1403" s="1">
        <f t="shared" si="132"/>
        <v>62.656641604010019</v>
      </c>
      <c r="L1403" s="3">
        <v>0.63</v>
      </c>
      <c r="M1403" s="1">
        <v>3.9</v>
      </c>
      <c r="N1403" s="11">
        <v>57</v>
      </c>
      <c r="O1403" s="7">
        <f>IF(ISNUMBER(Table3[[#This Row],[rating]]), Table3[[#This Row],[rating]], "")</f>
        <v>3.9</v>
      </c>
      <c r="P1403" s="7">
        <f>Table3[[#This Row],[average rating]] + (Table3[[#This Row],[rating_count]] / 1000)</f>
        <v>3.9569999999999999</v>
      </c>
      <c r="Q1403" s="7">
        <f>IFERROR(ROUND(VALUE(Table3[[#This Row],[rating]]), 0), "")</f>
        <v>4</v>
      </c>
      <c r="R1403" t="s">
        <v>1469</v>
      </c>
      <c r="S1403" t="s">
        <v>1470</v>
      </c>
      <c r="T1403" t="s">
        <v>1471</v>
      </c>
      <c r="U1403" t="s">
        <v>1472</v>
      </c>
      <c r="V1403" t="s">
        <v>1473</v>
      </c>
      <c r="W1403" t="s">
        <v>1474</v>
      </c>
      <c r="X1403" t="s">
        <v>1475</v>
      </c>
      <c r="Y1403" t="s">
        <v>1476</v>
      </c>
      <c r="Z1403" s="6">
        <f t="shared" si="133"/>
        <v>22743</v>
      </c>
      <c r="AA1403" s="6">
        <f>IFERROR(VALUE(Table3[[#This Row],[potential revenue]]), 0)</f>
        <v>22743</v>
      </c>
      <c r="AB1403" t="str">
        <f t="shared" si="134"/>
        <v>Yes</v>
      </c>
      <c r="AC1403">
        <f t="shared" si="137"/>
        <v>0</v>
      </c>
      <c r="AD1403" t="str">
        <f t="shared" si="135"/>
        <v>&lt;₹200</v>
      </c>
      <c r="AE1403" t="str">
        <f t="shared" si="136"/>
        <v>61–70%</v>
      </c>
    </row>
    <row r="1404" spans="1:31" x14ac:dyDescent="0.35">
      <c r="A1404" t="s">
        <v>2008</v>
      </c>
      <c r="B1404" t="s">
        <v>11736</v>
      </c>
      <c r="C1404" t="str">
        <f>PROPER(Table3[[#This Row],[product_name2]])</f>
        <v>Amazon Basics 300 W Hand Blender With Stainless Steel Stem For Hot/Cold Blending And In-Built Cord Hook, Isi-Marked, Black</v>
      </c>
      <c r="D1404" t="s">
        <v>11737</v>
      </c>
      <c r="E1404" t="s">
        <v>469</v>
      </c>
      <c r="F1404" t="str">
        <f>LEFT(Table3[[#This Row],[category]], FIND("|", Table3[[#This Row],[category]]) - 1)</f>
        <v>Electronics</v>
      </c>
      <c r="G1404" t="str">
        <f>MID(Table3[[#This Row],[category]], FIND("|", Table3[[#This Row],[category]]) + 1, FIND("|", Table3[[#This Row],[category]], FIND("|", Table3[[#This Row],[category]]) + 1) - FIND("|", Table3[[#This Row],[category]]) - 1)</f>
        <v>HomeTheater,TV&amp;Video</v>
      </c>
      <c r="H1404" t="str">
        <f>RIGHT(Table3[[#This Row],[category]], LEN(Table3[[#This Row],[category]]) - FIND("|", Table3[[#This Row],[category]], FIND("|", Table3[[#This Row],[category]]) + 1))</f>
        <v>Accessories|RemoteControls</v>
      </c>
      <c r="I1404" s="6">
        <v>213</v>
      </c>
      <c r="J1404" s="6">
        <v>499</v>
      </c>
      <c r="K1404" s="1">
        <f t="shared" si="132"/>
        <v>57.314629258517037</v>
      </c>
      <c r="L1404" s="3">
        <v>0.56999999999999995</v>
      </c>
      <c r="M1404" s="1">
        <v>3.7</v>
      </c>
      <c r="N1404" s="11">
        <v>246</v>
      </c>
      <c r="O1404" s="7">
        <f>IF(ISNUMBER(Table3[[#This Row],[rating]]), Table3[[#This Row],[rating]], "")</f>
        <v>3.7</v>
      </c>
      <c r="P1404" s="7">
        <f>Table3[[#This Row],[average rating]] + (Table3[[#This Row],[rating_count]] / 1000)</f>
        <v>3.9460000000000002</v>
      </c>
      <c r="Q1404" s="7">
        <f>IFERROR(ROUND(VALUE(Table3[[#This Row],[rating]]), 0), "")</f>
        <v>4</v>
      </c>
      <c r="R1404" t="s">
        <v>2010</v>
      </c>
      <c r="S1404" t="s">
        <v>2011</v>
      </c>
      <c r="T1404" t="s">
        <v>2012</v>
      </c>
      <c r="U1404" t="s">
        <v>2013</v>
      </c>
      <c r="V1404" t="s">
        <v>2014</v>
      </c>
      <c r="W1404" t="s">
        <v>2015</v>
      </c>
      <c r="X1404" t="s">
        <v>2016</v>
      </c>
      <c r="Y1404" t="s">
        <v>2017</v>
      </c>
      <c r="Z1404" s="6">
        <f t="shared" si="133"/>
        <v>122754</v>
      </c>
      <c r="AA1404" s="6">
        <f>IFERROR(VALUE(Table3[[#This Row],[potential revenue]]), 0)</f>
        <v>122754</v>
      </c>
      <c r="AB1404" t="str">
        <f t="shared" si="134"/>
        <v>Yes</v>
      </c>
      <c r="AC1404">
        <f t="shared" si="137"/>
        <v>0</v>
      </c>
      <c r="AD1404" t="str">
        <f t="shared" si="135"/>
        <v>&lt;₹200</v>
      </c>
      <c r="AE1404" t="str">
        <f t="shared" si="136"/>
        <v>51–60%</v>
      </c>
    </row>
    <row r="1405" spans="1:31" x14ac:dyDescent="0.35">
      <c r="A1405" t="s">
        <v>11989</v>
      </c>
      <c r="B1405" t="s">
        <v>11566</v>
      </c>
      <c r="C1405" t="str">
        <f>PROPER(Table3[[#This Row],[product_name2]])</f>
        <v>Nirdambhay Mini Bag Sealer, 2 In 1 Heat Sealer And Cutter Handheld Sealing Machine Portable Bag Resealer Sealer For Plastic Bags Food Storage Snack Fresh Bag Sealer (Including 2 Aa Battery)</v>
      </c>
      <c r="D1405" t="s">
        <v>11567</v>
      </c>
      <c r="E1405" t="s">
        <v>8690</v>
      </c>
      <c r="F1405" t="str">
        <f>LEFT(Table3[[#This Row],[category]], FIND("|", Table3[[#This Row],[category]]) - 1)</f>
        <v>Home&amp;Kitchen</v>
      </c>
      <c r="G1405" t="str">
        <f>MID(Table3[[#This Row],[category]], FIND("|", Table3[[#This Row],[category]]) + 1, FIND("|", Table3[[#This Row],[category]], FIND("|", Table3[[#This Row],[category]]) + 1) - FIND("|", Table3[[#This Row],[category]]) - 1)</f>
        <v>Kitchen&amp;HomeAppliances</v>
      </c>
      <c r="H1405" t="str">
        <f>RIGHT(Table3[[#This Row],[category]], LEN(Table3[[#This Row],[category]]) - FIND("|", Table3[[#This Row],[category]], FIND("|", Table3[[#This Row],[category]]) + 1))</f>
        <v>SmallKitchenAppliances|InductionCooktop</v>
      </c>
      <c r="I1405" s="6">
        <v>697</v>
      </c>
      <c r="J1405" s="6">
        <v>1499</v>
      </c>
      <c r="K1405" s="1">
        <f t="shared" si="132"/>
        <v>53.502334889926615</v>
      </c>
      <c r="L1405" s="3">
        <v>0.54</v>
      </c>
      <c r="M1405" s="1">
        <v>3.8</v>
      </c>
      <c r="N1405" s="11">
        <v>144</v>
      </c>
      <c r="O1405" s="7">
        <f>IF(ISNUMBER(Table3[[#This Row],[rating]]), Table3[[#This Row],[rating]], "")</f>
        <v>3.8</v>
      </c>
      <c r="P1405" s="7">
        <f>Table3[[#This Row],[average rating]] + (Table3[[#This Row],[rating_count]] / 1000)</f>
        <v>3.944</v>
      </c>
      <c r="Q1405" s="7">
        <f>IFERROR(ROUND(VALUE(Table3[[#This Row],[rating]]), 0), "")</f>
        <v>4</v>
      </c>
      <c r="R1405" t="s">
        <v>11991</v>
      </c>
      <c r="S1405" t="s">
        <v>11992</v>
      </c>
      <c r="T1405" t="s">
        <v>11993</v>
      </c>
      <c r="U1405" t="s">
        <v>11994</v>
      </c>
      <c r="V1405" t="s">
        <v>11995</v>
      </c>
      <c r="W1405" t="s">
        <v>11996</v>
      </c>
      <c r="X1405" t="s">
        <v>11997</v>
      </c>
      <c r="Y1405" t="s">
        <v>11998</v>
      </c>
      <c r="Z1405" s="6">
        <f t="shared" si="133"/>
        <v>215856</v>
      </c>
      <c r="AA1405" s="6">
        <f>IFERROR(VALUE(Table3[[#This Row],[potential revenue]]), 0)</f>
        <v>215856</v>
      </c>
      <c r="AB1405" t="str">
        <f t="shared" si="134"/>
        <v>Yes</v>
      </c>
      <c r="AC1405">
        <f t="shared" si="137"/>
        <v>0</v>
      </c>
      <c r="AD1405" t="str">
        <f t="shared" si="135"/>
        <v>₹200–₹500</v>
      </c>
      <c r="AE1405" t="str">
        <f t="shared" si="136"/>
        <v>51–60%</v>
      </c>
    </row>
    <row r="1406" spans="1:31" x14ac:dyDescent="0.35">
      <c r="A1406" t="s">
        <v>1856</v>
      </c>
      <c r="B1406" t="s">
        <v>12091</v>
      </c>
      <c r="C1406" t="str">
        <f>PROPER(Table3[[#This Row],[product_name2]])</f>
        <v>Esn 999 Supreme Quality 1500W Immersion Water Heater Rod (Black)</v>
      </c>
      <c r="D1406" t="s">
        <v>12092</v>
      </c>
      <c r="E1406" t="s">
        <v>469</v>
      </c>
      <c r="F1406" t="str">
        <f>LEFT(Table3[[#This Row],[category]], FIND("|", Table3[[#This Row],[category]]) - 1)</f>
        <v>Electronics</v>
      </c>
      <c r="G1406" t="str">
        <f>MID(Table3[[#This Row],[category]], FIND("|", Table3[[#This Row],[category]]) + 1, FIND("|", Table3[[#This Row],[category]], FIND("|", Table3[[#This Row],[category]]) + 1) - FIND("|", Table3[[#This Row],[category]]) - 1)</f>
        <v>HomeTheater,TV&amp;Video</v>
      </c>
      <c r="H1406" t="str">
        <f>RIGHT(Table3[[#This Row],[category]], LEN(Table3[[#This Row],[category]]) - FIND("|", Table3[[#This Row],[category]], FIND("|", Table3[[#This Row],[category]]) + 1))</f>
        <v>Accessories|RemoteControls</v>
      </c>
      <c r="I1406" s="6">
        <v>204</v>
      </c>
      <c r="J1406" s="6">
        <v>599</v>
      </c>
      <c r="K1406" s="1">
        <f t="shared" si="132"/>
        <v>65.943238731218699</v>
      </c>
      <c r="L1406" s="3">
        <v>0.66</v>
      </c>
      <c r="M1406" s="1">
        <v>3.6</v>
      </c>
      <c r="N1406" s="11">
        <v>339</v>
      </c>
      <c r="O1406" s="7">
        <f>IF(ISNUMBER(Table3[[#This Row],[rating]]), Table3[[#This Row],[rating]], "")</f>
        <v>3.6</v>
      </c>
      <c r="P1406" s="7">
        <f>Table3[[#This Row],[average rating]] + (Table3[[#This Row],[rating_count]] / 1000)</f>
        <v>3.9390000000000001</v>
      </c>
      <c r="Q1406" s="7">
        <f>IFERROR(ROUND(VALUE(Table3[[#This Row],[rating]]), 0), "")</f>
        <v>4</v>
      </c>
      <c r="R1406" t="s">
        <v>1858</v>
      </c>
      <c r="S1406" t="s">
        <v>1859</v>
      </c>
      <c r="T1406" t="s">
        <v>1860</v>
      </c>
      <c r="U1406" t="s">
        <v>1861</v>
      </c>
      <c r="V1406" t="s">
        <v>1862</v>
      </c>
      <c r="W1406" t="s">
        <v>1863</v>
      </c>
      <c r="X1406" t="s">
        <v>1864</v>
      </c>
      <c r="Y1406" t="s">
        <v>1865</v>
      </c>
      <c r="Z1406" s="6">
        <f t="shared" si="133"/>
        <v>203061</v>
      </c>
      <c r="AA1406" s="6">
        <f>IFERROR(VALUE(Table3[[#This Row],[potential revenue]]), 0)</f>
        <v>203061</v>
      </c>
      <c r="AB1406" t="str">
        <f t="shared" si="134"/>
        <v>Yes</v>
      </c>
      <c r="AC1406">
        <f t="shared" si="137"/>
        <v>0</v>
      </c>
      <c r="AD1406" t="str">
        <f t="shared" si="135"/>
        <v>&gt;₹500</v>
      </c>
      <c r="AE1406" t="str">
        <f t="shared" si="136"/>
        <v>61–70%</v>
      </c>
    </row>
    <row r="1407" spans="1:31" x14ac:dyDescent="0.35">
      <c r="A1407" t="s">
        <v>2912</v>
      </c>
      <c r="B1407" t="s">
        <v>10879</v>
      </c>
      <c r="C1407" t="str">
        <f>PROPER(Table3[[#This Row],[product_name2]])</f>
        <v>Dr Trust Electronic Kitchen Digital Scale Weighing Machine (Blue)</v>
      </c>
      <c r="D1407" t="s">
        <v>10880</v>
      </c>
      <c r="E1407" t="s">
        <v>469</v>
      </c>
      <c r="F1407" t="str">
        <f>LEFT(Table3[[#This Row],[category]], FIND("|", Table3[[#This Row],[category]]) - 1)</f>
        <v>Electronics</v>
      </c>
      <c r="G1407" t="str">
        <f>MID(Table3[[#This Row],[category]], FIND("|", Table3[[#This Row],[category]]) + 1, FIND("|", Table3[[#This Row],[category]], FIND("|", Table3[[#This Row],[category]]) + 1) - FIND("|", Table3[[#This Row],[category]]) - 1)</f>
        <v>HomeTheater,TV&amp;Video</v>
      </c>
      <c r="H1407" t="str">
        <f>RIGHT(Table3[[#This Row],[category]], LEN(Table3[[#This Row],[category]]) - FIND("|", Table3[[#This Row],[category]], FIND("|", Table3[[#This Row],[category]]) + 1))</f>
        <v>Accessories|RemoteControls</v>
      </c>
      <c r="I1407" s="6">
        <v>197</v>
      </c>
      <c r="J1407" s="6">
        <v>499</v>
      </c>
      <c r="K1407" s="1">
        <f t="shared" si="132"/>
        <v>60.521042084168343</v>
      </c>
      <c r="L1407" s="3">
        <v>0.61</v>
      </c>
      <c r="M1407" s="1">
        <v>3.8</v>
      </c>
      <c r="N1407" s="11">
        <v>136</v>
      </c>
      <c r="O1407" s="7">
        <f>IF(ISNUMBER(Table3[[#This Row],[rating]]), Table3[[#This Row],[rating]], "")</f>
        <v>3.8</v>
      </c>
      <c r="P1407" s="7">
        <f>Table3[[#This Row],[average rating]] + (Table3[[#This Row],[rating_count]] / 1000)</f>
        <v>3.9359999999999999</v>
      </c>
      <c r="Q1407" s="7">
        <f>IFERROR(ROUND(VALUE(Table3[[#This Row],[rating]]), 0), "")</f>
        <v>4</v>
      </c>
      <c r="R1407" t="s">
        <v>2914</v>
      </c>
      <c r="S1407" t="s">
        <v>2915</v>
      </c>
      <c r="T1407" t="s">
        <v>2916</v>
      </c>
      <c r="U1407" t="s">
        <v>2917</v>
      </c>
      <c r="V1407" t="s">
        <v>2918</v>
      </c>
      <c r="W1407" t="s">
        <v>2919</v>
      </c>
      <c r="X1407" t="s">
        <v>2920</v>
      </c>
      <c r="Y1407" t="s">
        <v>2921</v>
      </c>
      <c r="Z1407" s="6">
        <f t="shared" si="133"/>
        <v>67864</v>
      </c>
      <c r="AA1407" s="6">
        <f>IFERROR(VALUE(Table3[[#This Row],[potential revenue]]), 0)</f>
        <v>67864</v>
      </c>
      <c r="AB1407" t="str">
        <f t="shared" si="134"/>
        <v>Yes</v>
      </c>
      <c r="AC1407">
        <f t="shared" si="137"/>
        <v>0</v>
      </c>
      <c r="AD1407" t="str">
        <f t="shared" si="135"/>
        <v>₹200–₹500</v>
      </c>
      <c r="AE1407" t="str">
        <f t="shared" si="136"/>
        <v>61–70%</v>
      </c>
    </row>
    <row r="1408" spans="1:31" x14ac:dyDescent="0.35">
      <c r="A1408" t="s">
        <v>12696</v>
      </c>
      <c r="B1408" t="s">
        <v>11616</v>
      </c>
      <c r="C1408" t="str">
        <f>PROPER(Table3[[#This Row],[product_name2]])</f>
        <v>Zuvexa Egg Boiler Poacher Automatic Off Steaming, Cooking, Boiling Double Layer 14 Egg Boiler (Multicolor)‚Ä¶</v>
      </c>
      <c r="D1408" t="s">
        <v>11617</v>
      </c>
      <c r="E1408" t="s">
        <v>8753</v>
      </c>
      <c r="F1408" t="str">
        <f>LEFT(Table3[[#This Row],[category]], FIND("|", Table3[[#This Row],[category]]) - 1)</f>
        <v>Home&amp;Kitchen</v>
      </c>
      <c r="G1408" t="str">
        <f>MID(Table3[[#This Row],[category]], FIND("|", Table3[[#This Row],[category]]) + 1, FIND("|", Table3[[#This Row],[category]], FIND("|", Table3[[#This Row],[category]]) + 1) - FIND("|", Table3[[#This Row],[category]]) - 1)</f>
        <v>Kitchen&amp;HomeAppliances</v>
      </c>
      <c r="H1408" t="str">
        <f>RIGHT(Table3[[#This Row],[category]], LEN(Table3[[#This Row],[category]]) - FIND("|", Table3[[#This Row],[category]], FIND("|", Table3[[#This Row],[category]]) + 1))</f>
        <v>SmallKitchenAppliances|MixerGrinders</v>
      </c>
      <c r="I1408" s="6">
        <v>1199</v>
      </c>
      <c r="J1408" s="6">
        <v>2990</v>
      </c>
      <c r="K1408" s="1">
        <f t="shared" si="132"/>
        <v>59.899665551839462</v>
      </c>
      <c r="L1408" s="3">
        <v>0.6</v>
      </c>
      <c r="M1408" s="1">
        <v>3.8</v>
      </c>
      <c r="N1408" s="11">
        <v>133</v>
      </c>
      <c r="O1408" s="7">
        <f>IF(ISNUMBER(Table3[[#This Row],[rating]]), Table3[[#This Row],[rating]], "")</f>
        <v>3.8</v>
      </c>
      <c r="P1408" s="7">
        <f>Table3[[#This Row],[average rating]] + (Table3[[#This Row],[rating_count]] / 1000)</f>
        <v>3.9329999999999998</v>
      </c>
      <c r="Q1408" s="7">
        <f>IFERROR(ROUND(VALUE(Table3[[#This Row],[rating]]), 0), "")</f>
        <v>4</v>
      </c>
      <c r="R1408" t="s">
        <v>12698</v>
      </c>
      <c r="S1408" t="s">
        <v>12699</v>
      </c>
      <c r="T1408" t="s">
        <v>12700</v>
      </c>
      <c r="U1408" t="s">
        <v>12701</v>
      </c>
      <c r="V1408" t="s">
        <v>12702</v>
      </c>
      <c r="W1408" t="s">
        <v>12703</v>
      </c>
      <c r="X1408" t="s">
        <v>12704</v>
      </c>
      <c r="Y1408" t="s">
        <v>12705</v>
      </c>
      <c r="Z1408" s="6">
        <f t="shared" si="133"/>
        <v>397670</v>
      </c>
      <c r="AA1408" s="6">
        <f>IFERROR(VALUE(Table3[[#This Row],[potential revenue]]), 0)</f>
        <v>397670</v>
      </c>
      <c r="AB1408" t="str">
        <f t="shared" si="134"/>
        <v>Yes</v>
      </c>
      <c r="AC1408">
        <f t="shared" si="137"/>
        <v>0</v>
      </c>
      <c r="AD1408" t="str">
        <f t="shared" si="135"/>
        <v>&lt;₹200</v>
      </c>
      <c r="AE1408" t="str">
        <f t="shared" si="136"/>
        <v>51–60%</v>
      </c>
    </row>
    <row r="1409" spans="1:31" x14ac:dyDescent="0.35">
      <c r="A1409" t="s">
        <v>1085</v>
      </c>
      <c r="B1409" t="s">
        <v>10769</v>
      </c>
      <c r="C1409" t="str">
        <f>PROPER(Table3[[#This Row],[product_name2]])</f>
        <v>Philips Air Fryer Hd9200/90, Uses Up To 90% Less Fat, 1400W, 4.1 Liter, With Rapid Air Technology (Black), Large</v>
      </c>
      <c r="D1409" t="s">
        <v>10770</v>
      </c>
      <c r="E1409" t="s">
        <v>20</v>
      </c>
      <c r="F1409" t="str">
        <f>LEFT(Table3[[#This Row],[category]], FIND("|", Table3[[#This Row],[category]]) - 1)</f>
        <v>Computers&amp;Accessories</v>
      </c>
      <c r="G1409" t="str">
        <f>MID(Table3[[#This Row],[category]], FIND("|", Table3[[#This Row],[category]]) + 1, FIND("|", Table3[[#This Row],[category]], FIND("|", Table3[[#This Row],[category]]) + 1) - FIND("|", Table3[[#This Row],[category]]) - 1)</f>
        <v>Accessories&amp;Peripherals</v>
      </c>
      <c r="H1409" t="str">
        <f>RIGHT(Table3[[#This Row],[category]], LEN(Table3[[#This Row],[category]]) - FIND("|", Table3[[#This Row],[category]], FIND("|", Table3[[#This Row],[category]]) + 1))</f>
        <v>Cables&amp;Accessories|Cables|USBCables</v>
      </c>
      <c r="I1409" s="6">
        <v>228</v>
      </c>
      <c r="J1409" s="6">
        <v>899</v>
      </c>
      <c r="K1409" s="1">
        <f t="shared" si="132"/>
        <v>74.638487208008897</v>
      </c>
      <c r="L1409" s="3">
        <v>0.75</v>
      </c>
      <c r="M1409" s="1">
        <v>3.8</v>
      </c>
      <c r="N1409" s="11">
        <v>132</v>
      </c>
      <c r="O1409" s="7">
        <f>IF(ISNUMBER(Table3[[#This Row],[rating]]), Table3[[#This Row],[rating]], "")</f>
        <v>3.8</v>
      </c>
      <c r="P1409" s="7">
        <f>Table3[[#This Row],[average rating]] + (Table3[[#This Row],[rating_count]] / 1000)</f>
        <v>3.9319999999999999</v>
      </c>
      <c r="Q1409" s="7">
        <f>IFERROR(ROUND(VALUE(Table3[[#This Row],[rating]]), 0), "")</f>
        <v>4</v>
      </c>
      <c r="R1409" t="s">
        <v>1087</v>
      </c>
      <c r="S1409" t="s">
        <v>1088</v>
      </c>
      <c r="T1409" t="s">
        <v>1089</v>
      </c>
      <c r="U1409" t="s">
        <v>1090</v>
      </c>
      <c r="V1409" t="s">
        <v>1091</v>
      </c>
      <c r="W1409" t="s">
        <v>1092</v>
      </c>
      <c r="X1409" t="s">
        <v>1093</v>
      </c>
      <c r="Y1409" t="s">
        <v>1094</v>
      </c>
      <c r="Z1409" s="6">
        <f t="shared" si="133"/>
        <v>118668</v>
      </c>
      <c r="AA1409" s="6">
        <f>IFERROR(VALUE(Table3[[#This Row],[potential revenue]]), 0)</f>
        <v>118668</v>
      </c>
      <c r="AB1409" t="str">
        <f t="shared" si="134"/>
        <v>Yes</v>
      </c>
      <c r="AC1409">
        <f t="shared" si="137"/>
        <v>0</v>
      </c>
      <c r="AD1409" t="str">
        <f t="shared" si="135"/>
        <v>&gt;₹500</v>
      </c>
      <c r="AE1409" t="str">
        <f t="shared" si="136"/>
        <v>71–80%</v>
      </c>
    </row>
    <row r="1410" spans="1:31" x14ac:dyDescent="0.35">
      <c r="A1410" t="s">
        <v>10990</v>
      </c>
      <c r="B1410" t="s">
        <v>12283</v>
      </c>
      <c r="C1410" t="str">
        <f>PROPER(Table3[[#This Row],[product_name2]])</f>
        <v>Philips Hd6975/00 25 Litre Digital Oven Toaster Grill, Grey, 25 Liter</v>
      </c>
      <c r="D1410" t="s">
        <v>12284</v>
      </c>
      <c r="E1410" t="s">
        <v>8764</v>
      </c>
      <c r="F1410" t="str">
        <f>LEFT(Table3[[#This Row],[category]], FIND("|", Table3[[#This Row],[category]]) - 1)</f>
        <v>Home&amp;Kitchen</v>
      </c>
      <c r="G1410" t="str">
        <f>MID(Table3[[#This Row],[category]], FIND("|", Table3[[#This Row],[category]]) + 1, FIND("|", Table3[[#This Row],[category]], FIND("|", Table3[[#This Row],[category]]) + 1) - FIND("|", Table3[[#This Row],[category]]) - 1)</f>
        <v>Heating,Cooling&amp;AirQuality</v>
      </c>
      <c r="H1410" t="str">
        <f>RIGHT(Table3[[#This Row],[category]], LEN(Table3[[#This Row],[category]]) - FIND("|", Table3[[#This Row],[category]], FIND("|", Table3[[#This Row],[category]]) + 1))</f>
        <v>WaterHeaters&amp;Geysers|InstantWaterHeaters</v>
      </c>
      <c r="I1410" s="6">
        <v>1049</v>
      </c>
      <c r="J1410" s="6">
        <v>2499</v>
      </c>
      <c r="K1410" s="1">
        <f t="shared" ref="K1410:K1473" si="138">(J1410-I1410)/J1410*100</f>
        <v>58.023209283713484</v>
      </c>
      <c r="L1410" s="3">
        <v>0.57999999999999996</v>
      </c>
      <c r="M1410" s="1">
        <v>3.6</v>
      </c>
      <c r="N1410" s="11">
        <v>328</v>
      </c>
      <c r="O1410" s="7">
        <f>IF(ISNUMBER(Table3[[#This Row],[rating]]), Table3[[#This Row],[rating]], "")</f>
        <v>3.6</v>
      </c>
      <c r="P1410" s="7">
        <f>Table3[[#This Row],[average rating]] + (Table3[[#This Row],[rating_count]] / 1000)</f>
        <v>3.9279999999999999</v>
      </c>
      <c r="Q1410" s="7">
        <f>IFERROR(ROUND(VALUE(Table3[[#This Row],[rating]]), 0), "")</f>
        <v>4</v>
      </c>
      <c r="R1410" t="s">
        <v>10992</v>
      </c>
      <c r="S1410" t="s">
        <v>10993</v>
      </c>
      <c r="T1410" t="s">
        <v>10994</v>
      </c>
      <c r="U1410" t="s">
        <v>10995</v>
      </c>
      <c r="V1410" t="s">
        <v>10996</v>
      </c>
      <c r="W1410" t="s">
        <v>10997</v>
      </c>
      <c r="X1410" t="s">
        <v>10998</v>
      </c>
      <c r="Y1410" t="s">
        <v>10999</v>
      </c>
      <c r="Z1410" s="6">
        <f t="shared" ref="Z1410:Z1466" si="139">(J1410*N1410)</f>
        <v>819672</v>
      </c>
      <c r="AA1410" s="6">
        <f>IFERROR(VALUE(Table3[[#This Row],[potential revenue]]), 0)</f>
        <v>819672</v>
      </c>
      <c r="AB1410" t="str">
        <f t="shared" ref="AB1410:AB1466" si="140">IF(K1409 &gt;= 50, "Yes", "No")</f>
        <v>Yes</v>
      </c>
      <c r="AC1410">
        <f t="shared" si="137"/>
        <v>0</v>
      </c>
      <c r="AD1410" t="str">
        <f t="shared" ref="AD1410:AD1466" si="141">IF(I1409 &lt; 200, "&lt;₹200", IF(I1409 &lt;= 500, "₹200–₹500", "&gt;₹500"))</f>
        <v>₹200–₹500</v>
      </c>
      <c r="AE1410" t="str">
        <f t="shared" ref="AE1410:AE1466" si="142">IF(K1410&lt;=10, "0–10%",
 IF(K1410&lt;=20, "11–20%",
 IF(K1410&lt;=30, "21–30%",
 IF(K1410&lt;=40, "31–40%",
 IF(K1410&lt;=50, "41–50%",
 IF(K1410&lt;=60, "51–60%",
 IF(K1410&lt;=70, "61–70%",
 IF(K1410&lt;=80, "71–80%",
 IF(K1410&lt;=90, "81–90%", "91–100%")))))))))</f>
        <v>51–60%</v>
      </c>
    </row>
    <row r="1411" spans="1:31" x14ac:dyDescent="0.35">
      <c r="A1411" t="s">
        <v>4532</v>
      </c>
      <c r="B1411" t="s">
        <v>10990</v>
      </c>
      <c r="C1411" t="str">
        <f>PROPER(Table3[[#This Row],[product_name2]])</f>
        <v>Csi International¬Æ Instant Water Geyser, Water Heater, Portable Water Heater, Geyser Made Of First Class Abs Plastic 3Kw (White)</v>
      </c>
      <c r="D1411" t="s">
        <v>10991</v>
      </c>
      <c r="E1411" t="s">
        <v>3006</v>
      </c>
      <c r="F1411" t="str">
        <f>LEFT(Table3[[#This Row],[category]], FIND("|", Table3[[#This Row],[category]]) - 1)</f>
        <v>Electronics</v>
      </c>
      <c r="G1411" t="str">
        <f>MID(Table3[[#This Row],[category]], FIND("|", Table3[[#This Row],[category]]) + 1, FIND("|", Table3[[#This Row],[category]], FIND("|", Table3[[#This Row],[category]]) + 1) - FIND("|", Table3[[#This Row],[category]]) - 1)</f>
        <v>Mobiles&amp;Accessories</v>
      </c>
      <c r="H1411" t="str">
        <f>RIGHT(Table3[[#This Row],[category]], LEN(Table3[[#This Row],[category]]) - FIND("|", Table3[[#This Row],[category]], FIND("|", Table3[[#This Row],[category]]) + 1))</f>
        <v>Smartphones&amp;BasicMobiles|Smartphones</v>
      </c>
      <c r="I1411" s="6">
        <v>7998</v>
      </c>
      <c r="J1411" s="6">
        <v>11999</v>
      </c>
      <c r="K1411" s="1">
        <f t="shared" si="138"/>
        <v>33.344445370447538</v>
      </c>
      <c r="L1411" s="3">
        <v>0.33</v>
      </c>
      <c r="M1411" s="1">
        <v>3.8</v>
      </c>
      <c r="N1411" s="11">
        <v>125</v>
      </c>
      <c r="O1411" s="7">
        <f>IF(ISNUMBER(Table3[[#This Row],[rating]]), Table3[[#This Row],[rating]], "")</f>
        <v>3.8</v>
      </c>
      <c r="P1411" s="7">
        <f>Table3[[#This Row],[average rating]] + (Table3[[#This Row],[rating_count]] / 1000)</f>
        <v>3.9249999999999998</v>
      </c>
      <c r="Q1411" s="7">
        <f>IFERROR(ROUND(VALUE(Table3[[#This Row],[rating]]), 0), "")</f>
        <v>4</v>
      </c>
      <c r="R1411" t="s">
        <v>4534</v>
      </c>
      <c r="S1411" t="s">
        <v>4535</v>
      </c>
      <c r="T1411" t="s">
        <v>4536</v>
      </c>
      <c r="U1411" t="s">
        <v>4537</v>
      </c>
      <c r="V1411" t="s">
        <v>4538</v>
      </c>
      <c r="W1411" t="s">
        <v>4539</v>
      </c>
      <c r="X1411" t="s">
        <v>4540</v>
      </c>
      <c r="Y1411" t="s">
        <v>4541</v>
      </c>
      <c r="Z1411" s="6">
        <f t="shared" si="139"/>
        <v>1499875</v>
      </c>
      <c r="AA1411" s="6">
        <f>IFERROR(VALUE(Table3[[#This Row],[potential revenue]]), 0)</f>
        <v>1499875</v>
      </c>
      <c r="AB1411" t="str">
        <f t="shared" si="140"/>
        <v>Yes</v>
      </c>
      <c r="AC1411">
        <f t="shared" si="137"/>
        <v>0</v>
      </c>
      <c r="AD1411" t="str">
        <f t="shared" si="141"/>
        <v>&gt;₹500</v>
      </c>
      <c r="AE1411" t="str">
        <f t="shared" si="142"/>
        <v>31–40%</v>
      </c>
    </row>
    <row r="1412" spans="1:31" x14ac:dyDescent="0.35">
      <c r="A1412" t="s">
        <v>4459</v>
      </c>
      <c r="B1412" t="s">
        <v>10980</v>
      </c>
      <c r="C1412" t="str">
        <f>PROPER(Table3[[#This Row],[product_name2]])</f>
        <v>Eureka Forbes Active Clean 700 Watts Powerful Suction &amp; Blower Vacuum Cleaner With Washable Hepa Filter &amp; 6 Accessories,1 Year Warranty,Compact,Light Weight &amp; Easy To Use (Red &amp; Black)</v>
      </c>
      <c r="D1412" t="s">
        <v>10981</v>
      </c>
      <c r="E1412" t="s">
        <v>3178</v>
      </c>
      <c r="F1412" t="str">
        <f>LEFT(Table3[[#This Row],[category]], FIND("|", Table3[[#This Row],[category]]) - 1)</f>
        <v>Electronics</v>
      </c>
      <c r="G1412" t="str">
        <f>MID(Table3[[#This Row],[category]], FIND("|", Table3[[#This Row],[category]]) + 1, FIND("|", Table3[[#This Row],[category]], FIND("|", Table3[[#This Row],[category]]) + 1) - FIND("|", Table3[[#This Row],[category]]) - 1)</f>
        <v>Mobiles&amp;Accessories</v>
      </c>
      <c r="H1412" t="str">
        <f>RIGHT(Table3[[#This Row],[category]], LEN(Table3[[#This Row],[category]]) - FIND("|", Table3[[#This Row],[category]], FIND("|", Table3[[#This Row],[category]]) + 1))</f>
        <v>MobileAccessories|Chargers|WallChargers</v>
      </c>
      <c r="I1412" s="6">
        <v>799</v>
      </c>
      <c r="J1412" s="6">
        <v>3990</v>
      </c>
      <c r="K1412" s="1">
        <f t="shared" si="138"/>
        <v>79.974937343358405</v>
      </c>
      <c r="L1412" s="3">
        <v>0.8</v>
      </c>
      <c r="M1412" s="1">
        <v>3.8</v>
      </c>
      <c r="N1412" s="11">
        <v>119</v>
      </c>
      <c r="O1412" s="7">
        <f>IF(ISNUMBER(Table3[[#This Row],[rating]]), Table3[[#This Row],[rating]], "")</f>
        <v>3.8</v>
      </c>
      <c r="P1412" s="7">
        <f>Table3[[#This Row],[average rating]] + (Table3[[#This Row],[rating_count]] / 1000)</f>
        <v>3.9189999999999996</v>
      </c>
      <c r="Q1412" s="7">
        <f>IFERROR(ROUND(VALUE(Table3[[#This Row],[rating]]), 0), "")</f>
        <v>4</v>
      </c>
      <c r="R1412" t="s">
        <v>4461</v>
      </c>
      <c r="S1412" t="s">
        <v>4462</v>
      </c>
      <c r="T1412" t="s">
        <v>4463</v>
      </c>
      <c r="U1412" t="s">
        <v>4464</v>
      </c>
      <c r="V1412" t="s">
        <v>4465</v>
      </c>
      <c r="W1412" t="s">
        <v>4466</v>
      </c>
      <c r="X1412" t="s">
        <v>4467</v>
      </c>
      <c r="Y1412" t="s">
        <v>4468</v>
      </c>
      <c r="Z1412" s="6">
        <f t="shared" si="139"/>
        <v>474810</v>
      </c>
      <c r="AA1412" s="6">
        <f>IFERROR(VALUE(Table3[[#This Row],[potential revenue]]), 0)</f>
        <v>474810</v>
      </c>
      <c r="AB1412" t="str">
        <f t="shared" si="140"/>
        <v>No</v>
      </c>
      <c r="AC1412">
        <f t="shared" si="137"/>
        <v>0</v>
      </c>
      <c r="AD1412" t="str">
        <f t="shared" si="141"/>
        <v>&gt;₹500</v>
      </c>
      <c r="AE1412" t="str">
        <f t="shared" si="142"/>
        <v>71–80%</v>
      </c>
    </row>
    <row r="1413" spans="1:31" x14ac:dyDescent="0.35">
      <c r="A1413" t="s">
        <v>1911</v>
      </c>
      <c r="B1413" t="s">
        <v>10809</v>
      </c>
      <c r="C1413" t="str">
        <f>PROPER(Table3[[#This Row],[product_name2]])</f>
        <v>Wonderchef Nutri-Blend Mixer, Grinder &amp; Blender | Powerful 400W 22000 Rpm Motor | Stainless Steel Blades | 3 Unbreakable Jars | 2 Years Warranty | Online Recipe Book By Chef Sanjeev Kapoor | Black</v>
      </c>
      <c r="D1413" t="s">
        <v>10810</v>
      </c>
      <c r="E1413" t="s">
        <v>515</v>
      </c>
      <c r="F1413" t="str">
        <f>LEFT(Table3[[#This Row],[category]], FIND("|", Table3[[#This Row],[category]]) - 1)</f>
        <v>Electronics</v>
      </c>
      <c r="G1413" t="str">
        <f>MID(Table3[[#This Row],[category]], FIND("|", Table3[[#This Row],[category]]) + 1, FIND("|", Table3[[#This Row],[category]], FIND("|", Table3[[#This Row],[category]]) + 1) - FIND("|", Table3[[#This Row],[category]]) - 1)</f>
        <v>HomeTheater,TV&amp;Video</v>
      </c>
      <c r="H1413" t="str">
        <f>RIGHT(Table3[[#This Row],[category]], LEN(Table3[[#This Row],[category]]) - FIND("|", Table3[[#This Row],[category]], FIND("|", Table3[[#This Row],[category]]) + 1))</f>
        <v>Televisions|StandardTelevisions</v>
      </c>
      <c r="I1413" s="6">
        <v>6999</v>
      </c>
      <c r="J1413" s="6">
        <v>16990</v>
      </c>
      <c r="K1413" s="1">
        <f t="shared" si="138"/>
        <v>58.805179517363158</v>
      </c>
      <c r="L1413" s="3">
        <v>0.59</v>
      </c>
      <c r="M1413" s="1">
        <v>3.8</v>
      </c>
      <c r="N1413" s="11">
        <v>110</v>
      </c>
      <c r="O1413" s="7">
        <f>IF(ISNUMBER(Table3[[#This Row],[rating]]), Table3[[#This Row],[rating]], "")</f>
        <v>3.8</v>
      </c>
      <c r="P1413" s="7">
        <f>Table3[[#This Row],[average rating]] + (Table3[[#This Row],[rating_count]] / 1000)</f>
        <v>3.9099999999999997</v>
      </c>
      <c r="Q1413" s="7">
        <f>IFERROR(ROUND(VALUE(Table3[[#This Row],[rating]]), 0), "")</f>
        <v>4</v>
      </c>
      <c r="R1413" t="s">
        <v>1913</v>
      </c>
      <c r="S1413" t="s">
        <v>1914</v>
      </c>
      <c r="T1413" t="s">
        <v>1915</v>
      </c>
      <c r="U1413" t="s">
        <v>1916</v>
      </c>
      <c r="V1413" t="s">
        <v>1917</v>
      </c>
      <c r="W1413" t="s">
        <v>1918</v>
      </c>
      <c r="X1413" t="s">
        <v>1919</v>
      </c>
      <c r="Y1413" t="s">
        <v>1920</v>
      </c>
      <c r="Z1413" s="6">
        <f t="shared" si="139"/>
        <v>1868900</v>
      </c>
      <c r="AA1413" s="6">
        <f>IFERROR(VALUE(Table3[[#This Row],[potential revenue]]), 0)</f>
        <v>1868900</v>
      </c>
      <c r="AB1413" t="str">
        <f t="shared" si="140"/>
        <v>Yes</v>
      </c>
      <c r="AC1413">
        <f t="shared" si="137"/>
        <v>0</v>
      </c>
      <c r="AD1413" t="str">
        <f t="shared" si="141"/>
        <v>&gt;₹500</v>
      </c>
      <c r="AE1413" t="str">
        <f t="shared" si="142"/>
        <v>51–60%</v>
      </c>
    </row>
    <row r="1414" spans="1:31" x14ac:dyDescent="0.35">
      <c r="A1414" t="s">
        <v>9512</v>
      </c>
      <c r="B1414" t="s">
        <v>11365</v>
      </c>
      <c r="C1414" t="str">
        <f>PROPER(Table3[[#This Row],[product_name2]])</f>
        <v>Activa 1200 Mm High Speed 390 Rpm Bee Approved 5 Star Rated Apsra Ceiling Fan Brown 2 Years Warranty</v>
      </c>
      <c r="D1414" t="s">
        <v>11366</v>
      </c>
      <c r="E1414" t="s">
        <v>8595</v>
      </c>
      <c r="F1414" t="str">
        <f>LEFT(Table3[[#This Row],[category]], FIND("|", Table3[[#This Row],[category]]) - 1)</f>
        <v>Home&amp;Kitchen</v>
      </c>
      <c r="G1414" t="str">
        <f>MID(Table3[[#This Row],[category]], FIND("|", Table3[[#This Row],[category]]) + 1, FIND("|", Table3[[#This Row],[category]], FIND("|", Table3[[#This Row],[category]]) + 1) - FIND("|", Table3[[#This Row],[category]]) - 1)</f>
        <v>Heating,Cooling&amp;AirQuality</v>
      </c>
      <c r="H1414" t="str">
        <f>RIGHT(Table3[[#This Row],[category]], LEN(Table3[[#This Row],[category]]) - FIND("|", Table3[[#This Row],[category]], FIND("|", Table3[[#This Row],[category]]) + 1))</f>
        <v>RoomHeaters|ElectricHeaters</v>
      </c>
      <c r="I1414" s="6">
        <v>1498</v>
      </c>
      <c r="J1414" s="6">
        <v>2300</v>
      </c>
      <c r="K1414" s="1">
        <f t="shared" si="138"/>
        <v>34.869565217391305</v>
      </c>
      <c r="L1414" s="3">
        <v>0.35</v>
      </c>
      <c r="M1414" s="1">
        <v>3.8</v>
      </c>
      <c r="N1414" s="11">
        <v>95</v>
      </c>
      <c r="O1414" s="7">
        <f>IF(ISNUMBER(Table3[[#This Row],[rating]]), Table3[[#This Row],[rating]], "")</f>
        <v>3.8</v>
      </c>
      <c r="P1414" s="7">
        <f>Table3[[#This Row],[average rating]] + (Table3[[#This Row],[rating_count]] / 1000)</f>
        <v>3.895</v>
      </c>
      <c r="Q1414" s="7">
        <f>IFERROR(ROUND(VALUE(Table3[[#This Row],[rating]]), 0), "")</f>
        <v>4</v>
      </c>
      <c r="R1414" t="s">
        <v>9514</v>
      </c>
      <c r="S1414" t="s">
        <v>9515</v>
      </c>
      <c r="T1414" t="s">
        <v>9516</v>
      </c>
      <c r="U1414" t="s">
        <v>9517</v>
      </c>
      <c r="V1414" t="s">
        <v>9518</v>
      </c>
      <c r="W1414" t="s">
        <v>9519</v>
      </c>
      <c r="X1414" t="s">
        <v>9520</v>
      </c>
      <c r="Y1414" t="s">
        <v>9521</v>
      </c>
      <c r="Z1414" s="6">
        <f t="shared" si="139"/>
        <v>218500</v>
      </c>
      <c r="AA1414" s="6">
        <f>IFERROR(VALUE(Table3[[#This Row],[potential revenue]]), 0)</f>
        <v>218500</v>
      </c>
      <c r="AB1414" t="str">
        <f t="shared" si="140"/>
        <v>Yes</v>
      </c>
      <c r="AC1414">
        <f t="shared" si="137"/>
        <v>0</v>
      </c>
      <c r="AD1414" t="str">
        <f t="shared" si="141"/>
        <v>&gt;₹500</v>
      </c>
      <c r="AE1414" t="str">
        <f t="shared" si="142"/>
        <v>31–40%</v>
      </c>
    </row>
    <row r="1415" spans="1:31" x14ac:dyDescent="0.35">
      <c r="A1415" t="s">
        <v>9124</v>
      </c>
      <c r="B1415" t="s">
        <v>12253</v>
      </c>
      <c r="C1415" t="str">
        <f>PROPER(Table3[[#This Row],[product_name2]])</f>
        <v>Ttk Prestige Limited Orion Mixer Grinder 500 Watts, 3 Jars (1200Ml, 1000Ml, 500Ml) (Red)</v>
      </c>
      <c r="D1415" t="s">
        <v>12254</v>
      </c>
      <c r="E1415" t="s">
        <v>8606</v>
      </c>
      <c r="F1415" t="str">
        <f>LEFT(Table3[[#This Row],[category]], FIND("|", Table3[[#This Row],[category]]) - 1)</f>
        <v>Home&amp;Kitchen</v>
      </c>
      <c r="G1415" t="str">
        <f>MID(Table3[[#This Row],[category]], FIND("|", Table3[[#This Row],[category]]) + 1, FIND("|", Table3[[#This Row],[category]], FIND("|", Table3[[#This Row],[category]]) + 1) - FIND("|", Table3[[#This Row],[category]]) - 1)</f>
        <v>Heating,Cooling&amp;AirQuality</v>
      </c>
      <c r="H1415" t="str">
        <f>RIGHT(Table3[[#This Row],[category]], LEN(Table3[[#This Row],[category]]) - FIND("|", Table3[[#This Row],[category]], FIND("|", Table3[[#This Row],[category]]) + 1))</f>
        <v>RoomHeaters|FanHeaters</v>
      </c>
      <c r="I1415" s="6">
        <v>899</v>
      </c>
      <c r="J1415" s="6">
        <v>2000</v>
      </c>
      <c r="K1415" s="1">
        <f t="shared" si="138"/>
        <v>55.05</v>
      </c>
      <c r="L1415" s="3">
        <v>0.55000000000000004</v>
      </c>
      <c r="M1415" s="1">
        <v>3.6</v>
      </c>
      <c r="N1415" s="11">
        <v>291</v>
      </c>
      <c r="O1415" s="7">
        <f>IF(ISNUMBER(Table3[[#This Row],[rating]]), Table3[[#This Row],[rating]], "")</f>
        <v>3.6</v>
      </c>
      <c r="P1415" s="7">
        <f>Table3[[#This Row],[average rating]] + (Table3[[#This Row],[rating_count]] / 1000)</f>
        <v>3.891</v>
      </c>
      <c r="Q1415" s="7">
        <f>IFERROR(ROUND(VALUE(Table3[[#This Row],[rating]]), 0), "")</f>
        <v>4</v>
      </c>
      <c r="R1415" t="s">
        <v>9126</v>
      </c>
      <c r="S1415" t="s">
        <v>9127</v>
      </c>
      <c r="T1415" t="s">
        <v>9128</v>
      </c>
      <c r="U1415" t="s">
        <v>9129</v>
      </c>
      <c r="V1415" t="s">
        <v>9130</v>
      </c>
      <c r="W1415" t="s">
        <v>9131</v>
      </c>
      <c r="X1415" t="s">
        <v>9132</v>
      </c>
      <c r="Y1415" t="s">
        <v>9133</v>
      </c>
      <c r="Z1415" s="6">
        <f t="shared" si="139"/>
        <v>582000</v>
      </c>
      <c r="AA1415" s="6">
        <f>IFERROR(VALUE(Table3[[#This Row],[potential revenue]]), 0)</f>
        <v>582000</v>
      </c>
      <c r="AB1415" t="str">
        <f t="shared" si="140"/>
        <v>No</v>
      </c>
      <c r="AC1415">
        <f t="shared" si="137"/>
        <v>0</v>
      </c>
      <c r="AD1415" t="str">
        <f t="shared" si="141"/>
        <v>&gt;₹500</v>
      </c>
      <c r="AE1415" t="str">
        <f t="shared" si="142"/>
        <v>51–60%</v>
      </c>
    </row>
    <row r="1416" spans="1:31" x14ac:dyDescent="0.35">
      <c r="A1416" t="s">
        <v>2236</v>
      </c>
      <c r="B1416" t="s">
        <v>11746</v>
      </c>
      <c r="C1416" t="str">
        <f>PROPER(Table3[[#This Row],[product_name2]])</f>
        <v>Orpat Hhb-100E 250-Watt Hand Blender (White)</v>
      </c>
      <c r="D1416" t="s">
        <v>11747</v>
      </c>
      <c r="E1416" t="s">
        <v>469</v>
      </c>
      <c r="F1416" t="str">
        <f>LEFT(Table3[[#This Row],[category]], FIND("|", Table3[[#This Row],[category]]) - 1)</f>
        <v>Electronics</v>
      </c>
      <c r="G1416" t="str">
        <f>MID(Table3[[#This Row],[category]], FIND("|", Table3[[#This Row],[category]]) + 1, FIND("|", Table3[[#This Row],[category]], FIND("|", Table3[[#This Row],[category]]) + 1) - FIND("|", Table3[[#This Row],[category]]) - 1)</f>
        <v>HomeTheater,TV&amp;Video</v>
      </c>
      <c r="H1416" t="str">
        <f>RIGHT(Table3[[#This Row],[category]], LEN(Table3[[#This Row],[category]]) - FIND("|", Table3[[#This Row],[category]], FIND("|", Table3[[#This Row],[category]]) + 1))</f>
        <v>Accessories|RemoteControls</v>
      </c>
      <c r="I1416" s="6">
        <v>499</v>
      </c>
      <c r="J1416" s="6">
        <v>899</v>
      </c>
      <c r="K1416" s="1">
        <f t="shared" si="138"/>
        <v>44.493882091212456</v>
      </c>
      <c r="L1416" s="3">
        <v>0.44</v>
      </c>
      <c r="M1416" s="1">
        <v>3.7</v>
      </c>
      <c r="N1416" s="11">
        <v>185</v>
      </c>
      <c r="O1416" s="7">
        <f>IF(ISNUMBER(Table3[[#This Row],[rating]]), Table3[[#This Row],[rating]], "")</f>
        <v>3.7</v>
      </c>
      <c r="P1416" s="7">
        <f>Table3[[#This Row],[average rating]] + (Table3[[#This Row],[rating_count]] / 1000)</f>
        <v>3.8850000000000002</v>
      </c>
      <c r="Q1416" s="7">
        <f>IFERROR(ROUND(VALUE(Table3[[#This Row],[rating]]), 0), "")</f>
        <v>4</v>
      </c>
      <c r="R1416" t="s">
        <v>2238</v>
      </c>
      <c r="S1416" t="s">
        <v>2239</v>
      </c>
      <c r="T1416" t="s">
        <v>2240</v>
      </c>
      <c r="U1416" t="s">
        <v>2241</v>
      </c>
      <c r="V1416" t="s">
        <v>2242</v>
      </c>
      <c r="W1416" t="s">
        <v>2243</v>
      </c>
      <c r="X1416" t="s">
        <v>2244</v>
      </c>
      <c r="Y1416" t="s">
        <v>2245</v>
      </c>
      <c r="Z1416" s="6">
        <f t="shared" si="139"/>
        <v>166315</v>
      </c>
      <c r="AA1416" s="6">
        <f>IFERROR(VALUE(Table3[[#This Row],[potential revenue]]), 0)</f>
        <v>166315</v>
      </c>
      <c r="AB1416" t="str">
        <f t="shared" si="140"/>
        <v>Yes</v>
      </c>
      <c r="AC1416">
        <f t="shared" si="137"/>
        <v>0</v>
      </c>
      <c r="AD1416" t="str">
        <f t="shared" si="141"/>
        <v>&gt;₹500</v>
      </c>
      <c r="AE1416" t="str">
        <f t="shared" si="142"/>
        <v>41–50%</v>
      </c>
    </row>
    <row r="1417" spans="1:31" x14ac:dyDescent="0.35">
      <c r="A1417" t="s">
        <v>1597</v>
      </c>
      <c r="B1417" t="s">
        <v>12777</v>
      </c>
      <c r="C1417" t="str">
        <f>PROPER(Table3[[#This Row],[product_name2]])</f>
        <v>Kuber Industries Waterproof Round Laundry Bag/Hamper|Polka Dots Print Print With Handles|Foldable Bin &amp; 45 Liter Capicity|Size 37 X 37 X 49, Pack Of 1(Black &amp; White)- Ctktc044992</v>
      </c>
      <c r="D1417" t="s">
        <v>12778</v>
      </c>
      <c r="E1417" t="s">
        <v>469</v>
      </c>
      <c r="F1417" t="str">
        <f>LEFT(Table3[[#This Row],[category]], FIND("|", Table3[[#This Row],[category]]) - 1)</f>
        <v>Electronics</v>
      </c>
      <c r="G1417" t="str">
        <f>MID(Table3[[#This Row],[category]], FIND("|", Table3[[#This Row],[category]]) + 1, FIND("|", Table3[[#This Row],[category]], FIND("|", Table3[[#This Row],[category]]) + 1) - FIND("|", Table3[[#This Row],[category]]) - 1)</f>
        <v>HomeTheater,TV&amp;Video</v>
      </c>
      <c r="H1417" t="str">
        <f>RIGHT(Table3[[#This Row],[category]], LEN(Table3[[#This Row],[category]]) - FIND("|", Table3[[#This Row],[category]], FIND("|", Table3[[#This Row],[category]]) + 1))</f>
        <v>Accessories|RemoteControls</v>
      </c>
      <c r="I1417" s="6">
        <v>799</v>
      </c>
      <c r="J1417" s="6">
        <v>1999</v>
      </c>
      <c r="K1417" s="1">
        <f t="shared" si="138"/>
        <v>60.030015007503756</v>
      </c>
      <c r="L1417" s="3">
        <v>0.6</v>
      </c>
      <c r="M1417" s="1">
        <v>3.3</v>
      </c>
      <c r="N1417" s="11">
        <v>576</v>
      </c>
      <c r="O1417" s="7">
        <f>IF(ISNUMBER(Table3[[#This Row],[rating]]), Table3[[#This Row],[rating]], "")</f>
        <v>3.3</v>
      </c>
      <c r="P1417" s="7">
        <f>Table3[[#This Row],[average rating]] + (Table3[[#This Row],[rating_count]] / 1000)</f>
        <v>3.8759999999999999</v>
      </c>
      <c r="Q1417" s="7">
        <f>IFERROR(ROUND(VALUE(Table3[[#This Row],[rating]]), 0), "")</f>
        <v>3</v>
      </c>
      <c r="R1417" t="s">
        <v>1599</v>
      </c>
      <c r="S1417" t="s">
        <v>1600</v>
      </c>
      <c r="T1417" t="s">
        <v>1601</v>
      </c>
      <c r="U1417" t="s">
        <v>1602</v>
      </c>
      <c r="V1417" t="s">
        <v>1603</v>
      </c>
      <c r="W1417" t="s">
        <v>1604</v>
      </c>
      <c r="X1417" t="s">
        <v>1605</v>
      </c>
      <c r="Y1417" t="s">
        <v>1606</v>
      </c>
      <c r="Z1417" s="6">
        <f t="shared" si="139"/>
        <v>1151424</v>
      </c>
      <c r="AA1417" s="6">
        <f>IFERROR(VALUE(Table3[[#This Row],[potential revenue]]), 0)</f>
        <v>1151424</v>
      </c>
      <c r="AB1417" t="str">
        <f t="shared" si="140"/>
        <v>No</v>
      </c>
      <c r="AC1417">
        <f t="shared" si="137"/>
        <v>0</v>
      </c>
      <c r="AD1417" t="str">
        <f t="shared" si="141"/>
        <v>₹200–₹500</v>
      </c>
      <c r="AE1417" t="str">
        <f t="shared" si="142"/>
        <v>61–70%</v>
      </c>
    </row>
    <row r="1418" spans="1:31" x14ac:dyDescent="0.35">
      <c r="A1418" t="s">
        <v>2447</v>
      </c>
      <c r="B1418" t="s">
        <v>10849</v>
      </c>
      <c r="C1418" t="str">
        <f>PROPER(Table3[[#This Row],[product_name2]])</f>
        <v>Sujata Powermatic Plus 900 Watts Juicer Mixer Grinder</v>
      </c>
      <c r="D1418" t="s">
        <v>10850</v>
      </c>
      <c r="E1418" t="s">
        <v>20</v>
      </c>
      <c r="F1418" t="str">
        <f>LEFT(Table3[[#This Row],[category]], FIND("|", Table3[[#This Row],[category]]) - 1)</f>
        <v>Computers&amp;Accessories</v>
      </c>
      <c r="G1418" t="str">
        <f>MID(Table3[[#This Row],[category]], FIND("|", Table3[[#This Row],[category]]) + 1, FIND("|", Table3[[#This Row],[category]], FIND("|", Table3[[#This Row],[category]]) + 1) - FIND("|", Table3[[#This Row],[category]]) - 1)</f>
        <v>Accessories&amp;Peripherals</v>
      </c>
      <c r="H1418" t="str">
        <f>RIGHT(Table3[[#This Row],[category]], LEN(Table3[[#This Row],[category]]) - FIND("|", Table3[[#This Row],[category]], FIND("|", Table3[[#This Row],[category]]) + 1))</f>
        <v>Cables&amp;Accessories|Cables|USBCables</v>
      </c>
      <c r="I1418" s="6">
        <v>119</v>
      </c>
      <c r="J1418" s="6">
        <v>299</v>
      </c>
      <c r="K1418" s="1">
        <f t="shared" si="138"/>
        <v>60.200668896321076</v>
      </c>
      <c r="L1418" s="3">
        <v>0.6</v>
      </c>
      <c r="M1418" s="1">
        <v>3.8</v>
      </c>
      <c r="N1418" s="11">
        <v>51</v>
      </c>
      <c r="O1418" s="7">
        <f>IF(ISNUMBER(Table3[[#This Row],[rating]]), Table3[[#This Row],[rating]], "")</f>
        <v>3.8</v>
      </c>
      <c r="P1418" s="7">
        <f>Table3[[#This Row],[average rating]] + (Table3[[#This Row],[rating_count]] / 1000)</f>
        <v>3.851</v>
      </c>
      <c r="Q1418" s="7">
        <f>IFERROR(ROUND(VALUE(Table3[[#This Row],[rating]]), 0), "")</f>
        <v>4</v>
      </c>
      <c r="R1418" t="s">
        <v>2449</v>
      </c>
      <c r="S1418" t="s">
        <v>2450</v>
      </c>
      <c r="T1418" t="s">
        <v>2451</v>
      </c>
      <c r="U1418" t="s">
        <v>2452</v>
      </c>
      <c r="V1418" t="s">
        <v>2453</v>
      </c>
      <c r="W1418" t="s">
        <v>2454</v>
      </c>
      <c r="X1418" t="s">
        <v>2455</v>
      </c>
      <c r="Y1418" t="s">
        <v>2456</v>
      </c>
      <c r="Z1418" s="6">
        <f t="shared" si="139"/>
        <v>15249</v>
      </c>
      <c r="AA1418" s="6">
        <f>IFERROR(VALUE(Table3[[#This Row],[potential revenue]]), 0)</f>
        <v>15249</v>
      </c>
      <c r="AB1418" t="str">
        <f t="shared" si="140"/>
        <v>Yes</v>
      </c>
      <c r="AC1418">
        <f t="shared" si="137"/>
        <v>0</v>
      </c>
      <c r="AD1418" t="str">
        <f t="shared" si="141"/>
        <v>&gt;₹500</v>
      </c>
      <c r="AE1418" t="str">
        <f t="shared" si="142"/>
        <v>61–70%</v>
      </c>
    </row>
    <row r="1419" spans="1:31" x14ac:dyDescent="0.35">
      <c r="A1419" t="s">
        <v>10243</v>
      </c>
      <c r="B1419" t="s">
        <v>11445</v>
      </c>
      <c r="C1419" t="str">
        <f>PROPER(Table3[[#This Row],[product_name2]])</f>
        <v>Kuber Industries Round Non Woven Fabric Foldable Laundry Basket|Toy Storage Basket|Cloth Storage Basket With Handles| Capicity 45 Ltr (Grey &amp; Black)-Kubmart11446</v>
      </c>
      <c r="D1419" t="s">
        <v>11446</v>
      </c>
      <c r="E1419" t="s">
        <v>8595</v>
      </c>
      <c r="F1419" t="str">
        <f>LEFT(Table3[[#This Row],[category]], FIND("|", Table3[[#This Row],[category]]) - 1)</f>
        <v>Home&amp;Kitchen</v>
      </c>
      <c r="G1419" t="str">
        <f>MID(Table3[[#This Row],[category]], FIND("|", Table3[[#This Row],[category]]) + 1, FIND("|", Table3[[#This Row],[category]], FIND("|", Table3[[#This Row],[category]]) + 1) - FIND("|", Table3[[#This Row],[category]]) - 1)</f>
        <v>Heating,Cooling&amp;AirQuality</v>
      </c>
      <c r="H1419" t="str">
        <f>RIGHT(Table3[[#This Row],[category]], LEN(Table3[[#This Row],[category]]) - FIND("|", Table3[[#This Row],[category]], FIND("|", Table3[[#This Row],[category]]) + 1))</f>
        <v>RoomHeaters|ElectricHeaters</v>
      </c>
      <c r="I1419" s="6">
        <v>649</v>
      </c>
      <c r="J1419" s="6">
        <v>999</v>
      </c>
      <c r="K1419" s="1">
        <f t="shared" si="138"/>
        <v>35.035035035035037</v>
      </c>
      <c r="L1419" s="3">
        <v>0.35</v>
      </c>
      <c r="M1419" s="1">
        <v>3.8</v>
      </c>
      <c r="N1419" s="11">
        <v>49</v>
      </c>
      <c r="O1419" s="7">
        <f>IF(ISNUMBER(Table3[[#This Row],[rating]]), Table3[[#This Row],[rating]], "")</f>
        <v>3.8</v>
      </c>
      <c r="P1419" s="7">
        <f>Table3[[#This Row],[average rating]] + (Table3[[#This Row],[rating_count]] / 1000)</f>
        <v>3.8489999999999998</v>
      </c>
      <c r="Q1419" s="7">
        <f>IFERROR(ROUND(VALUE(Table3[[#This Row],[rating]]), 0), "")</f>
        <v>4</v>
      </c>
      <c r="R1419" t="s">
        <v>10245</v>
      </c>
      <c r="S1419" t="s">
        <v>10246</v>
      </c>
      <c r="T1419" t="s">
        <v>10247</v>
      </c>
      <c r="U1419" t="s">
        <v>10248</v>
      </c>
      <c r="V1419" t="s">
        <v>10249</v>
      </c>
      <c r="W1419" t="s">
        <v>10250</v>
      </c>
      <c r="X1419" t="s">
        <v>10251</v>
      </c>
      <c r="Y1419" t="s">
        <v>10252</v>
      </c>
      <c r="Z1419" s="6">
        <f t="shared" si="139"/>
        <v>48951</v>
      </c>
      <c r="AA1419" s="6">
        <f>IFERROR(VALUE(Table3[[#This Row],[potential revenue]]), 0)</f>
        <v>48951</v>
      </c>
      <c r="AB1419" t="str">
        <f t="shared" si="140"/>
        <v>Yes</v>
      </c>
      <c r="AC1419">
        <f t="shared" si="137"/>
        <v>0</v>
      </c>
      <c r="AD1419" t="str">
        <f t="shared" si="141"/>
        <v>&lt;₹200</v>
      </c>
      <c r="AE1419" t="str">
        <f t="shared" si="142"/>
        <v>31–40%</v>
      </c>
    </row>
    <row r="1420" spans="1:31" x14ac:dyDescent="0.35">
      <c r="A1420" t="s">
        <v>12010</v>
      </c>
      <c r="B1420" t="s">
        <v>12615</v>
      </c>
      <c r="C1420" t="str">
        <f>PROPER(Table3[[#This Row],[product_name2]])</f>
        <v>Glen 3 In 1 Electric Multi Cooker - Steam, Cook &amp; Egg Boiler With 350 W (Sa 3035Mc) - 350 Watts</v>
      </c>
      <c r="D1420" t="s">
        <v>12616</v>
      </c>
      <c r="E1420" t="s">
        <v>9442</v>
      </c>
      <c r="F1420" t="str">
        <f>LEFT(Table3[[#This Row],[category]], FIND("|", Table3[[#This Row],[category]]) - 1)</f>
        <v>Home&amp;Kitchen</v>
      </c>
      <c r="G1420" t="str">
        <f>MID(Table3[[#This Row],[category]], FIND("|", Table3[[#This Row],[category]]) + 1, FIND("|", Table3[[#This Row],[category]], FIND("|", Table3[[#This Row],[category]]) + 1) - FIND("|", Table3[[#This Row],[category]]) - 1)</f>
        <v>Heating,Cooling&amp;AirQuality</v>
      </c>
      <c r="H1420" t="str">
        <f>RIGHT(Table3[[#This Row],[category]], LEN(Table3[[#This Row],[category]]) - FIND("|", Table3[[#This Row],[category]], FIND("|", Table3[[#This Row],[category]]) + 1))</f>
        <v>RoomHeaters|HalogenHeaters</v>
      </c>
      <c r="I1420" s="6">
        <v>2199</v>
      </c>
      <c r="J1420" s="6">
        <v>3999</v>
      </c>
      <c r="K1420" s="1">
        <f t="shared" si="138"/>
        <v>45.011252813203299</v>
      </c>
      <c r="L1420" s="3">
        <v>0.45</v>
      </c>
      <c r="M1420" s="1">
        <v>3.5</v>
      </c>
      <c r="N1420" s="11">
        <v>340</v>
      </c>
      <c r="O1420" s="7">
        <f>IF(ISNUMBER(Table3[[#This Row],[rating]]), Table3[[#This Row],[rating]], "")</f>
        <v>3.5</v>
      </c>
      <c r="P1420" s="7">
        <f>Table3[[#This Row],[average rating]] + (Table3[[#This Row],[rating_count]] / 1000)</f>
        <v>3.84</v>
      </c>
      <c r="Q1420" s="7">
        <f>IFERROR(ROUND(VALUE(Table3[[#This Row],[rating]]), 0), "")</f>
        <v>4</v>
      </c>
      <c r="R1420" t="s">
        <v>12012</v>
      </c>
      <c r="S1420" t="s">
        <v>12013</v>
      </c>
      <c r="T1420" t="s">
        <v>12014</v>
      </c>
      <c r="U1420" t="s">
        <v>12015</v>
      </c>
      <c r="V1420" t="s">
        <v>12016</v>
      </c>
      <c r="W1420" t="s">
        <v>12017</v>
      </c>
      <c r="X1420" t="s">
        <v>12018</v>
      </c>
      <c r="Y1420" t="s">
        <v>12019</v>
      </c>
      <c r="Z1420" s="6">
        <f t="shared" si="139"/>
        <v>1359660</v>
      </c>
      <c r="AA1420" s="6">
        <f>IFERROR(VALUE(Table3[[#This Row],[potential revenue]]), 0)</f>
        <v>1359660</v>
      </c>
      <c r="AB1420" t="str">
        <f t="shared" si="140"/>
        <v>No</v>
      </c>
      <c r="AC1420">
        <f t="shared" si="137"/>
        <v>0</v>
      </c>
      <c r="AD1420" t="str">
        <f t="shared" si="141"/>
        <v>&gt;₹500</v>
      </c>
      <c r="AE1420" t="str">
        <f t="shared" si="142"/>
        <v>41–50%</v>
      </c>
    </row>
    <row r="1421" spans="1:31" x14ac:dyDescent="0.35">
      <c r="A1421" t="s">
        <v>2112</v>
      </c>
      <c r="B1421" t="s">
        <v>12686</v>
      </c>
      <c r="C1421" t="str">
        <f>PROPER(Table3[[#This Row],[product_name2]])</f>
        <v>Ibell Sek170Bm Premium Electric Kettle, 1.7 Litre, Stainless Steel With Coating,1500W Auto Cut-Off, Silver With Black</v>
      </c>
      <c r="D1421" t="s">
        <v>12687</v>
      </c>
      <c r="E1421" t="s">
        <v>469</v>
      </c>
      <c r="F1421" t="str">
        <f>LEFT(Table3[[#This Row],[category]], FIND("|", Table3[[#This Row],[category]]) - 1)</f>
        <v>Electronics</v>
      </c>
      <c r="G1421" t="str">
        <f>MID(Table3[[#This Row],[category]], FIND("|", Table3[[#This Row],[category]]) + 1, FIND("|", Table3[[#This Row],[category]], FIND("|", Table3[[#This Row],[category]]) + 1) - FIND("|", Table3[[#This Row],[category]]) - 1)</f>
        <v>HomeTheater,TV&amp;Video</v>
      </c>
      <c r="H1421" t="str">
        <f>RIGHT(Table3[[#This Row],[category]], LEN(Table3[[#This Row],[category]]) - FIND("|", Table3[[#This Row],[category]], FIND("|", Table3[[#This Row],[category]]) + 1))</f>
        <v>Accessories|RemoteControls</v>
      </c>
      <c r="I1421" s="6">
        <v>399</v>
      </c>
      <c r="J1421" s="6">
        <v>899</v>
      </c>
      <c r="K1421" s="1">
        <f t="shared" si="138"/>
        <v>55.617352614015573</v>
      </c>
      <c r="L1421" s="3">
        <v>0.56000000000000005</v>
      </c>
      <c r="M1421" s="1">
        <v>3.4</v>
      </c>
      <c r="N1421" s="11">
        <v>431</v>
      </c>
      <c r="O1421" s="7">
        <f>IF(ISNUMBER(Table3[[#This Row],[rating]]), Table3[[#This Row],[rating]], "")</f>
        <v>3.4</v>
      </c>
      <c r="P1421" s="7">
        <f>Table3[[#This Row],[average rating]] + (Table3[[#This Row],[rating_count]] / 1000)</f>
        <v>3.831</v>
      </c>
      <c r="Q1421" s="7">
        <f>IFERROR(ROUND(VALUE(Table3[[#This Row],[rating]]), 0), "")</f>
        <v>3</v>
      </c>
      <c r="R1421" t="s">
        <v>2114</v>
      </c>
      <c r="S1421" t="s">
        <v>2115</v>
      </c>
      <c r="T1421" t="s">
        <v>2116</v>
      </c>
      <c r="U1421" t="s">
        <v>2117</v>
      </c>
      <c r="V1421" t="s">
        <v>2118</v>
      </c>
      <c r="W1421" t="s">
        <v>2119</v>
      </c>
      <c r="X1421" t="s">
        <v>2120</v>
      </c>
      <c r="Y1421" t="s">
        <v>2121</v>
      </c>
      <c r="Z1421" s="6">
        <f t="shared" si="139"/>
        <v>387469</v>
      </c>
      <c r="AA1421" s="6">
        <f>IFERROR(VALUE(Table3[[#This Row],[potential revenue]]), 0)</f>
        <v>387469</v>
      </c>
      <c r="AB1421" t="str">
        <f t="shared" si="140"/>
        <v>No</v>
      </c>
      <c r="AC1421">
        <f t="shared" si="137"/>
        <v>0</v>
      </c>
      <c r="AD1421" t="str">
        <f t="shared" si="141"/>
        <v>&gt;₹500</v>
      </c>
      <c r="AE1421" t="str">
        <f t="shared" si="142"/>
        <v>51–60%</v>
      </c>
    </row>
    <row r="1422" spans="1:31" x14ac:dyDescent="0.35">
      <c r="A1422" t="s">
        <v>2721</v>
      </c>
      <c r="B1422" t="s">
        <v>11777</v>
      </c>
      <c r="C1422" t="str">
        <f>PROPER(Table3[[#This Row],[product_name2]])</f>
        <v>Agaro Imperial 240-Watt Slow Juicer With Cold Press Technology</v>
      </c>
      <c r="D1422" t="s">
        <v>11778</v>
      </c>
      <c r="E1422" t="s">
        <v>172</v>
      </c>
      <c r="F1422" t="str">
        <f>LEFT(Table3[[#This Row],[category]], FIND("|", Table3[[#This Row],[category]]) - 1)</f>
        <v>Electronics</v>
      </c>
      <c r="G1422" t="str">
        <f>MID(Table3[[#This Row],[category]], FIND("|", Table3[[#This Row],[category]]) + 1, FIND("|", Table3[[#This Row],[category]], FIND("|", Table3[[#This Row],[category]]) + 1) - FIND("|", Table3[[#This Row],[category]]) - 1)</f>
        <v>HomeTheater,TV&amp;Video</v>
      </c>
      <c r="H1422" t="str">
        <f>RIGHT(Table3[[#This Row],[category]], LEN(Table3[[#This Row],[category]]) - FIND("|", Table3[[#This Row],[category]], FIND("|", Table3[[#This Row],[category]]) + 1))</f>
        <v>Televisions|SmartTelevisions</v>
      </c>
      <c r="I1422" s="6">
        <v>10990</v>
      </c>
      <c r="J1422" s="6">
        <v>19990</v>
      </c>
      <c r="K1422" s="1">
        <f t="shared" si="138"/>
        <v>45.022511255627812</v>
      </c>
      <c r="L1422" s="3">
        <v>0.45</v>
      </c>
      <c r="M1422" s="1">
        <v>3.7</v>
      </c>
      <c r="N1422" s="11">
        <v>129</v>
      </c>
      <c r="O1422" s="7">
        <f>IF(ISNUMBER(Table3[[#This Row],[rating]]), Table3[[#This Row],[rating]], "")</f>
        <v>3.7</v>
      </c>
      <c r="P1422" s="7">
        <f>Table3[[#This Row],[average rating]] + (Table3[[#This Row],[rating_count]] / 1000)</f>
        <v>3.8290000000000002</v>
      </c>
      <c r="Q1422" s="7">
        <f>IFERROR(ROUND(VALUE(Table3[[#This Row],[rating]]), 0), "")</f>
        <v>4</v>
      </c>
      <c r="R1422" t="s">
        <v>2723</v>
      </c>
      <c r="S1422" t="s">
        <v>2724</v>
      </c>
      <c r="T1422" t="s">
        <v>2725</v>
      </c>
      <c r="U1422" t="s">
        <v>2726</v>
      </c>
      <c r="V1422" t="s">
        <v>2727</v>
      </c>
      <c r="W1422" t="s">
        <v>2728</v>
      </c>
      <c r="X1422" t="s">
        <v>2729</v>
      </c>
      <c r="Y1422" t="s">
        <v>2730</v>
      </c>
      <c r="Z1422" s="6">
        <f t="shared" si="139"/>
        <v>2578710</v>
      </c>
      <c r="AA1422" s="6">
        <f>IFERROR(VALUE(Table3[[#This Row],[potential revenue]]), 0)</f>
        <v>2578710</v>
      </c>
      <c r="AB1422" t="str">
        <f t="shared" si="140"/>
        <v>Yes</v>
      </c>
      <c r="AC1422">
        <f t="shared" si="137"/>
        <v>0</v>
      </c>
      <c r="AD1422" t="str">
        <f t="shared" si="141"/>
        <v>₹200–₹500</v>
      </c>
      <c r="AE1422" t="str">
        <f t="shared" si="142"/>
        <v>41–50%</v>
      </c>
    </row>
    <row r="1423" spans="1:31" x14ac:dyDescent="0.35">
      <c r="A1423" t="s">
        <v>11878</v>
      </c>
      <c r="B1423" t="s">
        <v>12746</v>
      </c>
      <c r="C1423" t="str">
        <f>PROPER(Table3[[#This Row],[product_name2]])</f>
        <v>Agaro Royal Stand 1000W Mixer With 5L Ss Bowl And 8 Speed Setting, Includes Whisking Cone, Mixing Beater &amp; Dough Hook, And Splash Guard, 2 Years Warranty, (Black), Medium (33554)</v>
      </c>
      <c r="D1423" t="s">
        <v>12747</v>
      </c>
      <c r="E1423" t="s">
        <v>8753</v>
      </c>
      <c r="F1423" t="str">
        <f>LEFT(Table3[[#This Row],[category]], FIND("|", Table3[[#This Row],[category]]) - 1)</f>
        <v>Home&amp;Kitchen</v>
      </c>
      <c r="G1423" t="str">
        <f>MID(Table3[[#This Row],[category]], FIND("|", Table3[[#This Row],[category]]) + 1, FIND("|", Table3[[#This Row],[category]], FIND("|", Table3[[#This Row],[category]]) + 1) - FIND("|", Table3[[#This Row],[category]]) - 1)</f>
        <v>Kitchen&amp;HomeAppliances</v>
      </c>
      <c r="H1423" t="str">
        <f>RIGHT(Table3[[#This Row],[category]], LEN(Table3[[#This Row],[category]]) - FIND("|", Table3[[#This Row],[category]], FIND("|", Table3[[#This Row],[category]]) + 1))</f>
        <v>SmallKitchenAppliances|MixerGrinders</v>
      </c>
      <c r="I1423" s="6">
        <v>2033</v>
      </c>
      <c r="J1423" s="6">
        <v>4295</v>
      </c>
      <c r="K1423" s="1">
        <f t="shared" si="138"/>
        <v>52.665890570430726</v>
      </c>
      <c r="L1423" s="3">
        <v>0.53</v>
      </c>
      <c r="M1423" s="1">
        <v>3.4</v>
      </c>
      <c r="N1423" s="11">
        <v>422</v>
      </c>
      <c r="O1423" s="7">
        <f>IF(ISNUMBER(Table3[[#This Row],[rating]]), Table3[[#This Row],[rating]], "")</f>
        <v>3.4</v>
      </c>
      <c r="P1423" s="7">
        <f>Table3[[#This Row],[average rating]] + (Table3[[#This Row],[rating_count]] / 1000)</f>
        <v>3.8220000000000001</v>
      </c>
      <c r="Q1423" s="7">
        <f>IFERROR(ROUND(VALUE(Table3[[#This Row],[rating]]), 0), "")</f>
        <v>3</v>
      </c>
      <c r="R1423" t="s">
        <v>11880</v>
      </c>
      <c r="S1423" t="s">
        <v>11881</v>
      </c>
      <c r="T1423" t="s">
        <v>11882</v>
      </c>
      <c r="U1423" t="s">
        <v>11883</v>
      </c>
      <c r="V1423" t="s">
        <v>11884</v>
      </c>
      <c r="W1423" t="s">
        <v>11885</v>
      </c>
      <c r="X1423" t="s">
        <v>11886</v>
      </c>
      <c r="Y1423" t="s">
        <v>11887</v>
      </c>
      <c r="Z1423" s="6">
        <f t="shared" si="139"/>
        <v>1812490</v>
      </c>
      <c r="AA1423" s="6">
        <f>IFERROR(VALUE(Table3[[#This Row],[potential revenue]]), 0)</f>
        <v>1812490</v>
      </c>
      <c r="AB1423" t="str">
        <f t="shared" si="140"/>
        <v>No</v>
      </c>
      <c r="AC1423">
        <f t="shared" si="137"/>
        <v>0</v>
      </c>
      <c r="AD1423" t="str">
        <f t="shared" si="141"/>
        <v>&gt;₹500</v>
      </c>
      <c r="AE1423" t="str">
        <f t="shared" si="142"/>
        <v>51–60%</v>
      </c>
    </row>
    <row r="1424" spans="1:31" x14ac:dyDescent="0.35">
      <c r="A1424" t="s">
        <v>12877</v>
      </c>
      <c r="B1424" t="s">
        <v>12363</v>
      </c>
      <c r="C1424" t="str">
        <f>PROPER(Table3[[#This Row],[product_name2]])</f>
        <v>T Topline 180 W Electric Hand Mixer,Hand Blender , Egg Beater, Cake Maker , Beater Cream Mix, Food Blender, Beater For Whipping Cream Beater For Cake With 7 -Speed With Spatula And Oil Brush</v>
      </c>
      <c r="D1424" t="s">
        <v>12364</v>
      </c>
      <c r="E1424" t="s">
        <v>11155</v>
      </c>
      <c r="F1424" t="str">
        <f>LEFT(Table3[[#This Row],[category]], FIND("|", Table3[[#This Row],[category]]) - 1)</f>
        <v>Home&amp;Kitchen</v>
      </c>
      <c r="G1424" t="str">
        <f>MID(Table3[[#This Row],[category]], FIND("|", Table3[[#This Row],[category]]) + 1, FIND("|", Table3[[#This Row],[category]], FIND("|", Table3[[#This Row],[category]]) + 1) - FIND("|", Table3[[#This Row],[category]]) - 1)</f>
        <v>Heating,Cooling&amp;AirQuality</v>
      </c>
      <c r="H1424" t="str">
        <f>RIGHT(Table3[[#This Row],[category]], LEN(Table3[[#This Row],[category]]) - FIND("|", Table3[[#This Row],[category]], FIND("|", Table3[[#This Row],[category]]) + 1))</f>
        <v>Humidifiers</v>
      </c>
      <c r="I1424" s="6">
        <v>499</v>
      </c>
      <c r="J1424" s="6">
        <v>799</v>
      </c>
      <c r="K1424" s="1">
        <f t="shared" si="138"/>
        <v>37.546933667083856</v>
      </c>
      <c r="L1424" s="3">
        <v>0.38</v>
      </c>
      <c r="M1424" s="1">
        <v>3.6</v>
      </c>
      <c r="N1424" s="11">
        <v>212</v>
      </c>
      <c r="O1424" s="7">
        <f>IF(ISNUMBER(Table3[[#This Row],[rating]]), Table3[[#This Row],[rating]], "")</f>
        <v>3.6</v>
      </c>
      <c r="P1424" s="7">
        <f>Table3[[#This Row],[average rating]] + (Table3[[#This Row],[rating_count]] / 1000)</f>
        <v>3.8120000000000003</v>
      </c>
      <c r="Q1424" s="7">
        <f>IFERROR(ROUND(VALUE(Table3[[#This Row],[rating]]), 0), "")</f>
        <v>4</v>
      </c>
      <c r="R1424" t="s">
        <v>12879</v>
      </c>
      <c r="S1424" t="s">
        <v>12880</v>
      </c>
      <c r="T1424" t="s">
        <v>12881</v>
      </c>
      <c r="U1424" t="s">
        <v>12882</v>
      </c>
      <c r="V1424" t="s">
        <v>12883</v>
      </c>
      <c r="W1424" t="s">
        <v>12884</v>
      </c>
      <c r="X1424" t="s">
        <v>12885</v>
      </c>
      <c r="Y1424" t="s">
        <v>12886</v>
      </c>
      <c r="Z1424" s="6">
        <f t="shared" si="139"/>
        <v>169388</v>
      </c>
      <c r="AA1424" s="6">
        <f>IFERROR(VALUE(Table3[[#This Row],[potential revenue]]), 0)</f>
        <v>169388</v>
      </c>
      <c r="AB1424" t="str">
        <f t="shared" si="140"/>
        <v>Yes</v>
      </c>
      <c r="AC1424">
        <f t="shared" si="137"/>
        <v>0</v>
      </c>
      <c r="AD1424" t="str">
        <f t="shared" si="141"/>
        <v>&gt;₹500</v>
      </c>
      <c r="AE1424" t="str">
        <f t="shared" si="142"/>
        <v>31–40%</v>
      </c>
    </row>
    <row r="1425" spans="1:31" x14ac:dyDescent="0.35">
      <c r="A1425" t="s">
        <v>9083</v>
      </c>
      <c r="B1425" t="s">
        <v>11325</v>
      </c>
      <c r="C1425" t="str">
        <f>PROPER(Table3[[#This Row],[product_name2]])</f>
        <v>Crompton Insta Delight Fan Circulator Room Heater With 3 Heat Settings (Slate Grey &amp; Black, 2000 Watt)</v>
      </c>
      <c r="D1425" t="s">
        <v>11326</v>
      </c>
      <c r="E1425" t="s">
        <v>8595</v>
      </c>
      <c r="F1425" t="str">
        <f>LEFT(Table3[[#This Row],[category]], FIND("|", Table3[[#This Row],[category]]) - 1)</f>
        <v>Home&amp;Kitchen</v>
      </c>
      <c r="G1425" t="str">
        <f>MID(Table3[[#This Row],[category]], FIND("|", Table3[[#This Row],[category]]) + 1, FIND("|", Table3[[#This Row],[category]], FIND("|", Table3[[#This Row],[category]]) + 1) - FIND("|", Table3[[#This Row],[category]]) - 1)</f>
        <v>Heating,Cooling&amp;AirQuality</v>
      </c>
      <c r="H1425" t="str">
        <f>RIGHT(Table3[[#This Row],[category]], LEN(Table3[[#This Row],[category]]) - FIND("|", Table3[[#This Row],[category]], FIND("|", Table3[[#This Row],[category]]) + 1))</f>
        <v>RoomHeaters|ElectricHeaters</v>
      </c>
      <c r="I1425" s="6">
        <v>1099</v>
      </c>
      <c r="J1425" s="6">
        <v>2400</v>
      </c>
      <c r="K1425" s="1">
        <f t="shared" si="138"/>
        <v>54.208333333333336</v>
      </c>
      <c r="L1425" s="3">
        <v>0.54</v>
      </c>
      <c r="M1425" s="1">
        <v>3.8</v>
      </c>
      <c r="N1425" s="11">
        <v>4</v>
      </c>
      <c r="O1425" s="7">
        <f>IF(ISNUMBER(Table3[[#This Row],[rating]]), Table3[[#This Row],[rating]], "")</f>
        <v>3.8</v>
      </c>
      <c r="P1425" s="7">
        <f>Table3[[#This Row],[average rating]] + (Table3[[#This Row],[rating_count]] / 1000)</f>
        <v>3.8039999999999998</v>
      </c>
      <c r="Q1425" s="7">
        <f>IFERROR(ROUND(VALUE(Table3[[#This Row],[rating]]), 0), "")</f>
        <v>4</v>
      </c>
      <c r="R1425" t="s">
        <v>9085</v>
      </c>
      <c r="S1425" t="s">
        <v>9086</v>
      </c>
      <c r="T1425" t="s">
        <v>9087</v>
      </c>
      <c r="U1425" t="s">
        <v>9088</v>
      </c>
      <c r="V1425" t="s">
        <v>9089</v>
      </c>
      <c r="W1425" t="s">
        <v>9090</v>
      </c>
      <c r="X1425" t="s">
        <v>9091</v>
      </c>
      <c r="Y1425" t="s">
        <v>9092</v>
      </c>
      <c r="Z1425" s="6">
        <f t="shared" si="139"/>
        <v>9600</v>
      </c>
      <c r="AA1425" s="6">
        <f>IFERROR(VALUE(Table3[[#This Row],[potential revenue]]), 0)</f>
        <v>9600</v>
      </c>
      <c r="AB1425" t="str">
        <f t="shared" si="140"/>
        <v>No</v>
      </c>
      <c r="AC1425">
        <f t="shared" si="137"/>
        <v>0</v>
      </c>
      <c r="AD1425" t="str">
        <f t="shared" si="141"/>
        <v>₹200–₹500</v>
      </c>
      <c r="AE1425" t="str">
        <f t="shared" si="142"/>
        <v>51–60%</v>
      </c>
    </row>
    <row r="1426" spans="1:31" x14ac:dyDescent="0.35">
      <c r="A1426" t="s">
        <v>9563</v>
      </c>
      <c r="B1426" t="s">
        <v>12887</v>
      </c>
      <c r="C1426" t="str">
        <f>PROPER(Table3[[#This Row],[product_name2]])</f>
        <v>Hilton Quartz Heater 400/800-Watt Isi 2 Rods Multi Mode Heater Long Lasting Quick Heating Extremely Warm (Grey)</v>
      </c>
      <c r="D1426" t="s">
        <v>12888</v>
      </c>
      <c r="E1426" t="s">
        <v>9565</v>
      </c>
      <c r="F1426" t="str">
        <f>LEFT(Table3[[#This Row],[category]], FIND("|", Table3[[#This Row],[category]]) - 1)</f>
        <v>Home&amp;Kitchen</v>
      </c>
      <c r="G1426" t="str">
        <f>MID(Table3[[#This Row],[category]], FIND("|", Table3[[#This Row],[category]]) + 1, FIND("|", Table3[[#This Row],[category]], FIND("|", Table3[[#This Row],[category]]) + 1) - FIND("|", Table3[[#This Row],[category]]) - 1)</f>
        <v>Kitchen&amp;HomeAppliances</v>
      </c>
      <c r="H1426" t="str">
        <f>RIGHT(Table3[[#This Row],[category]], LEN(Table3[[#This Row],[category]]) - FIND("|", Table3[[#This Row],[category]], FIND("|", Table3[[#This Row],[category]]) + 1))</f>
        <v>Coffee,Tea&amp;Espresso|CoffeeGrinders|ElectricGrinders</v>
      </c>
      <c r="I1426" s="6">
        <v>244</v>
      </c>
      <c r="J1426" s="6">
        <v>499</v>
      </c>
      <c r="K1426" s="1">
        <f t="shared" si="138"/>
        <v>51.102204408817627</v>
      </c>
      <c r="L1426" s="3">
        <v>0.51</v>
      </c>
      <c r="M1426" s="1">
        <v>3.3</v>
      </c>
      <c r="N1426" s="11">
        <v>478</v>
      </c>
      <c r="O1426" s="7">
        <f>IF(ISNUMBER(Table3[[#This Row],[rating]]), Table3[[#This Row],[rating]], "")</f>
        <v>3.3</v>
      </c>
      <c r="P1426" s="7">
        <f>Table3[[#This Row],[average rating]] + (Table3[[#This Row],[rating_count]] / 1000)</f>
        <v>3.7779999999999996</v>
      </c>
      <c r="Q1426" s="7">
        <f>IFERROR(ROUND(VALUE(Table3[[#This Row],[rating]]), 0), "")</f>
        <v>3</v>
      </c>
      <c r="R1426" t="s">
        <v>9566</v>
      </c>
      <c r="S1426" t="s">
        <v>9567</v>
      </c>
      <c r="T1426" t="s">
        <v>9568</v>
      </c>
      <c r="U1426" t="s">
        <v>9569</v>
      </c>
      <c r="V1426" t="s">
        <v>9570</v>
      </c>
      <c r="W1426" t="s">
        <v>9571</v>
      </c>
      <c r="X1426" t="s">
        <v>9572</v>
      </c>
      <c r="Y1426" t="s">
        <v>9573</v>
      </c>
      <c r="Z1426" s="6">
        <f t="shared" si="139"/>
        <v>238522</v>
      </c>
      <c r="AA1426" s="6">
        <f>IFERROR(VALUE(Table3[[#This Row],[potential revenue]]), 0)</f>
        <v>238522</v>
      </c>
      <c r="AB1426" t="str">
        <f t="shared" si="140"/>
        <v>Yes</v>
      </c>
      <c r="AC1426">
        <f t="shared" si="137"/>
        <v>0</v>
      </c>
      <c r="AD1426" t="str">
        <f t="shared" si="141"/>
        <v>&gt;₹500</v>
      </c>
      <c r="AE1426" t="str">
        <f t="shared" si="142"/>
        <v>51–60%</v>
      </c>
    </row>
    <row r="1427" spans="1:31" x14ac:dyDescent="0.35">
      <c r="A1427" t="s">
        <v>10739</v>
      </c>
      <c r="B1427" t="s">
        <v>11989</v>
      </c>
      <c r="C1427" t="str">
        <f>PROPER(Table3[[#This Row],[product_name2]])</f>
        <v>Saleon Instant Coal Heater 500W Charcoal Burner Electric Stove Hot Plate - Mix Colors - Pack Of 1 - Only Charcoal Heater</v>
      </c>
      <c r="D1427" t="s">
        <v>11990</v>
      </c>
      <c r="E1427" t="s">
        <v>8731</v>
      </c>
      <c r="F1427" t="str">
        <f>LEFT(Table3[[#This Row],[category]], FIND("|", Table3[[#This Row],[category]]) - 1)</f>
        <v>Home&amp;Kitchen</v>
      </c>
      <c r="G1427" t="str">
        <f>MID(Table3[[#This Row],[category]], FIND("|", Table3[[#This Row],[category]]) + 1, FIND("|", Table3[[#This Row],[category]], FIND("|", Table3[[#This Row],[category]]) + 1) - FIND("|", Table3[[#This Row],[category]]) - 1)</f>
        <v>Kitchen&amp;HomeAppliances</v>
      </c>
      <c r="H1427" t="str">
        <f>RIGHT(Table3[[#This Row],[category]], LEN(Table3[[#This Row],[category]]) - FIND("|", Table3[[#This Row],[category]], FIND("|", Table3[[#This Row],[category]]) + 1))</f>
        <v>SmallKitchenAppliances|HandBlenders</v>
      </c>
      <c r="I1427" s="6">
        <v>210</v>
      </c>
      <c r="J1427" s="6">
        <v>699</v>
      </c>
      <c r="K1427" s="1">
        <f t="shared" si="138"/>
        <v>69.957081545064383</v>
      </c>
      <c r="L1427" s="3">
        <v>0.7</v>
      </c>
      <c r="M1427" s="1">
        <v>3.7</v>
      </c>
      <c r="N1427" s="11">
        <v>74</v>
      </c>
      <c r="O1427" s="7">
        <f>IF(ISNUMBER(Table3[[#This Row],[rating]]), Table3[[#This Row],[rating]], "")</f>
        <v>3.7</v>
      </c>
      <c r="P1427" s="7">
        <f>Table3[[#This Row],[average rating]] + (Table3[[#This Row],[rating_count]] / 1000)</f>
        <v>3.774</v>
      </c>
      <c r="Q1427" s="7">
        <f>IFERROR(ROUND(VALUE(Table3[[#This Row],[rating]]), 0), "")</f>
        <v>4</v>
      </c>
      <c r="R1427" t="s">
        <v>10741</v>
      </c>
      <c r="S1427" t="s">
        <v>10742</v>
      </c>
      <c r="T1427" t="s">
        <v>10743</v>
      </c>
      <c r="U1427" t="s">
        <v>10744</v>
      </c>
      <c r="V1427" t="s">
        <v>10745</v>
      </c>
      <c r="W1427" t="s">
        <v>10746</v>
      </c>
      <c r="X1427" t="s">
        <v>10747</v>
      </c>
      <c r="Y1427" t="s">
        <v>10748</v>
      </c>
      <c r="Z1427" s="6">
        <f t="shared" si="139"/>
        <v>51726</v>
      </c>
      <c r="AA1427" s="6">
        <f>IFERROR(VALUE(Table3[[#This Row],[potential revenue]]), 0)</f>
        <v>51726</v>
      </c>
      <c r="AB1427" t="str">
        <f t="shared" si="140"/>
        <v>Yes</v>
      </c>
      <c r="AC1427">
        <f t="shared" si="137"/>
        <v>0</v>
      </c>
      <c r="AD1427" t="str">
        <f t="shared" si="141"/>
        <v>₹200–₹500</v>
      </c>
      <c r="AE1427" t="str">
        <f t="shared" si="142"/>
        <v>61–70%</v>
      </c>
    </row>
    <row r="1428" spans="1:31" x14ac:dyDescent="0.35">
      <c r="A1428" t="s">
        <v>10518</v>
      </c>
      <c r="B1428" t="s">
        <v>11979</v>
      </c>
      <c r="C1428" t="str">
        <f>PROPER(Table3[[#This Row],[product_name2]])</f>
        <v>Green Tales Heat Seal Mini Food Sealer-Impulse Machine For Sealing Plastic Bags Packaging</v>
      </c>
      <c r="D1428" t="s">
        <v>11980</v>
      </c>
      <c r="E1428" t="s">
        <v>8982</v>
      </c>
      <c r="F1428" t="str">
        <f>LEFT(Table3[[#This Row],[category]], FIND("|", Table3[[#This Row],[category]]) - 1)</f>
        <v>Home&amp;Kitchen</v>
      </c>
      <c r="G1428" t="str">
        <f>MID(Table3[[#This Row],[category]], FIND("|", Table3[[#This Row],[category]]) + 1, FIND("|", Table3[[#This Row],[category]], FIND("|", Table3[[#This Row],[category]]) + 1) - FIND("|", Table3[[#This Row],[category]]) - 1)</f>
        <v>Kitchen&amp;HomeAppliances</v>
      </c>
      <c r="H1428" t="str">
        <f>RIGHT(Table3[[#This Row],[category]], LEN(Table3[[#This Row],[category]]) - FIND("|", Table3[[#This Row],[category]], FIND("|", Table3[[#This Row],[category]]) + 1))</f>
        <v>SmallKitchenAppliances|JuicerMixerGrinders</v>
      </c>
      <c r="I1428" s="6">
        <v>499</v>
      </c>
      <c r="J1428" s="6">
        <v>2199</v>
      </c>
      <c r="K1428" s="1">
        <f t="shared" si="138"/>
        <v>77.30786721236926</v>
      </c>
      <c r="L1428" s="3">
        <v>0.77</v>
      </c>
      <c r="M1428" s="1">
        <v>3.7</v>
      </c>
      <c r="N1428" s="11">
        <v>53</v>
      </c>
      <c r="O1428" s="7">
        <f>IF(ISNUMBER(Table3[[#This Row],[rating]]), Table3[[#This Row],[rating]], "")</f>
        <v>3.7</v>
      </c>
      <c r="P1428" s="7">
        <f>Table3[[#This Row],[average rating]] + (Table3[[#This Row],[rating_count]] / 1000)</f>
        <v>3.7530000000000001</v>
      </c>
      <c r="Q1428" s="7">
        <f>IFERROR(ROUND(VALUE(Table3[[#This Row],[rating]]), 0), "")</f>
        <v>4</v>
      </c>
      <c r="R1428" t="s">
        <v>10520</v>
      </c>
      <c r="S1428" t="s">
        <v>10521</v>
      </c>
      <c r="T1428" t="s">
        <v>10522</v>
      </c>
      <c r="U1428" t="s">
        <v>10523</v>
      </c>
      <c r="V1428" t="s">
        <v>10524</v>
      </c>
      <c r="W1428" t="s">
        <v>10525</v>
      </c>
      <c r="X1428" t="s">
        <v>10526</v>
      </c>
      <c r="Y1428" t="s">
        <v>10527</v>
      </c>
      <c r="Z1428" s="6">
        <f t="shared" si="139"/>
        <v>116547</v>
      </c>
      <c r="AA1428" s="6">
        <f>IFERROR(VALUE(Table3[[#This Row],[potential revenue]]), 0)</f>
        <v>116547</v>
      </c>
      <c r="AB1428" t="str">
        <f t="shared" si="140"/>
        <v>Yes</v>
      </c>
      <c r="AC1428">
        <f t="shared" si="137"/>
        <v>0</v>
      </c>
      <c r="AD1428" t="str">
        <f t="shared" si="141"/>
        <v>₹200–₹500</v>
      </c>
      <c r="AE1428" t="str">
        <f t="shared" si="142"/>
        <v>71–80%</v>
      </c>
    </row>
    <row r="1429" spans="1:31" x14ac:dyDescent="0.35">
      <c r="A1429" t="s">
        <v>2647</v>
      </c>
      <c r="B1429" t="s">
        <v>11766</v>
      </c>
      <c r="C1429" t="str">
        <f>PROPER(Table3[[#This Row],[product_name2]])</f>
        <v>Agaro Classic Portable Yogurt Maker, 1.2L Capacity, Electric, Automatic, Grey And White, Medium (33603)</v>
      </c>
      <c r="D1429" t="s">
        <v>11767</v>
      </c>
      <c r="E1429" t="s">
        <v>20</v>
      </c>
      <c r="F1429" t="str">
        <f>LEFT(Table3[[#This Row],[category]], FIND("|", Table3[[#This Row],[category]]) - 1)</f>
        <v>Computers&amp;Accessories</v>
      </c>
      <c r="G1429" t="str">
        <f>MID(Table3[[#This Row],[category]], FIND("|", Table3[[#This Row],[category]]) + 1, FIND("|", Table3[[#This Row],[category]], FIND("|", Table3[[#This Row],[category]]) + 1) - FIND("|", Table3[[#This Row],[category]]) - 1)</f>
        <v>Accessories&amp;Peripherals</v>
      </c>
      <c r="H1429" t="str">
        <f>RIGHT(Table3[[#This Row],[category]], LEN(Table3[[#This Row],[category]]) - FIND("|", Table3[[#This Row],[category]], FIND("|", Table3[[#This Row],[category]]) + 1))</f>
        <v>Cables&amp;Accessories|Cables|USBCables</v>
      </c>
      <c r="I1429" s="6">
        <v>129</v>
      </c>
      <c r="J1429" s="6">
        <v>449</v>
      </c>
      <c r="K1429" s="1">
        <f t="shared" si="138"/>
        <v>71.269487750556792</v>
      </c>
      <c r="L1429" s="3">
        <v>0.71</v>
      </c>
      <c r="M1429" s="1">
        <v>3.7</v>
      </c>
      <c r="N1429" s="11">
        <v>41</v>
      </c>
      <c r="O1429" s="7">
        <f>IF(ISNUMBER(Table3[[#This Row],[rating]]), Table3[[#This Row],[rating]], "")</f>
        <v>3.7</v>
      </c>
      <c r="P1429" s="7">
        <f>Table3[[#This Row],[average rating]] + (Table3[[#This Row],[rating_count]] / 1000)</f>
        <v>3.7410000000000001</v>
      </c>
      <c r="Q1429" s="7">
        <f>IFERROR(ROUND(VALUE(Table3[[#This Row],[rating]]), 0), "")</f>
        <v>4</v>
      </c>
      <c r="R1429" t="s">
        <v>2649</v>
      </c>
      <c r="S1429" t="s">
        <v>2650</v>
      </c>
      <c r="T1429" t="s">
        <v>2651</v>
      </c>
      <c r="U1429" t="s">
        <v>2652</v>
      </c>
      <c r="V1429" t="s">
        <v>2653</v>
      </c>
      <c r="W1429" t="s">
        <v>2654</v>
      </c>
      <c r="X1429" t="s">
        <v>2655</v>
      </c>
      <c r="Y1429" t="s">
        <v>2656</v>
      </c>
      <c r="Z1429" s="6">
        <f t="shared" si="139"/>
        <v>18409</v>
      </c>
      <c r="AA1429" s="6">
        <f>IFERROR(VALUE(Table3[[#This Row],[potential revenue]]), 0)</f>
        <v>18409</v>
      </c>
      <c r="AB1429" t="str">
        <f t="shared" si="140"/>
        <v>Yes</v>
      </c>
      <c r="AC1429">
        <f t="shared" si="137"/>
        <v>0</v>
      </c>
      <c r="AD1429" t="str">
        <f t="shared" si="141"/>
        <v>₹200–₹500</v>
      </c>
      <c r="AE1429" t="str">
        <f t="shared" si="142"/>
        <v>71–80%</v>
      </c>
    </row>
    <row r="1430" spans="1:31" x14ac:dyDescent="0.35">
      <c r="A1430" t="s">
        <v>1105</v>
      </c>
      <c r="B1430" t="s">
        <v>11686</v>
      </c>
      <c r="C1430" t="str">
        <f>PROPER(Table3[[#This Row],[product_name2]])</f>
        <v>Milk Frother, Immersion Blender Cordlesss Foam Maker Usb Rechargeable Small Mixer Handheld With 2 Stainless Whisksôºåwisker For Stirring 3-Speed Adjustable Mini Frother For Cappuccino Latte Coffee Egg</v>
      </c>
      <c r="D1430" t="s">
        <v>11687</v>
      </c>
      <c r="E1430" t="s">
        <v>469</v>
      </c>
      <c r="F1430" t="str">
        <f>LEFT(Table3[[#This Row],[category]], FIND("|", Table3[[#This Row],[category]]) - 1)</f>
        <v>Electronics</v>
      </c>
      <c r="G1430" t="str">
        <f>MID(Table3[[#This Row],[category]], FIND("|", Table3[[#This Row],[category]]) + 1, FIND("|", Table3[[#This Row],[category]], FIND("|", Table3[[#This Row],[category]]) + 1) - FIND("|", Table3[[#This Row],[category]]) - 1)</f>
        <v>HomeTheater,TV&amp;Video</v>
      </c>
      <c r="H1430" t="str">
        <f>RIGHT(Table3[[#This Row],[category]], LEN(Table3[[#This Row],[category]]) - FIND("|", Table3[[#This Row],[category]], FIND("|", Table3[[#This Row],[category]]) + 1))</f>
        <v>Accessories|RemoteControls</v>
      </c>
      <c r="I1430" s="6">
        <v>1499</v>
      </c>
      <c r="J1430" s="6">
        <v>3999</v>
      </c>
      <c r="K1430" s="1">
        <f t="shared" si="138"/>
        <v>62.515628907226805</v>
      </c>
      <c r="L1430" s="3">
        <v>0.63</v>
      </c>
      <c r="M1430" s="1">
        <v>3.7</v>
      </c>
      <c r="N1430" s="11">
        <v>37</v>
      </c>
      <c r="O1430" s="7">
        <f>IF(ISNUMBER(Table3[[#This Row],[rating]]), Table3[[#This Row],[rating]], "")</f>
        <v>3.7</v>
      </c>
      <c r="P1430" s="7">
        <f>Table3[[#This Row],[average rating]] + (Table3[[#This Row],[rating_count]] / 1000)</f>
        <v>3.7370000000000001</v>
      </c>
      <c r="Q1430" s="7">
        <f>IFERROR(ROUND(VALUE(Table3[[#This Row],[rating]]), 0), "")</f>
        <v>4</v>
      </c>
      <c r="R1430" t="s">
        <v>1107</v>
      </c>
      <c r="S1430" t="s">
        <v>1108</v>
      </c>
      <c r="T1430" t="s">
        <v>1109</v>
      </c>
      <c r="U1430" t="s">
        <v>1110</v>
      </c>
      <c r="V1430" t="s">
        <v>1111</v>
      </c>
      <c r="W1430" t="s">
        <v>1112</v>
      </c>
      <c r="X1430" t="s">
        <v>1113</v>
      </c>
      <c r="Y1430" t="s">
        <v>1114</v>
      </c>
      <c r="Z1430" s="6">
        <f t="shared" si="139"/>
        <v>147963</v>
      </c>
      <c r="AA1430" s="6">
        <f>IFERROR(VALUE(Table3[[#This Row],[potential revenue]]), 0)</f>
        <v>147963</v>
      </c>
      <c r="AB1430" t="str">
        <f t="shared" si="140"/>
        <v>Yes</v>
      </c>
      <c r="AC1430">
        <f t="shared" si="137"/>
        <v>0</v>
      </c>
      <c r="AD1430" t="str">
        <f t="shared" si="141"/>
        <v>&lt;₹200</v>
      </c>
      <c r="AE1430" t="str">
        <f t="shared" si="142"/>
        <v>61–70%</v>
      </c>
    </row>
    <row r="1431" spans="1:31" x14ac:dyDescent="0.35">
      <c r="A1431" t="s">
        <v>9604</v>
      </c>
      <c r="B1431" t="s">
        <v>11928</v>
      </c>
      <c r="C1431" t="str">
        <f>PROPER(Table3[[#This Row],[product_name2]])</f>
        <v>Crompton Brio 1000-Watts Dry Iron With Weilburger Coating (Sky Blue And White)</v>
      </c>
      <c r="D1431" t="s">
        <v>11929</v>
      </c>
      <c r="E1431" t="s">
        <v>8617</v>
      </c>
      <c r="F1431" t="str">
        <f>LEFT(Table3[[#This Row],[category]], FIND("|", Table3[[#This Row],[category]]) - 1)</f>
        <v>Home&amp;Kitchen</v>
      </c>
      <c r="G1431" t="str">
        <f>MID(Table3[[#This Row],[category]], FIND("|", Table3[[#This Row],[category]]) + 1, FIND("|", Table3[[#This Row],[category]], FIND("|", Table3[[#This Row],[category]]) + 1) - FIND("|", Table3[[#This Row],[category]]) - 1)</f>
        <v>Kitchen&amp;HomeAppliances</v>
      </c>
      <c r="H1431" t="str">
        <f>RIGHT(Table3[[#This Row],[category]], LEN(Table3[[#This Row],[category]]) - FIND("|", Table3[[#This Row],[category]], FIND("|", Table3[[#This Row],[category]]) + 1))</f>
        <v>Vacuum,Cleaning&amp;Ironing|Irons,Steamers&amp;Accessories|LintShavers</v>
      </c>
      <c r="I1431" s="6">
        <v>469</v>
      </c>
      <c r="J1431" s="6">
        <v>1599</v>
      </c>
      <c r="K1431" s="1">
        <f t="shared" si="138"/>
        <v>70.669168230143839</v>
      </c>
      <c r="L1431" s="3">
        <v>0.71</v>
      </c>
      <c r="M1431" s="1">
        <v>3.7</v>
      </c>
      <c r="N1431" s="11">
        <v>6</v>
      </c>
      <c r="O1431" s="7">
        <f>IF(ISNUMBER(Table3[[#This Row],[rating]]), Table3[[#This Row],[rating]], "")</f>
        <v>3.7</v>
      </c>
      <c r="P1431" s="7">
        <f>Table3[[#This Row],[average rating]] + (Table3[[#This Row],[rating_count]] / 1000)</f>
        <v>3.706</v>
      </c>
      <c r="Q1431" s="7">
        <f>IFERROR(ROUND(VALUE(Table3[[#This Row],[rating]]), 0), "")</f>
        <v>4</v>
      </c>
      <c r="R1431" t="s">
        <v>9606</v>
      </c>
      <c r="S1431" t="s">
        <v>9607</v>
      </c>
      <c r="T1431" t="s">
        <v>9608</v>
      </c>
      <c r="U1431" t="s">
        <v>9609</v>
      </c>
      <c r="V1431" t="s">
        <v>9610</v>
      </c>
      <c r="W1431" t="s">
        <v>9611</v>
      </c>
      <c r="X1431" t="s">
        <v>9612</v>
      </c>
      <c r="Y1431" t="s">
        <v>9613</v>
      </c>
      <c r="Z1431" s="6">
        <f t="shared" si="139"/>
        <v>9594</v>
      </c>
      <c r="AA1431" s="6">
        <f>IFERROR(VALUE(Table3[[#This Row],[potential revenue]]), 0)</f>
        <v>9594</v>
      </c>
      <c r="AB1431" t="str">
        <f t="shared" si="140"/>
        <v>Yes</v>
      </c>
      <c r="AC1431">
        <f t="shared" si="137"/>
        <v>0</v>
      </c>
      <c r="AD1431" t="str">
        <f t="shared" si="141"/>
        <v>&gt;₹500</v>
      </c>
      <c r="AE1431" t="str">
        <f t="shared" si="142"/>
        <v>71–80%</v>
      </c>
    </row>
    <row r="1432" spans="1:31" x14ac:dyDescent="0.35">
      <c r="A1432" t="s">
        <v>4379</v>
      </c>
      <c r="B1432" t="s">
        <v>12122</v>
      </c>
      <c r="C1432" t="str">
        <f>PROPER(Table3[[#This Row],[product_name2]])</f>
        <v>Konvio Neer 10 Inch Spun Filter (Pp Spun) Cartridge Compatible For 10 Inch Pre-Filter Housing Of Water Purifier | Pack Of 4 Spun</v>
      </c>
      <c r="D1432" t="s">
        <v>12123</v>
      </c>
      <c r="E1432" t="s">
        <v>3512</v>
      </c>
      <c r="F1432" t="str">
        <f>LEFT(Table3[[#This Row],[category]], FIND("|", Table3[[#This Row],[category]]) - 1)</f>
        <v>Electronics</v>
      </c>
      <c r="G1432" t="str">
        <f>MID(Table3[[#This Row],[category]], FIND("|", Table3[[#This Row],[category]]) + 1, FIND("|", Table3[[#This Row],[category]], FIND("|", Table3[[#This Row],[category]]) + 1) - FIND("|", Table3[[#This Row],[category]]) - 1)</f>
        <v>Mobiles&amp;Accessories</v>
      </c>
      <c r="H1432" t="str">
        <f>RIGHT(Table3[[#This Row],[category]], LEN(Table3[[#This Row],[category]]) - FIND("|", Table3[[#This Row],[category]], FIND("|", Table3[[#This Row],[category]]) + 1))</f>
        <v>MobileAccessories|Stands</v>
      </c>
      <c r="I1432" s="6">
        <v>209</v>
      </c>
      <c r="J1432" s="6">
        <v>499</v>
      </c>
      <c r="K1432" s="1">
        <f t="shared" si="138"/>
        <v>58.116232464929865</v>
      </c>
      <c r="L1432" s="3">
        <v>0.57999999999999996</v>
      </c>
      <c r="M1432" s="1">
        <v>3.6</v>
      </c>
      <c r="N1432" s="11">
        <v>104</v>
      </c>
      <c r="O1432" s="7">
        <f>IF(ISNUMBER(Table3[[#This Row],[rating]]), Table3[[#This Row],[rating]], "")</f>
        <v>3.6</v>
      </c>
      <c r="P1432" s="7">
        <f>Table3[[#This Row],[average rating]] + (Table3[[#This Row],[rating_count]] / 1000)</f>
        <v>3.7040000000000002</v>
      </c>
      <c r="Q1432" s="7">
        <f>IFERROR(ROUND(VALUE(Table3[[#This Row],[rating]]), 0), "")</f>
        <v>4</v>
      </c>
      <c r="R1432" t="s">
        <v>4381</v>
      </c>
      <c r="S1432" t="s">
        <v>4382</v>
      </c>
      <c r="T1432" t="s">
        <v>4383</v>
      </c>
      <c r="U1432" t="s">
        <v>4384</v>
      </c>
      <c r="V1432" t="s">
        <v>4385</v>
      </c>
      <c r="W1432" t="s">
        <v>4386</v>
      </c>
      <c r="X1432" t="s">
        <v>4387</v>
      </c>
      <c r="Y1432" t="s">
        <v>4388</v>
      </c>
      <c r="Z1432" s="6">
        <f t="shared" si="139"/>
        <v>51896</v>
      </c>
      <c r="AA1432" s="6">
        <f>IFERROR(VALUE(Table3[[#This Row],[potential revenue]]), 0)</f>
        <v>51896</v>
      </c>
      <c r="AB1432" t="str">
        <f t="shared" si="140"/>
        <v>Yes</v>
      </c>
      <c r="AC1432">
        <f t="shared" si="137"/>
        <v>0</v>
      </c>
      <c r="AD1432" t="str">
        <f t="shared" si="141"/>
        <v>₹200–₹500</v>
      </c>
      <c r="AE1432" t="str">
        <f t="shared" si="142"/>
        <v>51–60%</v>
      </c>
    </row>
    <row r="1433" spans="1:31" x14ac:dyDescent="0.35">
      <c r="A1433" t="s">
        <v>11858</v>
      </c>
      <c r="B1433" t="s">
        <v>12020</v>
      </c>
      <c r="C1433" t="str">
        <f>PROPER(Table3[[#This Row],[product_name2]])</f>
        <v>Kenstar 2400 Watts 9 Fins Oil Filled Radiator With Ptc Fan Heater (Black Gold)</v>
      </c>
      <c r="D1433" t="s">
        <v>12021</v>
      </c>
      <c r="E1433" t="s">
        <v>8595</v>
      </c>
      <c r="F1433" t="str">
        <f>LEFT(Table3[[#This Row],[category]], FIND("|", Table3[[#This Row],[category]]) - 1)</f>
        <v>Home&amp;Kitchen</v>
      </c>
      <c r="G1433" t="str">
        <f>MID(Table3[[#This Row],[category]], FIND("|", Table3[[#This Row],[category]]) + 1, FIND("|", Table3[[#This Row],[category]], FIND("|", Table3[[#This Row],[category]]) + 1) - FIND("|", Table3[[#This Row],[category]]) - 1)</f>
        <v>Heating,Cooling&amp;AirQuality</v>
      </c>
      <c r="H1433" t="str">
        <f>RIGHT(Table3[[#This Row],[category]], LEN(Table3[[#This Row],[category]]) - FIND("|", Table3[[#This Row],[category]], FIND("|", Table3[[#This Row],[category]]) + 1))</f>
        <v>RoomHeaters|ElectricHeaters</v>
      </c>
      <c r="I1433" s="6">
        <v>929</v>
      </c>
      <c r="J1433" s="6">
        <v>2199</v>
      </c>
      <c r="K1433" s="1">
        <f t="shared" si="138"/>
        <v>57.75352432924057</v>
      </c>
      <c r="L1433" s="3">
        <v>0.57999999999999996</v>
      </c>
      <c r="M1433" s="1">
        <v>3.7</v>
      </c>
      <c r="N1433" s="11">
        <v>4</v>
      </c>
      <c r="O1433" s="7">
        <f>IF(ISNUMBER(Table3[[#This Row],[rating]]), Table3[[#This Row],[rating]], "")</f>
        <v>3.7</v>
      </c>
      <c r="P1433" s="7">
        <f>Table3[[#This Row],[average rating]] + (Table3[[#This Row],[rating_count]] / 1000)</f>
        <v>3.7040000000000002</v>
      </c>
      <c r="Q1433" s="7">
        <f>IFERROR(ROUND(VALUE(Table3[[#This Row],[rating]]), 0), "")</f>
        <v>4</v>
      </c>
      <c r="R1433" t="s">
        <v>11860</v>
      </c>
      <c r="S1433" t="s">
        <v>11861</v>
      </c>
      <c r="T1433" t="s">
        <v>11862</v>
      </c>
      <c r="U1433" t="s">
        <v>11863</v>
      </c>
      <c r="V1433" t="s">
        <v>11864</v>
      </c>
      <c r="W1433" t="s">
        <v>11865</v>
      </c>
      <c r="X1433" t="s">
        <v>11866</v>
      </c>
      <c r="Y1433" t="s">
        <v>11867</v>
      </c>
      <c r="Z1433" s="6">
        <f t="shared" si="139"/>
        <v>8796</v>
      </c>
      <c r="AA1433" s="6">
        <f>IFERROR(VALUE(Table3[[#This Row],[potential revenue]]), 0)</f>
        <v>8796</v>
      </c>
      <c r="AB1433" t="str">
        <f t="shared" si="140"/>
        <v>Yes</v>
      </c>
      <c r="AC1433">
        <f t="shared" si="137"/>
        <v>0</v>
      </c>
      <c r="AD1433" t="str">
        <f t="shared" si="141"/>
        <v>₹200–₹500</v>
      </c>
      <c r="AE1433" t="str">
        <f t="shared" si="142"/>
        <v>51–60%</v>
      </c>
    </row>
    <row r="1434" spans="1:31" x14ac:dyDescent="0.35">
      <c r="A1434" t="s">
        <v>12504</v>
      </c>
      <c r="B1434" t="s">
        <v>12343</v>
      </c>
      <c r="C1434" t="str">
        <f>PROPER(Table3[[#This Row],[product_name2]])</f>
        <v>Kuber Industries Nylon Mesh Laundry Basket|Sturdy Material &amp; Durable Handles|Netted Lightweight Laundry Bag, Size 36 X 36 X 58, Capicity 30 Ltr (Pink)</v>
      </c>
      <c r="D1434" t="s">
        <v>12344</v>
      </c>
      <c r="E1434" t="s">
        <v>8617</v>
      </c>
      <c r="F1434" t="str">
        <f>LEFT(Table3[[#This Row],[category]], FIND("|", Table3[[#This Row],[category]]) - 1)</f>
        <v>Home&amp;Kitchen</v>
      </c>
      <c r="G1434" t="str">
        <f>MID(Table3[[#This Row],[category]], FIND("|", Table3[[#This Row],[category]]) + 1, FIND("|", Table3[[#This Row],[category]], FIND("|", Table3[[#This Row],[category]]) + 1) - FIND("|", Table3[[#This Row],[category]]) - 1)</f>
        <v>Kitchen&amp;HomeAppliances</v>
      </c>
      <c r="H1434" t="str">
        <f>RIGHT(Table3[[#This Row],[category]], LEN(Table3[[#This Row],[category]]) - FIND("|", Table3[[#This Row],[category]], FIND("|", Table3[[#This Row],[category]]) + 1))</f>
        <v>Vacuum,Cleaning&amp;Ironing|Irons,Steamers&amp;Accessories|LintShavers</v>
      </c>
      <c r="I1434" s="6">
        <v>179</v>
      </c>
      <c r="J1434" s="6">
        <v>799</v>
      </c>
      <c r="K1434" s="1">
        <f t="shared" si="138"/>
        <v>77.596996245306642</v>
      </c>
      <c r="L1434" s="3">
        <v>0.78</v>
      </c>
      <c r="M1434" s="1">
        <v>3.6</v>
      </c>
      <c r="N1434" s="11">
        <v>101</v>
      </c>
      <c r="O1434" s="7">
        <f>IF(ISNUMBER(Table3[[#This Row],[rating]]), Table3[[#This Row],[rating]], "")</f>
        <v>3.6</v>
      </c>
      <c r="P1434" s="7">
        <f>Table3[[#This Row],[average rating]] + (Table3[[#This Row],[rating_count]] / 1000)</f>
        <v>3.7010000000000001</v>
      </c>
      <c r="Q1434" s="7">
        <f>IFERROR(ROUND(VALUE(Table3[[#This Row],[rating]]), 0), "")</f>
        <v>4</v>
      </c>
      <c r="R1434" t="s">
        <v>12506</v>
      </c>
      <c r="S1434" t="s">
        <v>12507</v>
      </c>
      <c r="T1434" t="s">
        <v>12508</v>
      </c>
      <c r="U1434" t="s">
        <v>12509</v>
      </c>
      <c r="V1434" t="s">
        <v>12510</v>
      </c>
      <c r="W1434" t="s">
        <v>12511</v>
      </c>
      <c r="X1434" t="s">
        <v>12512</v>
      </c>
      <c r="Y1434" t="s">
        <v>12513</v>
      </c>
      <c r="Z1434" s="6">
        <f t="shared" si="139"/>
        <v>80699</v>
      </c>
      <c r="AA1434" s="6">
        <f>IFERROR(VALUE(Table3[[#This Row],[potential revenue]]), 0)</f>
        <v>80699</v>
      </c>
      <c r="AB1434" t="str">
        <f t="shared" si="140"/>
        <v>Yes</v>
      </c>
      <c r="AC1434">
        <f t="shared" si="137"/>
        <v>0</v>
      </c>
      <c r="AD1434" t="str">
        <f t="shared" si="141"/>
        <v>&gt;₹500</v>
      </c>
      <c r="AE1434" t="str">
        <f t="shared" si="142"/>
        <v>71–80%</v>
      </c>
    </row>
    <row r="1435" spans="1:31" x14ac:dyDescent="0.35">
      <c r="A1435" t="s">
        <v>1876</v>
      </c>
      <c r="B1435" t="s">
        <v>12413</v>
      </c>
      <c r="C1435" t="str">
        <f>PROPER(Table3[[#This Row],[product_name2]])</f>
        <v>Cafe Jei French Press Coffee And Tea Maker 600Ml With 4 Level Filtration System, Heat Resistant Borosilicate Glass (Black, 600Ml)</v>
      </c>
      <c r="D1435" t="s">
        <v>12414</v>
      </c>
      <c r="E1435" t="s">
        <v>469</v>
      </c>
      <c r="F1435" t="str">
        <f>LEFT(Table3[[#This Row],[category]], FIND("|", Table3[[#This Row],[category]]) - 1)</f>
        <v>Electronics</v>
      </c>
      <c r="G1435" t="str">
        <f>MID(Table3[[#This Row],[category]], FIND("|", Table3[[#This Row],[category]]) + 1, FIND("|", Table3[[#This Row],[category]], FIND("|", Table3[[#This Row],[category]]) + 1) - FIND("|", Table3[[#This Row],[category]]) - 1)</f>
        <v>HomeTheater,TV&amp;Video</v>
      </c>
      <c r="H1435" t="str">
        <f>RIGHT(Table3[[#This Row],[category]], LEN(Table3[[#This Row],[category]]) - FIND("|", Table3[[#This Row],[category]], FIND("|", Table3[[#This Row],[category]]) + 1))</f>
        <v>Accessories|RemoteControls</v>
      </c>
      <c r="I1435" s="6">
        <v>235</v>
      </c>
      <c r="J1435" s="6">
        <v>599</v>
      </c>
      <c r="K1435" s="1">
        <f t="shared" si="138"/>
        <v>60.767946577629381</v>
      </c>
      <c r="L1435" s="3">
        <v>0.61</v>
      </c>
      <c r="M1435" s="1">
        <v>3.5</v>
      </c>
      <c r="N1435" s="11">
        <v>197</v>
      </c>
      <c r="O1435" s="7">
        <f>IF(ISNUMBER(Table3[[#This Row],[rating]]), Table3[[#This Row],[rating]], "")</f>
        <v>3.5</v>
      </c>
      <c r="P1435" s="7">
        <f>Table3[[#This Row],[average rating]] + (Table3[[#This Row],[rating_count]] / 1000)</f>
        <v>3.6970000000000001</v>
      </c>
      <c r="Q1435" s="7">
        <f>IFERROR(ROUND(VALUE(Table3[[#This Row],[rating]]), 0), "")</f>
        <v>4</v>
      </c>
      <c r="R1435" t="s">
        <v>1878</v>
      </c>
      <c r="S1435" t="s">
        <v>1879</v>
      </c>
      <c r="T1435" t="s">
        <v>1880</v>
      </c>
      <c r="U1435" t="s">
        <v>1881</v>
      </c>
      <c r="V1435" t="s">
        <v>1882</v>
      </c>
      <c r="W1435" t="s">
        <v>1883</v>
      </c>
      <c r="X1435" t="s">
        <v>1884</v>
      </c>
      <c r="Y1435" t="s">
        <v>1885</v>
      </c>
      <c r="Z1435" s="6">
        <f t="shared" si="139"/>
        <v>118003</v>
      </c>
      <c r="AA1435" s="6">
        <f>IFERROR(VALUE(Table3[[#This Row],[potential revenue]]), 0)</f>
        <v>118003</v>
      </c>
      <c r="AB1435" t="str">
        <f t="shared" si="140"/>
        <v>Yes</v>
      </c>
      <c r="AC1435">
        <f t="shared" si="137"/>
        <v>0</v>
      </c>
      <c r="AD1435" t="str">
        <f t="shared" si="141"/>
        <v>&lt;₹200</v>
      </c>
      <c r="AE1435" t="str">
        <f t="shared" si="142"/>
        <v>61–70%</v>
      </c>
    </row>
    <row r="1436" spans="1:31" x14ac:dyDescent="0.35">
      <c r="A1436" t="s">
        <v>11606</v>
      </c>
      <c r="B1436" t="s">
        <v>12303</v>
      </c>
      <c r="C1436" t="str">
        <f>PROPER(Table3[[#This Row],[product_name2]])</f>
        <v>Campfire Spring Chef Prolix Instant Portable Water Heater Geyser 1Ltr. For Use Home Stainless Steel Baking Rack | Restaurant | Office | Labs | Clinics | Saloon | With Installation Kit (With Mcb)</v>
      </c>
      <c r="D1436" t="s">
        <v>12304</v>
      </c>
      <c r="E1436" t="s">
        <v>8742</v>
      </c>
      <c r="F1436" t="str">
        <f>LEFT(Table3[[#This Row],[category]], FIND("|", Table3[[#This Row],[category]]) - 1)</f>
        <v>Home&amp;Kitchen</v>
      </c>
      <c r="G1436" t="str">
        <f>MID(Table3[[#This Row],[category]], FIND("|", Table3[[#This Row],[category]]) + 1, FIND("|", Table3[[#This Row],[category]], FIND("|", Table3[[#This Row],[category]]) + 1) - FIND("|", Table3[[#This Row],[category]]) - 1)</f>
        <v>Kitchen&amp;HomeAppliances</v>
      </c>
      <c r="H1436" t="str">
        <f>RIGHT(Table3[[#This Row],[category]], LEN(Table3[[#This Row],[category]]) - FIND("|", Table3[[#This Row],[category]], FIND("|", Table3[[#This Row],[category]]) + 1))</f>
        <v>Vacuum,Cleaning&amp;Ironing|Irons,Steamers&amp;Accessories|Irons|DryIrons</v>
      </c>
      <c r="I1436" s="6">
        <v>660</v>
      </c>
      <c r="J1436" s="6">
        <v>1100</v>
      </c>
      <c r="K1436" s="1">
        <f t="shared" si="138"/>
        <v>40</v>
      </c>
      <c r="L1436" s="3">
        <v>0.4</v>
      </c>
      <c r="M1436" s="1">
        <v>3.6</v>
      </c>
      <c r="N1436" s="11">
        <v>91</v>
      </c>
      <c r="O1436" s="7">
        <f>IF(ISNUMBER(Table3[[#This Row],[rating]]), Table3[[#This Row],[rating]], "")</f>
        <v>3.6</v>
      </c>
      <c r="P1436" s="7">
        <f>Table3[[#This Row],[average rating]] + (Table3[[#This Row],[rating_count]] / 1000)</f>
        <v>3.6910000000000003</v>
      </c>
      <c r="Q1436" s="7">
        <f>IFERROR(ROUND(VALUE(Table3[[#This Row],[rating]]), 0), "")</f>
        <v>4</v>
      </c>
      <c r="R1436" t="s">
        <v>11608</v>
      </c>
      <c r="S1436" t="s">
        <v>11609</v>
      </c>
      <c r="T1436" t="s">
        <v>11610</v>
      </c>
      <c r="U1436" t="s">
        <v>11611</v>
      </c>
      <c r="V1436" t="s">
        <v>11612</v>
      </c>
      <c r="W1436" t="s">
        <v>11613</v>
      </c>
      <c r="X1436" t="s">
        <v>11614</v>
      </c>
      <c r="Y1436" t="s">
        <v>11615</v>
      </c>
      <c r="Z1436" s="6">
        <f t="shared" si="139"/>
        <v>100100</v>
      </c>
      <c r="AA1436" s="6">
        <f>IFERROR(VALUE(Table3[[#This Row],[potential revenue]]), 0)</f>
        <v>100100</v>
      </c>
      <c r="AB1436" t="str">
        <f t="shared" si="140"/>
        <v>Yes</v>
      </c>
      <c r="AC1436">
        <f t="shared" si="137"/>
        <v>0</v>
      </c>
      <c r="AD1436" t="str">
        <f t="shared" si="141"/>
        <v>₹200–₹500</v>
      </c>
      <c r="AE1436" t="str">
        <f t="shared" si="142"/>
        <v>31–40%</v>
      </c>
    </row>
    <row r="1437" spans="1:31" x14ac:dyDescent="0.35">
      <c r="A1437" t="s">
        <v>11112</v>
      </c>
      <c r="B1437" t="s">
        <v>12604</v>
      </c>
      <c r="C1437" t="str">
        <f>PROPER(Table3[[#This Row],[product_name2]])</f>
        <v>Libra Roti Maker Electric Automatic | Chapati Maker Electric Automatic | Roti Maker Machine With 900 Watts For Making Roti/Chapati/Parathas - Stainless Steel</v>
      </c>
      <c r="D1437" t="s">
        <v>12605</v>
      </c>
      <c r="E1437" t="s">
        <v>11114</v>
      </c>
      <c r="F1437" t="str">
        <f>LEFT(Table3[[#This Row],[category]], FIND("|", Table3[[#This Row],[category]]) - 1)</f>
        <v>Home&amp;Kitchen</v>
      </c>
      <c r="G1437" t="str">
        <f>MID(Table3[[#This Row],[category]], FIND("|", Table3[[#This Row],[category]]) + 1, FIND("|", Table3[[#This Row],[category]], FIND("|", Table3[[#This Row],[category]]) + 1) - FIND("|", Table3[[#This Row],[category]]) - 1)</f>
        <v>Kitchen&amp;HomeAppliances</v>
      </c>
      <c r="H1437" t="str">
        <f>RIGHT(Table3[[#This Row],[category]], LEN(Table3[[#This Row],[category]]) - FIND("|", Table3[[#This Row],[category]], FIND("|", Table3[[#This Row],[category]]) + 1))</f>
        <v>Coffee,Tea&amp;Espresso|MilkFrothers</v>
      </c>
      <c r="I1437" s="6">
        <v>229</v>
      </c>
      <c r="J1437" s="6">
        <v>499</v>
      </c>
      <c r="K1437" s="1">
        <f t="shared" si="138"/>
        <v>54.108216432865731</v>
      </c>
      <c r="L1437" s="3">
        <v>0.54</v>
      </c>
      <c r="M1437" s="1">
        <v>3.5</v>
      </c>
      <c r="N1437" s="11">
        <v>185</v>
      </c>
      <c r="O1437" s="7">
        <f>IF(ISNUMBER(Table3[[#This Row],[rating]]), Table3[[#This Row],[rating]], "")</f>
        <v>3.5</v>
      </c>
      <c r="P1437" s="7">
        <f>Table3[[#This Row],[average rating]] + (Table3[[#This Row],[rating_count]] / 1000)</f>
        <v>3.6850000000000001</v>
      </c>
      <c r="Q1437" s="7">
        <f>IFERROR(ROUND(VALUE(Table3[[#This Row],[rating]]), 0), "")</f>
        <v>4</v>
      </c>
      <c r="R1437" t="s">
        <v>11115</v>
      </c>
      <c r="S1437" t="s">
        <v>11116</v>
      </c>
      <c r="T1437" t="s">
        <v>11117</v>
      </c>
      <c r="U1437" t="s">
        <v>11118</v>
      </c>
      <c r="V1437" t="s">
        <v>11119</v>
      </c>
      <c r="W1437" t="s">
        <v>11120</v>
      </c>
      <c r="X1437" t="s">
        <v>11121</v>
      </c>
      <c r="Y1437" t="s">
        <v>11122</v>
      </c>
      <c r="Z1437" s="6">
        <f t="shared" si="139"/>
        <v>92315</v>
      </c>
      <c r="AA1437" s="6">
        <f>IFERROR(VALUE(Table3[[#This Row],[potential revenue]]), 0)</f>
        <v>92315</v>
      </c>
      <c r="AB1437" t="str">
        <f t="shared" si="140"/>
        <v>No</v>
      </c>
      <c r="AC1437">
        <f t="shared" si="137"/>
        <v>0</v>
      </c>
      <c r="AD1437" t="str">
        <f t="shared" si="141"/>
        <v>&gt;₹500</v>
      </c>
      <c r="AE1437" t="str">
        <f t="shared" si="142"/>
        <v>51–60%</v>
      </c>
    </row>
    <row r="1438" spans="1:31" x14ac:dyDescent="0.35">
      <c r="A1438" t="s">
        <v>4572</v>
      </c>
      <c r="B1438" t="s">
        <v>12997</v>
      </c>
      <c r="C1438" t="str">
        <f>PROPER(Table3[[#This Row],[product_name2]])</f>
        <v>Philips Hd9306/06 1.5-Litre Electric Kettle (Multicolor)</v>
      </c>
      <c r="D1438" t="s">
        <v>12998</v>
      </c>
      <c r="E1438" t="s">
        <v>2964</v>
      </c>
      <c r="F1438" t="str">
        <f>LEFT(Table3[[#This Row],[category]], FIND("|", Table3[[#This Row],[category]]) - 1)</f>
        <v>Electronics</v>
      </c>
      <c r="G1438" t="str">
        <f>MID(Table3[[#This Row],[category]], FIND("|", Table3[[#This Row],[category]]) + 1, FIND("|", Table3[[#This Row],[category]], FIND("|", Table3[[#This Row],[category]]) + 1) - FIND("|", Table3[[#This Row],[category]]) - 1)</f>
        <v>WearableTechnology</v>
      </c>
      <c r="H1438" t="str">
        <f>RIGHT(Table3[[#This Row],[category]], LEN(Table3[[#This Row],[category]]) - FIND("|", Table3[[#This Row],[category]], FIND("|", Table3[[#This Row],[category]]) + 1))</f>
        <v>SmartWatches</v>
      </c>
      <c r="I1438" s="6">
        <v>899</v>
      </c>
      <c r="J1438" s="6">
        <v>3499</v>
      </c>
      <c r="K1438" s="1">
        <f t="shared" si="138"/>
        <v>74.306944841383256</v>
      </c>
      <c r="L1438" s="3">
        <v>0.74</v>
      </c>
      <c r="M1438" s="1">
        <v>3</v>
      </c>
      <c r="N1438" s="11">
        <v>681</v>
      </c>
      <c r="O1438" s="7">
        <f>IF(ISNUMBER(Table3[[#This Row],[rating]]), Table3[[#This Row],[rating]], "")</f>
        <v>3</v>
      </c>
      <c r="P1438" s="7">
        <f>Table3[[#This Row],[average rating]] + (Table3[[#This Row],[rating_count]] / 1000)</f>
        <v>3.681</v>
      </c>
      <c r="Q1438" s="7">
        <f>IFERROR(ROUND(VALUE(Table3[[#This Row],[rating]]), 0), "")</f>
        <v>3</v>
      </c>
      <c r="R1438" t="s">
        <v>4574</v>
      </c>
      <c r="S1438" t="s">
        <v>4575</v>
      </c>
      <c r="T1438" t="s">
        <v>4576</v>
      </c>
      <c r="U1438" t="s">
        <v>4577</v>
      </c>
      <c r="V1438" t="s">
        <v>4578</v>
      </c>
      <c r="W1438" t="s">
        <v>4579</v>
      </c>
      <c r="X1438" t="s">
        <v>4580</v>
      </c>
      <c r="Y1438" t="s">
        <v>4581</v>
      </c>
      <c r="Z1438" s="6">
        <f t="shared" si="139"/>
        <v>2382819</v>
      </c>
      <c r="AA1438" s="6">
        <f>IFERROR(VALUE(Table3[[#This Row],[potential revenue]]), 0)</f>
        <v>2382819</v>
      </c>
      <c r="AB1438" t="str">
        <f t="shared" si="140"/>
        <v>Yes</v>
      </c>
      <c r="AC1438">
        <f t="shared" si="137"/>
        <v>0</v>
      </c>
      <c r="AD1438" t="str">
        <f t="shared" si="141"/>
        <v>₹200–₹500</v>
      </c>
      <c r="AE1438" t="str">
        <f t="shared" si="142"/>
        <v>71–80%</v>
      </c>
    </row>
    <row r="1439" spans="1:31" x14ac:dyDescent="0.35">
      <c r="A1439" t="s">
        <v>12203</v>
      </c>
      <c r="B1439" t="s">
        <v>12323</v>
      </c>
      <c r="C1439" t="str">
        <f>PROPER(Table3[[#This Row],[product_name2]])</f>
        <v>Fya Handheld Vacuum Cleaner Cordless, Wireless Hand Vacuum&amp;Air Blower 2-In-1, Mini Portable Car Vacuum Cleaner With Powerful Suction, Usb Rechargeable Vacuum For Pet Hair, Home And Car</v>
      </c>
      <c r="D1439" t="s">
        <v>12324</v>
      </c>
      <c r="E1439" t="s">
        <v>8764</v>
      </c>
      <c r="F1439" t="str">
        <f>LEFT(Table3[[#This Row],[category]], FIND("|", Table3[[#This Row],[category]]) - 1)</f>
        <v>Home&amp;Kitchen</v>
      </c>
      <c r="G1439" t="str">
        <f>MID(Table3[[#This Row],[category]], FIND("|", Table3[[#This Row],[category]]) + 1, FIND("|", Table3[[#This Row],[category]], FIND("|", Table3[[#This Row],[category]]) + 1) - FIND("|", Table3[[#This Row],[category]]) - 1)</f>
        <v>Heating,Cooling&amp;AirQuality</v>
      </c>
      <c r="H1439" t="str">
        <f>RIGHT(Table3[[#This Row],[category]], LEN(Table3[[#This Row],[category]]) - FIND("|", Table3[[#This Row],[category]], FIND("|", Table3[[#This Row],[category]]) + 1))</f>
        <v>WaterHeaters&amp;Geysers|InstantWaterHeaters</v>
      </c>
      <c r="I1439" s="6">
        <v>1449</v>
      </c>
      <c r="J1439" s="6">
        <v>4999</v>
      </c>
      <c r="K1439" s="1">
        <f t="shared" si="138"/>
        <v>71.014202840568117</v>
      </c>
      <c r="L1439" s="3">
        <v>0.71</v>
      </c>
      <c r="M1439" s="1">
        <v>3.6</v>
      </c>
      <c r="N1439" s="11">
        <v>63</v>
      </c>
      <c r="O1439" s="7">
        <f>IF(ISNUMBER(Table3[[#This Row],[rating]]), Table3[[#This Row],[rating]], "")</f>
        <v>3.6</v>
      </c>
      <c r="P1439" s="7">
        <f>Table3[[#This Row],[average rating]] + (Table3[[#This Row],[rating_count]] / 1000)</f>
        <v>3.6630000000000003</v>
      </c>
      <c r="Q1439" s="7">
        <f>IFERROR(ROUND(VALUE(Table3[[#This Row],[rating]]), 0), "")</f>
        <v>4</v>
      </c>
      <c r="R1439" t="s">
        <v>12205</v>
      </c>
      <c r="S1439" t="s">
        <v>12206</v>
      </c>
      <c r="T1439" t="s">
        <v>12207</v>
      </c>
      <c r="U1439" t="s">
        <v>12208</v>
      </c>
      <c r="V1439" t="s">
        <v>12209</v>
      </c>
      <c r="W1439" t="s">
        <v>12210</v>
      </c>
      <c r="X1439" t="s">
        <v>12211</v>
      </c>
      <c r="Y1439" t="s">
        <v>12212</v>
      </c>
      <c r="Z1439" s="6">
        <f t="shared" si="139"/>
        <v>314937</v>
      </c>
      <c r="AA1439" s="6">
        <f>IFERROR(VALUE(Table3[[#This Row],[potential revenue]]), 0)</f>
        <v>314937</v>
      </c>
      <c r="AB1439" t="str">
        <f t="shared" si="140"/>
        <v>Yes</v>
      </c>
      <c r="AC1439">
        <f t="shared" si="137"/>
        <v>0</v>
      </c>
      <c r="AD1439" t="str">
        <f t="shared" si="141"/>
        <v>&gt;₹500</v>
      </c>
      <c r="AE1439" t="str">
        <f t="shared" si="142"/>
        <v>71–80%</v>
      </c>
    </row>
    <row r="1440" spans="1:31" x14ac:dyDescent="0.35">
      <c r="A1440" t="s">
        <v>10719</v>
      </c>
      <c r="B1440" t="s">
        <v>12726</v>
      </c>
      <c r="C1440" t="str">
        <f>PROPER(Table3[[#This Row],[product_name2]])</f>
        <v>Mi Robot Vacuum-Mop P, Best-In-Class Laser Navigation In 10-20K Inr Price Band, Intelligent Mapping, Robotic Floor Cleaner With 2 In 1 Mopping And Vacuum, App Control (Wifi, Alexa,Ga), Strong Suction</v>
      </c>
      <c r="D1440" t="s">
        <v>12727</v>
      </c>
      <c r="E1440" t="s">
        <v>8764</v>
      </c>
      <c r="F1440" t="str">
        <f>LEFT(Table3[[#This Row],[category]], FIND("|", Table3[[#This Row],[category]]) - 1)</f>
        <v>Home&amp;Kitchen</v>
      </c>
      <c r="G1440" t="str">
        <f>MID(Table3[[#This Row],[category]], FIND("|", Table3[[#This Row],[category]]) + 1, FIND("|", Table3[[#This Row],[category]], FIND("|", Table3[[#This Row],[category]]) + 1) - FIND("|", Table3[[#This Row],[category]]) - 1)</f>
        <v>Heating,Cooling&amp;AirQuality</v>
      </c>
      <c r="H1440" t="str">
        <f>RIGHT(Table3[[#This Row],[category]], LEN(Table3[[#This Row],[category]]) - FIND("|", Table3[[#This Row],[category]], FIND("|", Table3[[#This Row],[category]]) + 1))</f>
        <v>WaterHeaters&amp;Geysers|InstantWaterHeaters</v>
      </c>
      <c r="I1440" s="6">
        <v>999</v>
      </c>
      <c r="J1440" s="6">
        <v>2600</v>
      </c>
      <c r="K1440" s="1">
        <f t="shared" si="138"/>
        <v>61.576923076923073</v>
      </c>
      <c r="L1440" s="3">
        <v>0.62</v>
      </c>
      <c r="M1440" s="1">
        <v>3.4</v>
      </c>
      <c r="N1440" s="11">
        <v>252</v>
      </c>
      <c r="O1440" s="7">
        <f>IF(ISNUMBER(Table3[[#This Row],[rating]]), Table3[[#This Row],[rating]], "")</f>
        <v>3.4</v>
      </c>
      <c r="P1440" s="7">
        <f>Table3[[#This Row],[average rating]] + (Table3[[#This Row],[rating_count]] / 1000)</f>
        <v>3.6520000000000001</v>
      </c>
      <c r="Q1440" s="7">
        <f>IFERROR(ROUND(VALUE(Table3[[#This Row],[rating]]), 0), "")</f>
        <v>3</v>
      </c>
      <c r="R1440" t="s">
        <v>10721</v>
      </c>
      <c r="S1440" t="s">
        <v>10722</v>
      </c>
      <c r="T1440" t="s">
        <v>10723</v>
      </c>
      <c r="U1440" t="s">
        <v>10724</v>
      </c>
      <c r="V1440" t="s">
        <v>10725</v>
      </c>
      <c r="W1440" t="s">
        <v>10726</v>
      </c>
      <c r="X1440" t="s">
        <v>10727</v>
      </c>
      <c r="Y1440" t="s">
        <v>10728</v>
      </c>
      <c r="Z1440" s="6">
        <f t="shared" si="139"/>
        <v>655200</v>
      </c>
      <c r="AA1440" s="6">
        <f>IFERROR(VALUE(Table3[[#This Row],[potential revenue]]), 0)</f>
        <v>655200</v>
      </c>
      <c r="AB1440" t="str">
        <f t="shared" si="140"/>
        <v>Yes</v>
      </c>
      <c r="AC1440">
        <f t="shared" si="137"/>
        <v>0</v>
      </c>
      <c r="AD1440" t="str">
        <f t="shared" si="141"/>
        <v>&gt;₹500</v>
      </c>
      <c r="AE1440" t="str">
        <f t="shared" si="142"/>
        <v>61–70%</v>
      </c>
    </row>
    <row r="1441" spans="1:31" x14ac:dyDescent="0.35">
      <c r="A1441" t="s">
        <v>11497</v>
      </c>
      <c r="B1441" t="s">
        <v>12293</v>
      </c>
      <c r="C1441" t="str">
        <f>PROPER(Table3[[#This Row],[product_name2]])</f>
        <v>Usha Ei 3710 Heavy Weight 1000-Watt Dry Iron With Golden American Heritage Soleplate, 1.75 Kg(White)</v>
      </c>
      <c r="D1441" t="s">
        <v>12294</v>
      </c>
      <c r="E1441" t="s">
        <v>9678</v>
      </c>
      <c r="F1441" t="str">
        <f>LEFT(Table3[[#This Row],[category]], FIND("|", Table3[[#This Row],[category]]) - 1)</f>
        <v>Home&amp;Kitchen</v>
      </c>
      <c r="G1441" t="str">
        <f>MID(Table3[[#This Row],[category]], FIND("|", Table3[[#This Row],[category]]) + 1, FIND("|", Table3[[#This Row],[category]], FIND("|", Table3[[#This Row],[category]]) + 1) - FIND("|", Table3[[#This Row],[category]]) - 1)</f>
        <v>Kitchen&amp;HomeAppliances</v>
      </c>
      <c r="H1441" t="str">
        <f>RIGHT(Table3[[#This Row],[category]], LEN(Table3[[#This Row],[category]]) - FIND("|", Table3[[#This Row],[category]], FIND("|", Table3[[#This Row],[category]]) + 1))</f>
        <v>WaterPurifiers&amp;Accessories|WaterPurifierAccessories</v>
      </c>
      <c r="I1441" s="6">
        <v>193</v>
      </c>
      <c r="J1441" s="6">
        <v>399</v>
      </c>
      <c r="K1441" s="1">
        <f t="shared" si="138"/>
        <v>51.629072681704258</v>
      </c>
      <c r="L1441" s="3">
        <v>0.52</v>
      </c>
      <c r="M1441" s="1">
        <v>3.6</v>
      </c>
      <c r="N1441" s="11">
        <v>37</v>
      </c>
      <c r="O1441" s="7">
        <f>IF(ISNUMBER(Table3[[#This Row],[rating]]), Table3[[#This Row],[rating]], "")</f>
        <v>3.6</v>
      </c>
      <c r="P1441" s="7">
        <f>Table3[[#This Row],[average rating]] + (Table3[[#This Row],[rating_count]] / 1000)</f>
        <v>3.637</v>
      </c>
      <c r="Q1441" s="7">
        <f>IFERROR(ROUND(VALUE(Table3[[#This Row],[rating]]), 0), "")</f>
        <v>4</v>
      </c>
      <c r="R1441" t="s">
        <v>11499</v>
      </c>
      <c r="S1441" t="s">
        <v>11500</v>
      </c>
      <c r="T1441" t="s">
        <v>11501</v>
      </c>
      <c r="U1441" t="s">
        <v>11502</v>
      </c>
      <c r="V1441" t="s">
        <v>11503</v>
      </c>
      <c r="W1441" t="s">
        <v>11504</v>
      </c>
      <c r="X1441" t="s">
        <v>11505</v>
      </c>
      <c r="Y1441" t="s">
        <v>11506</v>
      </c>
      <c r="Z1441" s="6">
        <f t="shared" si="139"/>
        <v>14763</v>
      </c>
      <c r="AA1441" s="6">
        <f>IFERROR(VALUE(Table3[[#This Row],[potential revenue]]), 0)</f>
        <v>14763</v>
      </c>
      <c r="AB1441" t="str">
        <f t="shared" si="140"/>
        <v>Yes</v>
      </c>
      <c r="AC1441">
        <f t="shared" si="137"/>
        <v>0</v>
      </c>
      <c r="AD1441" t="str">
        <f t="shared" si="141"/>
        <v>&gt;₹500</v>
      </c>
      <c r="AE1441" t="str">
        <f t="shared" si="142"/>
        <v>51–60%</v>
      </c>
    </row>
    <row r="1442" spans="1:31" x14ac:dyDescent="0.35">
      <c r="A1442" t="s">
        <v>9929</v>
      </c>
      <c r="B1442" t="s">
        <v>12594</v>
      </c>
      <c r="C1442" t="str">
        <f>PROPER(Table3[[#This Row],[product_name2]])</f>
        <v>Prettykrafts Laundry Square Shape Basket Bag/Foldable/Multipurpose/Carry Handles/Slanting Lid For Home, Cloth Storage,(Single) Jute Grey</v>
      </c>
      <c r="D1442" t="s">
        <v>12595</v>
      </c>
      <c r="E1442" t="s">
        <v>8617</v>
      </c>
      <c r="F1442" t="str">
        <f>LEFT(Table3[[#This Row],[category]], FIND("|", Table3[[#This Row],[category]]) - 1)</f>
        <v>Home&amp;Kitchen</v>
      </c>
      <c r="G1442" t="str">
        <f>MID(Table3[[#This Row],[category]], FIND("|", Table3[[#This Row],[category]]) + 1, FIND("|", Table3[[#This Row],[category]], FIND("|", Table3[[#This Row],[category]]) + 1) - FIND("|", Table3[[#This Row],[category]]) - 1)</f>
        <v>Kitchen&amp;HomeAppliances</v>
      </c>
      <c r="H1442" t="str">
        <f>RIGHT(Table3[[#This Row],[category]], LEN(Table3[[#This Row],[category]]) - FIND("|", Table3[[#This Row],[category]], FIND("|", Table3[[#This Row],[category]]) + 1))</f>
        <v>Vacuum,Cleaning&amp;Ironing|Irons,Steamers&amp;Accessories|LintShavers</v>
      </c>
      <c r="I1442" s="6">
        <v>179</v>
      </c>
      <c r="J1442" s="6">
        <v>799</v>
      </c>
      <c r="K1442" s="1">
        <f t="shared" si="138"/>
        <v>77.596996245306642</v>
      </c>
      <c r="L1442" s="3">
        <v>0.78</v>
      </c>
      <c r="M1442" s="1">
        <v>3.5</v>
      </c>
      <c r="N1442" s="11">
        <v>132</v>
      </c>
      <c r="O1442" s="7">
        <f>IF(ISNUMBER(Table3[[#This Row],[rating]]), Table3[[#This Row],[rating]], "")</f>
        <v>3.5</v>
      </c>
      <c r="P1442" s="7">
        <f>Table3[[#This Row],[average rating]] + (Table3[[#This Row],[rating_count]] / 1000)</f>
        <v>3.6320000000000001</v>
      </c>
      <c r="Q1442" s="7">
        <f>IFERROR(ROUND(VALUE(Table3[[#This Row],[rating]]), 0), "")</f>
        <v>4</v>
      </c>
      <c r="R1442" t="s">
        <v>9931</v>
      </c>
      <c r="S1442" t="s">
        <v>9932</v>
      </c>
      <c r="T1442" t="s">
        <v>9933</v>
      </c>
      <c r="U1442" t="s">
        <v>9934</v>
      </c>
      <c r="V1442" t="s">
        <v>9935</v>
      </c>
      <c r="W1442" t="s">
        <v>9936</v>
      </c>
      <c r="X1442" t="s">
        <v>9937</v>
      </c>
      <c r="Y1442" t="s">
        <v>9938</v>
      </c>
      <c r="Z1442" s="6">
        <f t="shared" si="139"/>
        <v>105468</v>
      </c>
      <c r="AA1442" s="6">
        <f>IFERROR(VALUE(Table3[[#This Row],[potential revenue]]), 0)</f>
        <v>105468</v>
      </c>
      <c r="AB1442" t="str">
        <f t="shared" si="140"/>
        <v>Yes</v>
      </c>
      <c r="AC1442">
        <f t="shared" si="137"/>
        <v>0</v>
      </c>
      <c r="AD1442" t="str">
        <f t="shared" si="141"/>
        <v>&lt;₹200</v>
      </c>
      <c r="AE1442" t="str">
        <f t="shared" si="142"/>
        <v>71–80%</v>
      </c>
    </row>
    <row r="1443" spans="1:31" x14ac:dyDescent="0.35">
      <c r="A1443" t="s">
        <v>2506</v>
      </c>
      <c r="B1443" t="s">
        <v>12434</v>
      </c>
      <c r="C1443" t="str">
        <f>PROPER(Table3[[#This Row],[product_name2]])</f>
        <v>Candes 10 Litre Perfecto 5 Star Rated Automatic Instant Storage Electric Water Heater With Special Metal Body Anti Rust Coating With Installation Kit, 2Kw Geyser (Ivory)</v>
      </c>
      <c r="D1443" t="s">
        <v>12435</v>
      </c>
      <c r="E1443" t="s">
        <v>469</v>
      </c>
      <c r="F1443" t="str">
        <f>LEFT(Table3[[#This Row],[category]], FIND("|", Table3[[#This Row],[category]]) - 1)</f>
        <v>Electronics</v>
      </c>
      <c r="G1443" t="str">
        <f>MID(Table3[[#This Row],[category]], FIND("|", Table3[[#This Row],[category]]) + 1, FIND("|", Table3[[#This Row],[category]], FIND("|", Table3[[#This Row],[category]]) + 1) - FIND("|", Table3[[#This Row],[category]]) - 1)</f>
        <v>HomeTheater,TV&amp;Video</v>
      </c>
      <c r="H1443" t="str">
        <f>RIGHT(Table3[[#This Row],[category]], LEN(Table3[[#This Row],[category]]) - FIND("|", Table3[[#This Row],[category]], FIND("|", Table3[[#This Row],[category]]) + 1))</f>
        <v>Accessories|RemoteControls</v>
      </c>
      <c r="I1443" s="6">
        <v>215</v>
      </c>
      <c r="J1443" s="6">
        <v>499</v>
      </c>
      <c r="K1443" s="1">
        <f t="shared" si="138"/>
        <v>56.913827655310619</v>
      </c>
      <c r="L1443" s="3">
        <v>0.56999999999999995</v>
      </c>
      <c r="M1443" s="1">
        <v>3.5</v>
      </c>
      <c r="N1443" s="11">
        <v>121</v>
      </c>
      <c r="O1443" s="7">
        <f>IF(ISNUMBER(Table3[[#This Row],[rating]]), Table3[[#This Row],[rating]], "")</f>
        <v>3.5</v>
      </c>
      <c r="P1443" s="7">
        <f>Table3[[#This Row],[average rating]] + (Table3[[#This Row],[rating_count]] / 1000)</f>
        <v>3.621</v>
      </c>
      <c r="Q1443" s="7">
        <f>IFERROR(ROUND(VALUE(Table3[[#This Row],[rating]]), 0), "")</f>
        <v>4</v>
      </c>
      <c r="R1443" t="s">
        <v>2508</v>
      </c>
      <c r="S1443" t="s">
        <v>2509</v>
      </c>
      <c r="T1443" t="s">
        <v>2510</v>
      </c>
      <c r="U1443" t="s">
        <v>2511</v>
      </c>
      <c r="V1443" t="s">
        <v>2512</v>
      </c>
      <c r="W1443" t="s">
        <v>2513</v>
      </c>
      <c r="X1443" t="s">
        <v>2514</v>
      </c>
      <c r="Y1443" t="s">
        <v>2515</v>
      </c>
      <c r="Z1443" s="6">
        <f t="shared" si="139"/>
        <v>60379</v>
      </c>
      <c r="AA1443" s="6">
        <f>IFERROR(VALUE(Table3[[#This Row],[potential revenue]]), 0)</f>
        <v>60379</v>
      </c>
      <c r="AB1443" t="str">
        <f t="shared" si="140"/>
        <v>Yes</v>
      </c>
      <c r="AC1443">
        <f t="shared" si="137"/>
        <v>0</v>
      </c>
      <c r="AD1443" t="str">
        <f t="shared" si="141"/>
        <v>&lt;₹200</v>
      </c>
      <c r="AE1443" t="str">
        <f t="shared" si="142"/>
        <v>51–60%</v>
      </c>
    </row>
    <row r="1444" spans="1:31" x14ac:dyDescent="0.35">
      <c r="A1444" t="s">
        <v>11566</v>
      </c>
      <c r="B1444" t="s">
        <v>13007</v>
      </c>
      <c r="C1444" t="str">
        <f>PROPER(Table3[[#This Row],[product_name2]])</f>
        <v>Libra Room Heater For Home, Room Heaters Home For Winter, Electric Heater With 2000 Watts Power As Per Is Specification For Small To Medium Rooms - Fh12 (Grey)</v>
      </c>
      <c r="D1444" t="s">
        <v>13008</v>
      </c>
      <c r="E1444" t="s">
        <v>9328</v>
      </c>
      <c r="F1444" t="str">
        <f>LEFT(Table3[[#This Row],[category]], FIND("|", Table3[[#This Row],[category]]) - 1)</f>
        <v>Home&amp;Kitchen</v>
      </c>
      <c r="G1444" t="str">
        <f>MID(Table3[[#This Row],[category]], FIND("|", Table3[[#This Row],[category]]) + 1, FIND("|", Table3[[#This Row],[category]], FIND("|", Table3[[#This Row],[category]]) + 1) - FIND("|", Table3[[#This Row],[category]]) - 1)</f>
        <v>Kitchen&amp;HomeAppliances</v>
      </c>
      <c r="H1444" t="str">
        <f>RIGHT(Table3[[#This Row],[category]], LEN(Table3[[#This Row],[category]]) - FIND("|", Table3[[#This Row],[category]], FIND("|", Table3[[#This Row],[category]]) + 1))</f>
        <v>SmallKitchenAppliances|VacuumSealers</v>
      </c>
      <c r="I1444" s="6">
        <v>429</v>
      </c>
      <c r="J1444" s="6">
        <v>999</v>
      </c>
      <c r="K1444" s="1">
        <f t="shared" si="138"/>
        <v>57.057057057057058</v>
      </c>
      <c r="L1444" s="3">
        <v>0.56999999999999995</v>
      </c>
      <c r="M1444" s="1">
        <v>3</v>
      </c>
      <c r="N1444" s="11">
        <v>617</v>
      </c>
      <c r="O1444" s="7">
        <f>IF(ISNUMBER(Table3[[#This Row],[rating]]), Table3[[#This Row],[rating]], "")</f>
        <v>3</v>
      </c>
      <c r="P1444" s="7">
        <f>Table3[[#This Row],[average rating]] + (Table3[[#This Row],[rating_count]] / 1000)</f>
        <v>3.617</v>
      </c>
      <c r="Q1444" s="7">
        <f>IFERROR(ROUND(VALUE(Table3[[#This Row],[rating]]), 0), "")</f>
        <v>3</v>
      </c>
      <c r="R1444" t="s">
        <v>11568</v>
      </c>
      <c r="S1444" t="s">
        <v>11569</v>
      </c>
      <c r="T1444" t="s">
        <v>11570</v>
      </c>
      <c r="U1444" t="s">
        <v>11571</v>
      </c>
      <c r="V1444" t="s">
        <v>11572</v>
      </c>
      <c r="W1444" t="s">
        <v>11573</v>
      </c>
      <c r="X1444" t="s">
        <v>11574</v>
      </c>
      <c r="Y1444" t="s">
        <v>11575</v>
      </c>
      <c r="Z1444" s="6">
        <f t="shared" si="139"/>
        <v>616383</v>
      </c>
      <c r="AA1444" s="6">
        <f>IFERROR(VALUE(Table3[[#This Row],[potential revenue]]), 0)</f>
        <v>616383</v>
      </c>
      <c r="AB1444" t="str">
        <f t="shared" si="140"/>
        <v>Yes</v>
      </c>
      <c r="AC1444">
        <f t="shared" si="137"/>
        <v>0</v>
      </c>
      <c r="AD1444" t="str">
        <f t="shared" si="141"/>
        <v>₹200–₹500</v>
      </c>
      <c r="AE1444" t="str">
        <f t="shared" si="142"/>
        <v>51–60%</v>
      </c>
    </row>
    <row r="1445" spans="1:31" x14ac:dyDescent="0.35">
      <c r="A1445" t="s">
        <v>12273</v>
      </c>
      <c r="B1445" t="s">
        <v>12333</v>
      </c>
      <c r="C1445" t="str">
        <f>PROPER(Table3[[#This Row],[product_name2]])</f>
        <v>Lifelong Llsm120G Sandwich Griller , Classic Pro 750 W Sandwich Maker With 4 Slice Non-Stick Fixed Plates For Sandwiches At Home With 1 Year Warranty (Black)</v>
      </c>
      <c r="D1445" t="s">
        <v>12334</v>
      </c>
      <c r="E1445" t="s">
        <v>8982</v>
      </c>
      <c r="F1445" t="str">
        <f>LEFT(Table3[[#This Row],[category]], FIND("|", Table3[[#This Row],[category]]) - 1)</f>
        <v>Home&amp;Kitchen</v>
      </c>
      <c r="G1445" t="str">
        <f>MID(Table3[[#This Row],[category]], FIND("|", Table3[[#This Row],[category]]) + 1, FIND("|", Table3[[#This Row],[category]], FIND("|", Table3[[#This Row],[category]]) + 1) - FIND("|", Table3[[#This Row],[category]]) - 1)</f>
        <v>Kitchen&amp;HomeAppliances</v>
      </c>
      <c r="H1445" t="str">
        <f>RIGHT(Table3[[#This Row],[category]], LEN(Table3[[#This Row],[category]]) - FIND("|", Table3[[#This Row],[category]], FIND("|", Table3[[#This Row],[category]]) + 1))</f>
        <v>SmallKitchenAppliances|JuicerMixerGrinders</v>
      </c>
      <c r="I1445" s="6">
        <v>649</v>
      </c>
      <c r="J1445" s="6">
        <v>999</v>
      </c>
      <c r="K1445" s="1">
        <f t="shared" si="138"/>
        <v>35.035035035035037</v>
      </c>
      <c r="L1445" s="3">
        <v>0.35</v>
      </c>
      <c r="M1445" s="1">
        <v>3.6</v>
      </c>
      <c r="N1445" s="11">
        <v>4</v>
      </c>
      <c r="O1445" s="7">
        <f>IF(ISNUMBER(Table3[[#This Row],[rating]]), Table3[[#This Row],[rating]], "")</f>
        <v>3.6</v>
      </c>
      <c r="P1445" s="7">
        <f>Table3[[#This Row],[average rating]] + (Table3[[#This Row],[rating_count]] / 1000)</f>
        <v>3.6040000000000001</v>
      </c>
      <c r="Q1445" s="7">
        <f>IFERROR(ROUND(VALUE(Table3[[#This Row],[rating]]), 0), "")</f>
        <v>4</v>
      </c>
      <c r="R1445" t="s">
        <v>12275</v>
      </c>
      <c r="S1445" t="s">
        <v>12276</v>
      </c>
      <c r="T1445" t="s">
        <v>12277</v>
      </c>
      <c r="U1445" t="s">
        <v>12278</v>
      </c>
      <c r="V1445" t="s">
        <v>12279</v>
      </c>
      <c r="W1445" t="s">
        <v>12280</v>
      </c>
      <c r="X1445" t="s">
        <v>12281</v>
      </c>
      <c r="Y1445" t="s">
        <v>12282</v>
      </c>
      <c r="Z1445" s="6">
        <f t="shared" si="139"/>
        <v>3996</v>
      </c>
      <c r="AA1445" s="6">
        <f>IFERROR(VALUE(Table3[[#This Row],[potential revenue]]), 0)</f>
        <v>3996</v>
      </c>
      <c r="AB1445" t="str">
        <f t="shared" si="140"/>
        <v>Yes</v>
      </c>
      <c r="AC1445">
        <f t="shared" si="137"/>
        <v>0</v>
      </c>
      <c r="AD1445" t="str">
        <f t="shared" si="141"/>
        <v>₹200–₹500</v>
      </c>
      <c r="AE1445" t="str">
        <f t="shared" si="142"/>
        <v>31–40%</v>
      </c>
    </row>
    <row r="1446" spans="1:31" x14ac:dyDescent="0.35">
      <c r="A1446" t="s">
        <v>12051</v>
      </c>
      <c r="B1446" t="s">
        <v>12625</v>
      </c>
      <c r="C1446" t="str">
        <f>PROPER(Table3[[#This Row],[product_name2]])</f>
        <v>Dynore Stainless Steel Set Of 4 Measuring Cup And 4 Measuring Spoon</v>
      </c>
      <c r="D1446" t="s">
        <v>12626</v>
      </c>
      <c r="E1446" t="s">
        <v>8606</v>
      </c>
      <c r="F1446" t="str">
        <f>LEFT(Table3[[#This Row],[category]], FIND("|", Table3[[#This Row],[category]]) - 1)</f>
        <v>Home&amp;Kitchen</v>
      </c>
      <c r="G1446" t="str">
        <f>MID(Table3[[#This Row],[category]], FIND("|", Table3[[#This Row],[category]]) + 1, FIND("|", Table3[[#This Row],[category]], FIND("|", Table3[[#This Row],[category]]) + 1) - FIND("|", Table3[[#This Row],[category]]) - 1)</f>
        <v>Heating,Cooling&amp;AirQuality</v>
      </c>
      <c r="H1446" t="str">
        <f>RIGHT(Table3[[#This Row],[category]], LEN(Table3[[#This Row],[category]]) - FIND("|", Table3[[#This Row],[category]], FIND("|", Table3[[#This Row],[category]]) + 1))</f>
        <v>RoomHeaters|FanHeaters</v>
      </c>
      <c r="I1446" s="6">
        <v>1090</v>
      </c>
      <c r="J1446" s="6">
        <v>2999</v>
      </c>
      <c r="K1446" s="1">
        <f t="shared" si="138"/>
        <v>63.654551517172386</v>
      </c>
      <c r="L1446" s="3">
        <v>0.64</v>
      </c>
      <c r="M1446" s="1">
        <v>3.5</v>
      </c>
      <c r="N1446" s="11">
        <v>57</v>
      </c>
      <c r="O1446" s="7">
        <f>IF(ISNUMBER(Table3[[#This Row],[rating]]), Table3[[#This Row],[rating]], "")</f>
        <v>3.5</v>
      </c>
      <c r="P1446" s="7">
        <f>Table3[[#This Row],[average rating]] + (Table3[[#This Row],[rating_count]] / 1000)</f>
        <v>3.5569999999999999</v>
      </c>
      <c r="Q1446" s="7">
        <f>IFERROR(ROUND(VALUE(Table3[[#This Row],[rating]]), 0), "")</f>
        <v>4</v>
      </c>
      <c r="R1446" t="s">
        <v>12053</v>
      </c>
      <c r="S1446" t="s">
        <v>12054</v>
      </c>
      <c r="T1446" t="s">
        <v>12055</v>
      </c>
      <c r="U1446" t="s">
        <v>12056</v>
      </c>
      <c r="V1446" t="s">
        <v>12057</v>
      </c>
      <c r="W1446" t="s">
        <v>12058</v>
      </c>
      <c r="X1446" t="s">
        <v>12059</v>
      </c>
      <c r="Y1446" t="s">
        <v>12060</v>
      </c>
      <c r="Z1446" s="6">
        <f t="shared" si="139"/>
        <v>170943</v>
      </c>
      <c r="AA1446" s="6">
        <f>IFERROR(VALUE(Table3[[#This Row],[potential revenue]]), 0)</f>
        <v>170943</v>
      </c>
      <c r="AB1446" t="str">
        <f t="shared" si="140"/>
        <v>No</v>
      </c>
      <c r="AC1446">
        <f t="shared" si="137"/>
        <v>0</v>
      </c>
      <c r="AD1446" t="str">
        <f t="shared" si="141"/>
        <v>&gt;₹500</v>
      </c>
      <c r="AE1446" t="str">
        <f t="shared" si="142"/>
        <v>61–70%</v>
      </c>
    </row>
    <row r="1447" spans="1:31" x14ac:dyDescent="0.35">
      <c r="A1447" t="s">
        <v>4075</v>
      </c>
      <c r="B1447" t="s">
        <v>12464</v>
      </c>
      <c r="C1447" t="str">
        <f>PROPER(Table3[[#This Row],[product_name2]])</f>
        <v>Maharaja Whiteline Odacio Plus 550-Watt Juicer Mixer Grinder With 3 Jars (Black/Silver)</v>
      </c>
      <c r="D1447" t="s">
        <v>12465</v>
      </c>
      <c r="E1447" t="s">
        <v>2964</v>
      </c>
      <c r="F1447" t="str">
        <f>LEFT(Table3[[#This Row],[category]], FIND("|", Table3[[#This Row],[category]]) - 1)</f>
        <v>Electronics</v>
      </c>
      <c r="G1447" t="str">
        <f>MID(Table3[[#This Row],[category]], FIND("|", Table3[[#This Row],[category]]) + 1, FIND("|", Table3[[#This Row],[category]], FIND("|", Table3[[#This Row],[category]]) + 1) - FIND("|", Table3[[#This Row],[category]]) - 1)</f>
        <v>WearableTechnology</v>
      </c>
      <c r="H1447" t="str">
        <f>RIGHT(Table3[[#This Row],[category]], LEN(Table3[[#This Row],[category]]) - FIND("|", Table3[[#This Row],[category]], FIND("|", Table3[[#This Row],[category]]) + 1))</f>
        <v>SmartWatches</v>
      </c>
      <c r="I1447" s="6">
        <v>4499</v>
      </c>
      <c r="J1447" s="6">
        <v>7999</v>
      </c>
      <c r="K1447" s="1">
        <f t="shared" si="138"/>
        <v>43.75546943367921</v>
      </c>
      <c r="L1447" s="3">
        <v>0.44</v>
      </c>
      <c r="M1447" s="1">
        <v>3.5</v>
      </c>
      <c r="N1447" s="11">
        <v>37</v>
      </c>
      <c r="O1447" s="7">
        <f>IF(ISNUMBER(Table3[[#This Row],[rating]]), Table3[[#This Row],[rating]], "")</f>
        <v>3.5</v>
      </c>
      <c r="P1447" s="7">
        <f>Table3[[#This Row],[average rating]] + (Table3[[#This Row],[rating_count]] / 1000)</f>
        <v>3.5369999999999999</v>
      </c>
      <c r="Q1447" s="7">
        <f>IFERROR(ROUND(VALUE(Table3[[#This Row],[rating]]), 0), "")</f>
        <v>4</v>
      </c>
      <c r="R1447" t="s">
        <v>4077</v>
      </c>
      <c r="S1447" t="s">
        <v>4078</v>
      </c>
      <c r="T1447" t="s">
        <v>4079</v>
      </c>
      <c r="U1447" t="s">
        <v>4080</v>
      </c>
      <c r="V1447" t="s">
        <v>4081</v>
      </c>
      <c r="W1447" t="s">
        <v>4082</v>
      </c>
      <c r="X1447" t="s">
        <v>4083</v>
      </c>
      <c r="Y1447" t="s">
        <v>4084</v>
      </c>
      <c r="Z1447" s="6">
        <f t="shared" si="139"/>
        <v>295963</v>
      </c>
      <c r="AA1447" s="6">
        <f>IFERROR(VALUE(Table3[[#This Row],[potential revenue]]), 0)</f>
        <v>295963</v>
      </c>
      <c r="AB1447" t="str">
        <f t="shared" si="140"/>
        <v>Yes</v>
      </c>
      <c r="AC1447">
        <f t="shared" ref="AC1447:AC1510" si="143">COUNTIF(E1446:Y1945, "Yes")</f>
        <v>0</v>
      </c>
      <c r="AD1447" t="str">
        <f t="shared" si="141"/>
        <v>&gt;₹500</v>
      </c>
      <c r="AE1447" t="str">
        <f t="shared" si="142"/>
        <v>41–50%</v>
      </c>
    </row>
    <row r="1448" spans="1:31" x14ac:dyDescent="0.35">
      <c r="A1448" t="s">
        <v>2817</v>
      </c>
      <c r="B1448" t="s">
        <v>12805</v>
      </c>
      <c r="C1448" t="str">
        <f>PROPER(Table3[[#This Row],[product_name2]])</f>
        <v>Inalsa Air Fryer Digital 4L Nutri Fry - 1400W With Smart Aircrisp Technology| 8-Preset Menu, Touch Control &amp; Digital Display|Variable Temperature &amp; Timer Control|Free Recipe Book|2 Yr Warranty (Black)</v>
      </c>
      <c r="D1448" t="s">
        <v>12806</v>
      </c>
      <c r="E1448" t="s">
        <v>469</v>
      </c>
      <c r="F1448" t="str">
        <f>LEFT(Table3[[#This Row],[category]], FIND("|", Table3[[#This Row],[category]]) - 1)</f>
        <v>Electronics</v>
      </c>
      <c r="G1448" t="str">
        <f>MID(Table3[[#This Row],[category]], FIND("|", Table3[[#This Row],[category]]) + 1, FIND("|", Table3[[#This Row],[category]], FIND("|", Table3[[#This Row],[category]]) + 1) - FIND("|", Table3[[#This Row],[category]]) - 1)</f>
        <v>HomeTheater,TV&amp;Video</v>
      </c>
      <c r="H1448" t="str">
        <f>RIGHT(Table3[[#This Row],[category]], LEN(Table3[[#This Row],[category]]) - FIND("|", Table3[[#This Row],[category]], FIND("|", Table3[[#This Row],[category]]) + 1))</f>
        <v>Accessories|RemoteControls</v>
      </c>
      <c r="I1448" s="6">
        <v>1369</v>
      </c>
      <c r="J1448" s="6">
        <v>2999</v>
      </c>
      <c r="K1448" s="1">
        <f t="shared" si="138"/>
        <v>54.351450483494503</v>
      </c>
      <c r="L1448" s="3">
        <v>0.54</v>
      </c>
      <c r="M1448" s="1">
        <v>3.3</v>
      </c>
      <c r="N1448" s="11">
        <v>227</v>
      </c>
      <c r="O1448" s="7">
        <f>IF(ISNUMBER(Table3[[#This Row],[rating]]), Table3[[#This Row],[rating]], "")</f>
        <v>3.3</v>
      </c>
      <c r="P1448" s="7">
        <f>Table3[[#This Row],[average rating]] + (Table3[[#This Row],[rating_count]] / 1000)</f>
        <v>3.5269999999999997</v>
      </c>
      <c r="Q1448" s="7">
        <f>IFERROR(ROUND(VALUE(Table3[[#This Row],[rating]]), 0), "")</f>
        <v>3</v>
      </c>
      <c r="R1448" t="s">
        <v>2819</v>
      </c>
      <c r="S1448" t="s">
        <v>2820</v>
      </c>
      <c r="T1448" t="s">
        <v>2821</v>
      </c>
      <c r="U1448" t="s">
        <v>2822</v>
      </c>
      <c r="V1448" t="s">
        <v>2823</v>
      </c>
      <c r="W1448" t="s">
        <v>2824</v>
      </c>
      <c r="X1448" t="s">
        <v>2825</v>
      </c>
      <c r="Y1448" t="s">
        <v>2826</v>
      </c>
      <c r="Z1448" s="6">
        <f t="shared" si="139"/>
        <v>680773</v>
      </c>
      <c r="AA1448" s="6">
        <f>IFERROR(VALUE(Table3[[#This Row],[potential revenue]]), 0)</f>
        <v>680773</v>
      </c>
      <c r="AB1448" t="str">
        <f t="shared" si="140"/>
        <v>No</v>
      </c>
      <c r="AC1448">
        <f t="shared" si="143"/>
        <v>0</v>
      </c>
      <c r="AD1448" t="str">
        <f t="shared" si="141"/>
        <v>&gt;₹500</v>
      </c>
      <c r="AE1448" t="str">
        <f t="shared" si="142"/>
        <v>51–60%</v>
      </c>
    </row>
    <row r="1449" spans="1:31" x14ac:dyDescent="0.35">
      <c r="A1449" t="s">
        <v>12887</v>
      </c>
      <c r="B1449" t="s">
        <v>12645</v>
      </c>
      <c r="C1449" t="str">
        <f>PROPER(Table3[[#This Row],[product_name2]])</f>
        <v>Monitor Ac Stand/Heavy Duty Air Conditioner Outdoor Unit Mounting Bracket</v>
      </c>
      <c r="D1449" t="s">
        <v>12646</v>
      </c>
      <c r="E1449" t="s">
        <v>8595</v>
      </c>
      <c r="F1449" t="str">
        <f>LEFT(Table3[[#This Row],[category]], FIND("|", Table3[[#This Row],[category]]) - 1)</f>
        <v>Home&amp;Kitchen</v>
      </c>
      <c r="G1449" t="str">
        <f>MID(Table3[[#This Row],[category]], FIND("|", Table3[[#This Row],[category]]) + 1, FIND("|", Table3[[#This Row],[category]], FIND("|", Table3[[#This Row],[category]]) + 1) - FIND("|", Table3[[#This Row],[category]]) - 1)</f>
        <v>Heating,Cooling&amp;AirQuality</v>
      </c>
      <c r="H1449" t="str">
        <f>RIGHT(Table3[[#This Row],[category]], LEN(Table3[[#This Row],[category]]) - FIND("|", Table3[[#This Row],[category]], FIND("|", Table3[[#This Row],[category]]) + 1))</f>
        <v>RoomHeaters|ElectricHeaters</v>
      </c>
      <c r="I1449" s="6">
        <v>1149</v>
      </c>
      <c r="J1449" s="6">
        <v>1899</v>
      </c>
      <c r="K1449" s="1">
        <f t="shared" si="138"/>
        <v>39.494470774091624</v>
      </c>
      <c r="L1449" s="3">
        <v>0.39</v>
      </c>
      <c r="M1449" s="1">
        <v>3.5</v>
      </c>
      <c r="N1449" s="11">
        <v>24</v>
      </c>
      <c r="O1449" s="7">
        <f>IF(ISNUMBER(Table3[[#This Row],[rating]]), Table3[[#This Row],[rating]], "")</f>
        <v>3.5</v>
      </c>
      <c r="P1449" s="7">
        <f>Table3[[#This Row],[average rating]] + (Table3[[#This Row],[rating_count]] / 1000)</f>
        <v>3.524</v>
      </c>
      <c r="Q1449" s="7">
        <f>IFERROR(ROUND(VALUE(Table3[[#This Row],[rating]]), 0), "")</f>
        <v>4</v>
      </c>
      <c r="R1449" t="s">
        <v>12889</v>
      </c>
      <c r="S1449" t="s">
        <v>12890</v>
      </c>
      <c r="T1449" t="s">
        <v>12891</v>
      </c>
      <c r="U1449" t="s">
        <v>12892</v>
      </c>
      <c r="V1449" t="s">
        <v>12893</v>
      </c>
      <c r="W1449" t="s">
        <v>12894</v>
      </c>
      <c r="X1449" t="s">
        <v>12895</v>
      </c>
      <c r="Y1449" t="s">
        <v>12896</v>
      </c>
      <c r="Z1449" s="6">
        <f t="shared" si="139"/>
        <v>45576</v>
      </c>
      <c r="AA1449" s="6">
        <f>IFERROR(VALUE(Table3[[#This Row],[potential revenue]]), 0)</f>
        <v>45576</v>
      </c>
      <c r="AB1449" t="str">
        <f t="shared" si="140"/>
        <v>Yes</v>
      </c>
      <c r="AC1449">
        <f t="shared" si="143"/>
        <v>0</v>
      </c>
      <c r="AD1449" t="str">
        <f t="shared" si="141"/>
        <v>&gt;₹500</v>
      </c>
      <c r="AE1449" t="str">
        <f t="shared" si="142"/>
        <v>31–40%</v>
      </c>
    </row>
    <row r="1450" spans="1:31" x14ac:dyDescent="0.35">
      <c r="A1450" t="s">
        <v>1286</v>
      </c>
      <c r="B1450" t="s">
        <v>12927</v>
      </c>
      <c r="C1450" t="str">
        <f>PROPER(Table3[[#This Row],[product_name2]])</f>
        <v>Kitchengenix'S Mini Waffle Maker 4 Inch- 350 Watts: Stainless Steel Non-Stick Electric Iron Machine For Individual Belgian Waffles, Pan Cakes, Paninis Or Other Snacks (Red)</v>
      </c>
      <c r="D1450" t="s">
        <v>12928</v>
      </c>
      <c r="E1450" t="s">
        <v>469</v>
      </c>
      <c r="F1450" t="str">
        <f>LEFT(Table3[[#This Row],[category]], FIND("|", Table3[[#This Row],[category]]) - 1)</f>
        <v>Electronics</v>
      </c>
      <c r="G1450" t="str">
        <f>MID(Table3[[#This Row],[category]], FIND("|", Table3[[#This Row],[category]]) + 1, FIND("|", Table3[[#This Row],[category]], FIND("|", Table3[[#This Row],[category]]) + 1) - FIND("|", Table3[[#This Row],[category]]) - 1)</f>
        <v>HomeTheater,TV&amp;Video</v>
      </c>
      <c r="H1450" t="str">
        <f>RIGHT(Table3[[#This Row],[category]], LEN(Table3[[#This Row],[category]]) - FIND("|", Table3[[#This Row],[category]], FIND("|", Table3[[#This Row],[category]]) + 1))</f>
        <v>Accessories|RemoteControls</v>
      </c>
      <c r="I1450" s="6">
        <v>655</v>
      </c>
      <c r="J1450" s="6">
        <v>1099</v>
      </c>
      <c r="K1450" s="1">
        <f t="shared" si="138"/>
        <v>40.400363967242946</v>
      </c>
      <c r="L1450" s="3">
        <v>0.4</v>
      </c>
      <c r="M1450" s="1">
        <v>3.2</v>
      </c>
      <c r="N1450" s="11">
        <v>285</v>
      </c>
      <c r="O1450" s="7">
        <f>IF(ISNUMBER(Table3[[#This Row],[rating]]), Table3[[#This Row],[rating]], "")</f>
        <v>3.2</v>
      </c>
      <c r="P1450" s="7">
        <f>Table3[[#This Row],[average rating]] + (Table3[[#This Row],[rating_count]] / 1000)</f>
        <v>3.4850000000000003</v>
      </c>
      <c r="Q1450" s="7">
        <f>IFERROR(ROUND(VALUE(Table3[[#This Row],[rating]]), 0), "")</f>
        <v>3</v>
      </c>
      <c r="R1450" t="s">
        <v>1288</v>
      </c>
      <c r="S1450" t="s">
        <v>1289</v>
      </c>
      <c r="T1450" t="s">
        <v>1290</v>
      </c>
      <c r="U1450" t="s">
        <v>1291</v>
      </c>
      <c r="V1450" t="s">
        <v>1292</v>
      </c>
      <c r="W1450" t="s">
        <v>1293</v>
      </c>
      <c r="X1450" t="s">
        <v>1294</v>
      </c>
      <c r="Y1450" t="s">
        <v>1295</v>
      </c>
      <c r="Z1450" s="6">
        <f t="shared" si="139"/>
        <v>313215</v>
      </c>
      <c r="AA1450" s="6">
        <f>IFERROR(VALUE(Table3[[#This Row],[potential revenue]]), 0)</f>
        <v>313215</v>
      </c>
      <c r="AB1450" t="str">
        <f t="shared" si="140"/>
        <v>No</v>
      </c>
      <c r="AC1450">
        <f t="shared" si="143"/>
        <v>0</v>
      </c>
      <c r="AD1450" t="str">
        <f t="shared" si="141"/>
        <v>&gt;₹500</v>
      </c>
      <c r="AE1450" t="str">
        <f t="shared" si="142"/>
        <v>41–50%</v>
      </c>
    </row>
    <row r="1451" spans="1:31" x14ac:dyDescent="0.35">
      <c r="A1451" t="s">
        <v>11335</v>
      </c>
      <c r="B1451" t="s">
        <v>12736</v>
      </c>
      <c r="C1451" t="str">
        <f>PROPER(Table3[[#This Row],[product_name2]])</f>
        <v>Havells Ventil Air Dx 200Mm Exhaust Fan (White)</v>
      </c>
      <c r="D1451" t="s">
        <v>12737</v>
      </c>
      <c r="E1451" t="s">
        <v>8606</v>
      </c>
      <c r="F1451" t="str">
        <f>LEFT(Table3[[#This Row],[category]], FIND("|", Table3[[#This Row],[category]]) - 1)</f>
        <v>Home&amp;Kitchen</v>
      </c>
      <c r="G1451" t="str">
        <f>MID(Table3[[#This Row],[category]], FIND("|", Table3[[#This Row],[category]]) + 1, FIND("|", Table3[[#This Row],[category]], FIND("|", Table3[[#This Row],[category]]) + 1) - FIND("|", Table3[[#This Row],[category]]) - 1)</f>
        <v>Heating,Cooling&amp;AirQuality</v>
      </c>
      <c r="H1451" t="str">
        <f>RIGHT(Table3[[#This Row],[category]], LEN(Table3[[#This Row],[category]]) - FIND("|", Table3[[#This Row],[category]], FIND("|", Table3[[#This Row],[category]]) + 1))</f>
        <v>RoomHeaters|FanHeaters</v>
      </c>
      <c r="I1451" s="6">
        <v>899</v>
      </c>
      <c r="J1451" s="6">
        <v>1599</v>
      </c>
      <c r="K1451" s="1">
        <f t="shared" si="138"/>
        <v>43.777360850531579</v>
      </c>
      <c r="L1451" s="3">
        <v>0.44</v>
      </c>
      <c r="M1451" s="1">
        <v>3.4</v>
      </c>
      <c r="N1451" s="11">
        <v>15</v>
      </c>
      <c r="O1451" s="7">
        <f>IF(ISNUMBER(Table3[[#This Row],[rating]]), Table3[[#This Row],[rating]], "")</f>
        <v>3.4</v>
      </c>
      <c r="P1451" s="7">
        <f>Table3[[#This Row],[average rating]] + (Table3[[#This Row],[rating_count]] / 1000)</f>
        <v>3.415</v>
      </c>
      <c r="Q1451" s="7">
        <f>IFERROR(ROUND(VALUE(Table3[[#This Row],[rating]]), 0), "")</f>
        <v>3</v>
      </c>
      <c r="R1451" t="s">
        <v>11337</v>
      </c>
      <c r="S1451" t="s">
        <v>11338</v>
      </c>
      <c r="T1451" t="s">
        <v>11339</v>
      </c>
      <c r="U1451" t="s">
        <v>11340</v>
      </c>
      <c r="V1451" t="s">
        <v>11341</v>
      </c>
      <c r="W1451" t="s">
        <v>11342</v>
      </c>
      <c r="X1451" t="s">
        <v>11343</v>
      </c>
      <c r="Y1451" t="s">
        <v>11344</v>
      </c>
      <c r="Z1451" s="6">
        <f t="shared" si="139"/>
        <v>23985</v>
      </c>
      <c r="AA1451" s="6">
        <f>IFERROR(VALUE(Table3[[#This Row],[potential revenue]]), 0)</f>
        <v>23985</v>
      </c>
      <c r="AB1451" t="str">
        <f t="shared" si="140"/>
        <v>No</v>
      </c>
      <c r="AC1451">
        <f t="shared" si="143"/>
        <v>0</v>
      </c>
      <c r="AD1451" t="str">
        <f t="shared" si="141"/>
        <v>&gt;₹500</v>
      </c>
      <c r="AE1451" t="str">
        <f t="shared" si="142"/>
        <v>41–50%</v>
      </c>
    </row>
    <row r="1452" spans="1:31" x14ac:dyDescent="0.35">
      <c r="A1452" t="s">
        <v>2556</v>
      </c>
      <c r="B1452" t="s">
        <v>12795</v>
      </c>
      <c r="C1452" t="str">
        <f>PROPER(Table3[[#This Row],[product_name2]])</f>
        <v>Karcher Wd3 Eu Wet And Dry Vacuum Cleaner, 1000 Watts Powerful Suction, 17 L Capacity, Blower Function, Easy Filter Removal For Home And Garden Cleaning¬† (Yellow/Black)</v>
      </c>
      <c r="D1452" t="s">
        <v>12796</v>
      </c>
      <c r="E1452" t="s">
        <v>469</v>
      </c>
      <c r="F1452" t="str">
        <f>LEFT(Table3[[#This Row],[category]], FIND("|", Table3[[#This Row],[category]]) - 1)</f>
        <v>Electronics</v>
      </c>
      <c r="G1452" t="str">
        <f>MID(Table3[[#This Row],[category]], FIND("|", Table3[[#This Row],[category]]) + 1, FIND("|", Table3[[#This Row],[category]], FIND("|", Table3[[#This Row],[category]]) + 1) - FIND("|", Table3[[#This Row],[category]]) - 1)</f>
        <v>HomeTheater,TV&amp;Video</v>
      </c>
      <c r="H1452" t="str">
        <f>RIGHT(Table3[[#This Row],[category]], LEN(Table3[[#This Row],[category]]) - FIND("|", Table3[[#This Row],[category]], FIND("|", Table3[[#This Row],[category]]) + 1))</f>
        <v>Accessories|RemoteControls</v>
      </c>
      <c r="I1452" s="6">
        <v>1289</v>
      </c>
      <c r="J1452" s="6">
        <v>2499</v>
      </c>
      <c r="K1452" s="1">
        <f t="shared" si="138"/>
        <v>48.419367747098839</v>
      </c>
      <c r="L1452" s="3">
        <v>0.48</v>
      </c>
      <c r="M1452" s="1">
        <v>3.3</v>
      </c>
      <c r="N1452" s="11">
        <v>73</v>
      </c>
      <c r="O1452" s="7">
        <f>IF(ISNUMBER(Table3[[#This Row],[rating]]), Table3[[#This Row],[rating]], "")</f>
        <v>3.3</v>
      </c>
      <c r="P1452" s="7">
        <f>Table3[[#This Row],[average rating]] + (Table3[[#This Row],[rating_count]] / 1000)</f>
        <v>3.3729999999999998</v>
      </c>
      <c r="Q1452" s="7">
        <f>IFERROR(ROUND(VALUE(Table3[[#This Row],[rating]]), 0), "")</f>
        <v>3</v>
      </c>
      <c r="R1452" t="s">
        <v>2557</v>
      </c>
      <c r="S1452" t="s">
        <v>2558</v>
      </c>
      <c r="T1452" t="s">
        <v>2559</v>
      </c>
      <c r="U1452" t="s">
        <v>2560</v>
      </c>
      <c r="V1452" t="s">
        <v>2561</v>
      </c>
      <c r="W1452" t="s">
        <v>2562</v>
      </c>
      <c r="X1452" t="s">
        <v>2563</v>
      </c>
      <c r="Y1452" t="s">
        <v>2564</v>
      </c>
      <c r="Z1452" s="6">
        <f t="shared" si="139"/>
        <v>182427</v>
      </c>
      <c r="AA1452" s="6">
        <f>IFERROR(VALUE(Table3[[#This Row],[potential revenue]]), 0)</f>
        <v>182427</v>
      </c>
      <c r="AB1452" t="str">
        <f t="shared" si="140"/>
        <v>No</v>
      </c>
      <c r="AC1452">
        <f t="shared" si="143"/>
        <v>0</v>
      </c>
      <c r="AD1452" t="str">
        <f t="shared" si="141"/>
        <v>&gt;₹500</v>
      </c>
      <c r="AE1452" t="str">
        <f t="shared" si="142"/>
        <v>41–50%</v>
      </c>
    </row>
    <row r="1453" spans="1:31" x14ac:dyDescent="0.35">
      <c r="A1453" t="s">
        <v>10588</v>
      </c>
      <c r="B1453" t="s">
        <v>12907</v>
      </c>
      <c r="C1453" t="str">
        <f>PROPER(Table3[[#This Row],[product_name2]])</f>
        <v>Ikea Milk Frother For Your Milk, Coffee,(Cold And Hot Drinks), Black</v>
      </c>
      <c r="D1453" t="s">
        <v>12908</v>
      </c>
      <c r="E1453" t="s">
        <v>8595</v>
      </c>
      <c r="F1453" t="str">
        <f>LEFT(Table3[[#This Row],[category]], FIND("|", Table3[[#This Row],[category]]) - 1)</f>
        <v>Home&amp;Kitchen</v>
      </c>
      <c r="G1453" t="str">
        <f>MID(Table3[[#This Row],[category]], FIND("|", Table3[[#This Row],[category]]) + 1, FIND("|", Table3[[#This Row],[category]], FIND("|", Table3[[#This Row],[category]]) + 1) - FIND("|", Table3[[#This Row],[category]]) - 1)</f>
        <v>Heating,Cooling&amp;AirQuality</v>
      </c>
      <c r="H1453" t="str">
        <f>RIGHT(Table3[[#This Row],[category]], LEN(Table3[[#This Row],[category]]) - FIND("|", Table3[[#This Row],[category]], FIND("|", Table3[[#This Row],[category]]) + 1))</f>
        <v>RoomHeaters|ElectricHeaters</v>
      </c>
      <c r="I1453" s="6">
        <v>1529</v>
      </c>
      <c r="J1453" s="6">
        <v>2999</v>
      </c>
      <c r="K1453" s="1">
        <f t="shared" si="138"/>
        <v>49.016338779593198</v>
      </c>
      <c r="L1453" s="3">
        <v>0.49</v>
      </c>
      <c r="M1453" s="1">
        <v>3.3</v>
      </c>
      <c r="N1453" s="11">
        <v>29</v>
      </c>
      <c r="O1453" s="7">
        <f>IF(ISNUMBER(Table3[[#This Row],[rating]]), Table3[[#This Row],[rating]], "")</f>
        <v>3.3</v>
      </c>
      <c r="P1453" s="7">
        <f>Table3[[#This Row],[average rating]] + (Table3[[#This Row],[rating_count]] / 1000)</f>
        <v>3.3289999999999997</v>
      </c>
      <c r="Q1453" s="7">
        <f>IFERROR(ROUND(VALUE(Table3[[#This Row],[rating]]), 0), "")</f>
        <v>3</v>
      </c>
      <c r="R1453" t="s">
        <v>10590</v>
      </c>
      <c r="S1453" t="s">
        <v>10591</v>
      </c>
      <c r="T1453" t="s">
        <v>10592</v>
      </c>
      <c r="U1453" t="s">
        <v>10593</v>
      </c>
      <c r="V1453" t="s">
        <v>10594</v>
      </c>
      <c r="W1453" t="s">
        <v>10595</v>
      </c>
      <c r="X1453" t="s">
        <v>10596</v>
      </c>
      <c r="Y1453" t="s">
        <v>10597</v>
      </c>
      <c r="Z1453" s="6">
        <f t="shared" si="139"/>
        <v>86971</v>
      </c>
      <c r="AA1453" s="6">
        <f>IFERROR(VALUE(Table3[[#This Row],[potential revenue]]), 0)</f>
        <v>86971</v>
      </c>
      <c r="AB1453" t="str">
        <f t="shared" si="140"/>
        <v>No</v>
      </c>
      <c r="AC1453">
        <f t="shared" si="143"/>
        <v>0</v>
      </c>
      <c r="AD1453" t="str">
        <f t="shared" si="141"/>
        <v>&gt;₹500</v>
      </c>
      <c r="AE1453" t="str">
        <f t="shared" si="142"/>
        <v>41–50%</v>
      </c>
    </row>
    <row r="1454" spans="1:31" x14ac:dyDescent="0.35">
      <c r="A1454" t="s">
        <v>2432</v>
      </c>
      <c r="B1454" t="s">
        <v>12787</v>
      </c>
      <c r="C1454" t="str">
        <f>PROPER(Table3[[#This Row],[product_name2]])</f>
        <v>Portable, Handy Compact Plug-In Portable Digital Electric Heater Fan Wall-Outlet Handy Air Warmer Blower Adjustable Timer Digital Display Heater For Home/Office/Camper (Black, 400 Watts)</v>
      </c>
      <c r="D1454" t="s">
        <v>12788</v>
      </c>
      <c r="E1454" t="s">
        <v>469</v>
      </c>
      <c r="F1454" t="str">
        <f>LEFT(Table3[[#This Row],[category]], FIND("|", Table3[[#This Row],[category]]) - 1)</f>
        <v>Electronics</v>
      </c>
      <c r="G1454" t="str">
        <f>MID(Table3[[#This Row],[category]], FIND("|", Table3[[#This Row],[category]]) + 1, FIND("|", Table3[[#This Row],[category]], FIND("|", Table3[[#This Row],[category]]) + 1) - FIND("|", Table3[[#This Row],[category]]) - 1)</f>
        <v>HomeTheater,TV&amp;Video</v>
      </c>
      <c r="H1454" t="str">
        <f>RIGHT(Table3[[#This Row],[category]], LEN(Table3[[#This Row],[category]]) - FIND("|", Table3[[#This Row],[category]], FIND("|", Table3[[#This Row],[category]]) + 1))</f>
        <v>Accessories|RemoteControls</v>
      </c>
      <c r="I1454" s="6">
        <v>399</v>
      </c>
      <c r="J1454" s="6">
        <v>999</v>
      </c>
      <c r="K1454" s="1">
        <f t="shared" si="138"/>
        <v>60.06006006006006</v>
      </c>
      <c r="L1454" s="3">
        <v>0.6</v>
      </c>
      <c r="M1454" s="1">
        <v>3.3</v>
      </c>
      <c r="N1454" s="11">
        <v>23</v>
      </c>
      <c r="O1454" s="7">
        <f>IF(ISNUMBER(Table3[[#This Row],[rating]]), Table3[[#This Row],[rating]], "")</f>
        <v>3.3</v>
      </c>
      <c r="P1454" s="7">
        <f>Table3[[#This Row],[average rating]] + (Table3[[#This Row],[rating_count]] / 1000)</f>
        <v>3.323</v>
      </c>
      <c r="Q1454" s="7">
        <f>IFERROR(ROUND(VALUE(Table3[[#This Row],[rating]]), 0), "")</f>
        <v>3</v>
      </c>
      <c r="R1454" t="s">
        <v>2434</v>
      </c>
      <c r="S1454" t="s">
        <v>2435</v>
      </c>
      <c r="T1454" t="s">
        <v>2436</v>
      </c>
      <c r="U1454" t="s">
        <v>2437</v>
      </c>
      <c r="V1454" t="s">
        <v>2438</v>
      </c>
      <c r="W1454" t="s">
        <v>2439</v>
      </c>
      <c r="X1454" t="s">
        <v>2440</v>
      </c>
      <c r="Y1454" t="s">
        <v>2441</v>
      </c>
      <c r="Z1454" s="6">
        <f t="shared" si="139"/>
        <v>22977</v>
      </c>
      <c r="AA1454" s="6">
        <f>IFERROR(VALUE(Table3[[#This Row],[potential revenue]]), 0)</f>
        <v>22977</v>
      </c>
      <c r="AB1454" t="str">
        <f t="shared" si="140"/>
        <v>No</v>
      </c>
      <c r="AC1454">
        <f t="shared" si="143"/>
        <v>0</v>
      </c>
      <c r="AD1454" t="str">
        <f t="shared" si="141"/>
        <v>&gt;₹500</v>
      </c>
      <c r="AE1454" t="str">
        <f t="shared" si="142"/>
        <v>61–70%</v>
      </c>
    </row>
    <row r="1455" spans="1:31" x14ac:dyDescent="0.35">
      <c r="A1455" t="s">
        <v>12987</v>
      </c>
      <c r="B1455" t="s">
        <v>12937</v>
      </c>
      <c r="C1455" t="str">
        <f>PROPER(Table3[[#This Row],[product_name2]])</f>
        <v>Bajaj Hm-01 Powerful 250W Hand Mixer, Black</v>
      </c>
      <c r="D1455" t="s">
        <v>12938</v>
      </c>
      <c r="E1455" t="s">
        <v>9236</v>
      </c>
      <c r="F1455" t="str">
        <f>LEFT(Table3[[#This Row],[category]], FIND("|", Table3[[#This Row],[category]]) - 1)</f>
        <v>Home&amp;Kitchen</v>
      </c>
      <c r="G1455" t="str">
        <f>MID(Table3[[#This Row],[category]], FIND("|", Table3[[#This Row],[category]]) + 1, FIND("|", Table3[[#This Row],[category]], FIND("|", Table3[[#This Row],[category]]) + 1) - FIND("|", Table3[[#This Row],[category]]) - 1)</f>
        <v>Kitchen&amp;HomeAppliances</v>
      </c>
      <c r="H1455" t="str">
        <f>RIGHT(Table3[[#This Row],[category]], LEN(Table3[[#This Row],[category]]) - FIND("|", Table3[[#This Row],[category]], FIND("|", Table3[[#This Row],[category]]) + 1))</f>
        <v>SmallKitchenAppliances|MiniFoodProcessors&amp;Choppers</v>
      </c>
      <c r="I1455" s="6">
        <v>498</v>
      </c>
      <c r="J1455" s="6">
        <v>1200</v>
      </c>
      <c r="K1455" s="1">
        <f t="shared" si="138"/>
        <v>58.5</v>
      </c>
      <c r="L1455" s="3">
        <v>0.59</v>
      </c>
      <c r="M1455" s="1">
        <v>3.2</v>
      </c>
      <c r="N1455" s="11">
        <v>113</v>
      </c>
      <c r="O1455" s="7">
        <f>IF(ISNUMBER(Table3[[#This Row],[rating]]), Table3[[#This Row],[rating]], "")</f>
        <v>3.2</v>
      </c>
      <c r="P1455" s="7">
        <f>Table3[[#This Row],[average rating]] + (Table3[[#This Row],[rating_count]] / 1000)</f>
        <v>3.3130000000000002</v>
      </c>
      <c r="Q1455" s="7">
        <f>IFERROR(ROUND(VALUE(Table3[[#This Row],[rating]]), 0), "")</f>
        <v>3</v>
      </c>
      <c r="R1455" t="s">
        <v>12989</v>
      </c>
      <c r="S1455" t="s">
        <v>12990</v>
      </c>
      <c r="T1455" t="s">
        <v>12991</v>
      </c>
      <c r="U1455" t="s">
        <v>12992</v>
      </c>
      <c r="V1455" t="s">
        <v>12993</v>
      </c>
      <c r="W1455" t="s">
        <v>12994</v>
      </c>
      <c r="X1455" t="s">
        <v>12995</v>
      </c>
      <c r="Y1455" t="s">
        <v>12996</v>
      </c>
      <c r="Z1455" s="6">
        <f t="shared" si="139"/>
        <v>135600</v>
      </c>
      <c r="AA1455" s="6">
        <f>IFERROR(VALUE(Table3[[#This Row],[potential revenue]]), 0)</f>
        <v>135600</v>
      </c>
      <c r="AB1455" t="str">
        <f t="shared" si="140"/>
        <v>Yes</v>
      </c>
      <c r="AC1455">
        <f t="shared" si="143"/>
        <v>0</v>
      </c>
      <c r="AD1455" t="str">
        <f t="shared" si="141"/>
        <v>₹200–₹500</v>
      </c>
      <c r="AE1455" t="str">
        <f t="shared" si="142"/>
        <v>51–60%</v>
      </c>
    </row>
    <row r="1456" spans="1:31" x14ac:dyDescent="0.35">
      <c r="A1456" t="s">
        <v>9779</v>
      </c>
      <c r="B1456" t="s">
        <v>12897</v>
      </c>
      <c r="C1456" t="str">
        <f>PROPER(Table3[[#This Row],[product_name2]])</f>
        <v>Syska Sdi-07 1000 W Stellar With Golden American Heritage Soleplate Dry Iron (Blue)</v>
      </c>
      <c r="D1456" t="s">
        <v>12898</v>
      </c>
      <c r="E1456" t="s">
        <v>9328</v>
      </c>
      <c r="F1456" t="str">
        <f>LEFT(Table3[[#This Row],[category]], FIND("|", Table3[[#This Row],[category]]) - 1)</f>
        <v>Home&amp;Kitchen</v>
      </c>
      <c r="G1456" t="str">
        <f>MID(Table3[[#This Row],[category]], FIND("|", Table3[[#This Row],[category]]) + 1, FIND("|", Table3[[#This Row],[category]], FIND("|", Table3[[#This Row],[category]]) + 1) - FIND("|", Table3[[#This Row],[category]]) - 1)</f>
        <v>Kitchen&amp;HomeAppliances</v>
      </c>
      <c r="H1456" t="str">
        <f>RIGHT(Table3[[#This Row],[category]], LEN(Table3[[#This Row],[category]]) - FIND("|", Table3[[#This Row],[category]], FIND("|", Table3[[#This Row],[category]]) + 1))</f>
        <v>SmallKitchenAppliances|VacuumSealers</v>
      </c>
      <c r="I1456" s="6">
        <v>199</v>
      </c>
      <c r="J1456" s="6">
        <v>499</v>
      </c>
      <c r="K1456" s="1">
        <f t="shared" si="138"/>
        <v>60.120240480961925</v>
      </c>
      <c r="L1456" s="3">
        <v>0.6</v>
      </c>
      <c r="M1456" s="1">
        <v>3.3</v>
      </c>
      <c r="N1456" s="11">
        <v>12</v>
      </c>
      <c r="O1456" s="7">
        <f>IF(ISNUMBER(Table3[[#This Row],[rating]]), Table3[[#This Row],[rating]], "")</f>
        <v>3.3</v>
      </c>
      <c r="P1456" s="7">
        <f>Table3[[#This Row],[average rating]] + (Table3[[#This Row],[rating_count]] / 1000)</f>
        <v>3.3119999999999998</v>
      </c>
      <c r="Q1456" s="7">
        <f>IFERROR(ROUND(VALUE(Table3[[#This Row],[rating]]), 0), "")</f>
        <v>3</v>
      </c>
      <c r="R1456" t="s">
        <v>9781</v>
      </c>
      <c r="S1456" t="s">
        <v>9782</v>
      </c>
      <c r="T1456" t="s">
        <v>9783</v>
      </c>
      <c r="U1456" t="s">
        <v>9784</v>
      </c>
      <c r="V1456" t="s">
        <v>9785</v>
      </c>
      <c r="W1456" t="s">
        <v>9786</v>
      </c>
      <c r="X1456" t="s">
        <v>9787</v>
      </c>
      <c r="Y1456" t="s">
        <v>9788</v>
      </c>
      <c r="Z1456" s="6">
        <f t="shared" si="139"/>
        <v>5988</v>
      </c>
      <c r="AA1456" s="6">
        <f>IFERROR(VALUE(Table3[[#This Row],[potential revenue]]), 0)</f>
        <v>5988</v>
      </c>
      <c r="AB1456" t="str">
        <f t="shared" si="140"/>
        <v>Yes</v>
      </c>
      <c r="AC1456">
        <f t="shared" si="143"/>
        <v>0</v>
      </c>
      <c r="AD1456" t="str">
        <f t="shared" si="141"/>
        <v>₹200–₹500</v>
      </c>
      <c r="AE1456" t="str">
        <f t="shared" si="142"/>
        <v>61–70%</v>
      </c>
    </row>
    <row r="1457" spans="1:31" x14ac:dyDescent="0.35">
      <c r="A1457" t="s">
        <v>12162</v>
      </c>
      <c r="B1457" t="s">
        <v>12917</v>
      </c>
      <c r="C1457" t="str">
        <f>PROPER(Table3[[#This Row],[product_name2]])</f>
        <v>Ionix Tap Filter Multilayer | Activated Carbon Faucet Water Filters Universal Interface Home Kitchen Faucet Tap Water Clean Purifier Filter Cartridge Five Layer Water Filter-Pack Of 1</v>
      </c>
      <c r="D1457" t="s">
        <v>12918</v>
      </c>
      <c r="E1457" t="s">
        <v>8606</v>
      </c>
      <c r="F1457" t="str">
        <f>LEFT(Table3[[#This Row],[category]], FIND("|", Table3[[#This Row],[category]]) - 1)</f>
        <v>Home&amp;Kitchen</v>
      </c>
      <c r="G1457" t="str">
        <f>MID(Table3[[#This Row],[category]], FIND("|", Table3[[#This Row],[category]]) + 1, FIND("|", Table3[[#This Row],[category]], FIND("|", Table3[[#This Row],[category]]) + 1) - FIND("|", Table3[[#This Row],[category]]) - 1)</f>
        <v>Heating,Cooling&amp;AirQuality</v>
      </c>
      <c r="H1457" t="str">
        <f>RIGHT(Table3[[#This Row],[category]], LEN(Table3[[#This Row],[category]]) - FIND("|", Table3[[#This Row],[category]], FIND("|", Table3[[#This Row],[category]]) + 1))</f>
        <v>RoomHeaters|FanHeaters</v>
      </c>
      <c r="I1457" s="6">
        <v>778</v>
      </c>
      <c r="J1457" s="6">
        <v>999</v>
      </c>
      <c r="K1457" s="1">
        <f t="shared" si="138"/>
        <v>22.122122122122121</v>
      </c>
      <c r="L1457" s="3">
        <v>0.22</v>
      </c>
      <c r="M1457" s="1">
        <v>3.3</v>
      </c>
      <c r="N1457" s="11">
        <v>8</v>
      </c>
      <c r="O1457" s="7">
        <f>IF(ISNUMBER(Table3[[#This Row],[rating]]), Table3[[#This Row],[rating]], "")</f>
        <v>3.3</v>
      </c>
      <c r="P1457" s="7">
        <f>Table3[[#This Row],[average rating]] + (Table3[[#This Row],[rating_count]] / 1000)</f>
        <v>3.3079999999999998</v>
      </c>
      <c r="Q1457" s="7">
        <f>IFERROR(ROUND(VALUE(Table3[[#This Row],[rating]]), 0), "")</f>
        <v>3</v>
      </c>
      <c r="R1457" t="s">
        <v>12164</v>
      </c>
      <c r="S1457" t="s">
        <v>12165</v>
      </c>
      <c r="T1457" t="s">
        <v>12166</v>
      </c>
      <c r="U1457" t="s">
        <v>12167</v>
      </c>
      <c r="V1457" t="s">
        <v>12168</v>
      </c>
      <c r="W1457" t="s">
        <v>12169</v>
      </c>
      <c r="X1457" t="s">
        <v>12170</v>
      </c>
      <c r="Y1457" t="s">
        <v>12171</v>
      </c>
      <c r="Z1457" s="6">
        <f t="shared" si="139"/>
        <v>7992</v>
      </c>
      <c r="AA1457" s="6">
        <f>IFERROR(VALUE(Table3[[#This Row],[potential revenue]]), 0)</f>
        <v>7992</v>
      </c>
      <c r="AB1457" t="str">
        <f t="shared" si="140"/>
        <v>Yes</v>
      </c>
      <c r="AC1457">
        <f t="shared" si="143"/>
        <v>0</v>
      </c>
      <c r="AD1457" t="str">
        <f t="shared" si="141"/>
        <v>&lt;₹200</v>
      </c>
      <c r="AE1457" t="str">
        <f t="shared" si="142"/>
        <v>21–30%</v>
      </c>
    </row>
    <row r="1458" spans="1:31" x14ac:dyDescent="0.35">
      <c r="A1458" t="s">
        <v>9275</v>
      </c>
      <c r="B1458" t="s">
        <v>12947</v>
      </c>
      <c r="C1458" t="str">
        <f>PROPER(Table3[[#This Row],[product_name2]])</f>
        <v>Knowza Electric Handheld Milk Wand Mixer Frother For Latte Coffee Hot Milk, Milk Frother For Coffee, Egg Beater, Hand Blender, Coffee Beater (Black Coffee Beater)</v>
      </c>
      <c r="D1458" t="s">
        <v>12948</v>
      </c>
      <c r="E1458" t="s">
        <v>8606</v>
      </c>
      <c r="F1458" t="str">
        <f>LEFT(Table3[[#This Row],[category]], FIND("|", Table3[[#This Row],[category]]) - 1)</f>
        <v>Home&amp;Kitchen</v>
      </c>
      <c r="G1458" t="str">
        <f>MID(Table3[[#This Row],[category]], FIND("|", Table3[[#This Row],[category]]) + 1, FIND("|", Table3[[#This Row],[category]], FIND("|", Table3[[#This Row],[category]]) + 1) - FIND("|", Table3[[#This Row],[category]]) - 1)</f>
        <v>Heating,Cooling&amp;AirQuality</v>
      </c>
      <c r="H1458" t="str">
        <f>RIGHT(Table3[[#This Row],[category]], LEN(Table3[[#This Row],[category]]) - FIND("|", Table3[[#This Row],[category]], FIND("|", Table3[[#This Row],[category]]) + 1))</f>
        <v>RoomHeaters|FanHeaters</v>
      </c>
      <c r="I1458" s="6">
        <v>1049</v>
      </c>
      <c r="J1458" s="6">
        <v>1699</v>
      </c>
      <c r="K1458" s="1">
        <f t="shared" si="138"/>
        <v>38.257798705120663</v>
      </c>
      <c r="L1458" s="3">
        <v>0.38</v>
      </c>
      <c r="M1458" s="1">
        <v>3.1</v>
      </c>
      <c r="N1458" s="11">
        <v>111</v>
      </c>
      <c r="O1458" s="7">
        <f>IF(ISNUMBER(Table3[[#This Row],[rating]]), Table3[[#This Row],[rating]], "")</f>
        <v>3.1</v>
      </c>
      <c r="P1458" s="7">
        <f>Table3[[#This Row],[average rating]] + (Table3[[#This Row],[rating_count]] / 1000)</f>
        <v>3.2110000000000003</v>
      </c>
      <c r="Q1458" s="7">
        <f>IFERROR(ROUND(VALUE(Table3[[#This Row],[rating]]), 0), "")</f>
        <v>3</v>
      </c>
      <c r="R1458" t="s">
        <v>9277</v>
      </c>
      <c r="S1458" t="s">
        <v>9278</v>
      </c>
      <c r="T1458" t="s">
        <v>9279</v>
      </c>
      <c r="U1458" t="s">
        <v>9280</v>
      </c>
      <c r="V1458" t="s">
        <v>9281</v>
      </c>
      <c r="W1458" t="s">
        <v>9282</v>
      </c>
      <c r="X1458" t="s">
        <v>9283</v>
      </c>
      <c r="Y1458" t="s">
        <v>9284</v>
      </c>
      <c r="Z1458" s="6">
        <f t="shared" si="139"/>
        <v>188589</v>
      </c>
      <c r="AA1458" s="6">
        <f>IFERROR(VALUE(Table3[[#This Row],[potential revenue]]), 0)</f>
        <v>188589</v>
      </c>
      <c r="AB1458" t="str">
        <f t="shared" si="140"/>
        <v>No</v>
      </c>
      <c r="AC1458">
        <f t="shared" si="143"/>
        <v>0</v>
      </c>
      <c r="AD1458" t="str">
        <f t="shared" si="141"/>
        <v>&gt;₹500</v>
      </c>
      <c r="AE1458" t="str">
        <f t="shared" si="142"/>
        <v>31–40%</v>
      </c>
    </row>
    <row r="1459" spans="1:31" x14ac:dyDescent="0.35">
      <c r="A1459" t="s">
        <v>2324</v>
      </c>
      <c r="B1459" t="s">
        <v>12987</v>
      </c>
      <c r="C1459" t="str">
        <f>PROPER(Table3[[#This Row],[product_name2]])</f>
        <v>4 In 1 Handheld Electric Vegetable Cutter Set,Wireless Food Processor Electric Food Chopper For Garlic Chili Pepper Onion Ginger Celery Meat With Brush</v>
      </c>
      <c r="D1459" t="s">
        <v>12988</v>
      </c>
      <c r="E1459" t="s">
        <v>469</v>
      </c>
      <c r="F1459" t="str">
        <f>LEFT(Table3[[#This Row],[category]], FIND("|", Table3[[#This Row],[category]]) - 1)</f>
        <v>Electronics</v>
      </c>
      <c r="G1459" t="str">
        <f>MID(Table3[[#This Row],[category]], FIND("|", Table3[[#This Row],[category]]) + 1, FIND("|", Table3[[#This Row],[category]], FIND("|", Table3[[#This Row],[category]]) + 1) - FIND("|", Table3[[#This Row],[category]]) - 1)</f>
        <v>HomeTheater,TV&amp;Video</v>
      </c>
      <c r="H1459" t="str">
        <f>RIGHT(Table3[[#This Row],[category]], LEN(Table3[[#This Row],[category]]) - FIND("|", Table3[[#This Row],[category]], FIND("|", Table3[[#This Row],[category]]) + 1))</f>
        <v>Accessories|RemoteControls</v>
      </c>
      <c r="I1459" s="6">
        <v>790</v>
      </c>
      <c r="J1459" s="6">
        <v>1999</v>
      </c>
      <c r="K1459" s="1">
        <f t="shared" si="138"/>
        <v>60.480240120060024</v>
      </c>
      <c r="L1459" s="3">
        <v>0.6</v>
      </c>
      <c r="M1459" s="1">
        <v>3</v>
      </c>
      <c r="N1459" s="11">
        <v>103</v>
      </c>
      <c r="O1459" s="7">
        <f>IF(ISNUMBER(Table3[[#This Row],[rating]]), Table3[[#This Row],[rating]], "")</f>
        <v>3</v>
      </c>
      <c r="P1459" s="7">
        <f>Table3[[#This Row],[average rating]] + (Table3[[#This Row],[rating_count]] / 1000)</f>
        <v>3.1030000000000002</v>
      </c>
      <c r="Q1459" s="7">
        <f>IFERROR(ROUND(VALUE(Table3[[#This Row],[rating]]), 0), "")</f>
        <v>3</v>
      </c>
      <c r="R1459" t="s">
        <v>2326</v>
      </c>
      <c r="S1459" t="s">
        <v>2327</v>
      </c>
      <c r="T1459" t="s">
        <v>2328</v>
      </c>
      <c r="U1459" t="s">
        <v>2329</v>
      </c>
      <c r="V1459" t="s">
        <v>2330</v>
      </c>
      <c r="W1459" t="s">
        <v>2331</v>
      </c>
      <c r="X1459" t="s">
        <v>2332</v>
      </c>
      <c r="Y1459" t="s">
        <v>2333</v>
      </c>
      <c r="Z1459" s="6">
        <f t="shared" si="139"/>
        <v>205897</v>
      </c>
      <c r="AA1459" s="6">
        <f>IFERROR(VALUE(Table3[[#This Row],[potential revenue]]), 0)</f>
        <v>205897</v>
      </c>
      <c r="AB1459" t="str">
        <f t="shared" si="140"/>
        <v>No</v>
      </c>
      <c r="AC1459">
        <f t="shared" si="143"/>
        <v>0</v>
      </c>
      <c r="AD1459" t="str">
        <f t="shared" si="141"/>
        <v>&gt;₹500</v>
      </c>
      <c r="AE1459" t="str">
        <f t="shared" si="142"/>
        <v>61–70%</v>
      </c>
    </row>
    <row r="1460" spans="1:31" x14ac:dyDescent="0.35">
      <c r="A1460" t="s">
        <v>13017</v>
      </c>
      <c r="B1460" t="s">
        <v>12977</v>
      </c>
      <c r="C1460" t="str">
        <f>PROPER(Table3[[#This Row],[product_name2]])</f>
        <v>Usha 1212 Ptc With Adjustable Thermostat Fan Heater (Black/Brown, 1500-Watts).</v>
      </c>
      <c r="D1460" t="s">
        <v>12978</v>
      </c>
      <c r="E1460" t="s">
        <v>8617</v>
      </c>
      <c r="F1460" t="str">
        <f>LEFT(Table3[[#This Row],[category]], FIND("|", Table3[[#This Row],[category]]) - 1)</f>
        <v>Home&amp;Kitchen</v>
      </c>
      <c r="G1460" t="str">
        <f>MID(Table3[[#This Row],[category]], FIND("|", Table3[[#This Row],[category]]) + 1, FIND("|", Table3[[#This Row],[category]], FIND("|", Table3[[#This Row],[category]]) + 1) - FIND("|", Table3[[#This Row],[category]]) - 1)</f>
        <v>Kitchen&amp;HomeAppliances</v>
      </c>
      <c r="H1460" t="str">
        <f>RIGHT(Table3[[#This Row],[category]], LEN(Table3[[#This Row],[category]]) - FIND("|", Table3[[#This Row],[category]], FIND("|", Table3[[#This Row],[category]]) + 1))</f>
        <v>Vacuum,Cleaning&amp;Ironing|Irons,Steamers&amp;Accessories|LintShavers</v>
      </c>
      <c r="I1460" s="6">
        <v>199</v>
      </c>
      <c r="J1460" s="6">
        <v>999</v>
      </c>
      <c r="K1460" s="1">
        <f t="shared" si="138"/>
        <v>80.08008008008008</v>
      </c>
      <c r="L1460" s="3">
        <v>0.8</v>
      </c>
      <c r="M1460" s="1">
        <v>3.1</v>
      </c>
      <c r="N1460" s="11">
        <v>2</v>
      </c>
      <c r="O1460" s="7">
        <f>IF(ISNUMBER(Table3[[#This Row],[rating]]), Table3[[#This Row],[rating]], "")</f>
        <v>3.1</v>
      </c>
      <c r="P1460" s="7">
        <f>Table3[[#This Row],[average rating]] + (Table3[[#This Row],[rating_count]] / 1000)</f>
        <v>3.1019999999999999</v>
      </c>
      <c r="Q1460" s="7">
        <f>IFERROR(ROUND(VALUE(Table3[[#This Row],[rating]]), 0), "")</f>
        <v>3</v>
      </c>
      <c r="R1460" t="s">
        <v>13019</v>
      </c>
      <c r="S1460" t="s">
        <v>13020</v>
      </c>
      <c r="T1460" t="s">
        <v>13021</v>
      </c>
      <c r="U1460" t="s">
        <v>13022</v>
      </c>
      <c r="V1460" t="s">
        <v>13023</v>
      </c>
      <c r="W1460" t="s">
        <v>13024</v>
      </c>
      <c r="X1460" t="s">
        <v>13025</v>
      </c>
      <c r="Y1460" t="s">
        <v>13026</v>
      </c>
      <c r="Z1460" s="6">
        <f t="shared" si="139"/>
        <v>1998</v>
      </c>
      <c r="AA1460" s="6">
        <f>IFERROR(VALUE(Table3[[#This Row],[potential revenue]]), 0)</f>
        <v>1998</v>
      </c>
      <c r="AB1460" t="str">
        <f t="shared" si="140"/>
        <v>Yes</v>
      </c>
      <c r="AC1460">
        <f t="shared" si="143"/>
        <v>0</v>
      </c>
      <c r="AD1460" t="str">
        <f t="shared" si="141"/>
        <v>&gt;₹500</v>
      </c>
      <c r="AE1460" t="str">
        <f t="shared" si="142"/>
        <v>81–90%</v>
      </c>
    </row>
    <row r="1461" spans="1:31" x14ac:dyDescent="0.35">
      <c r="A1461" t="s">
        <v>12917</v>
      </c>
      <c r="B1461" t="s">
        <v>13017</v>
      </c>
      <c r="C1461" t="str">
        <f>PROPER(Table3[[#This Row],[product_name2]])</f>
        <v>Ngi Store 2 Pieces Pet Hair Removers For Your Laundry Catcher Lint Remover For Washing Machine Lint Remover Reusable Portable Silica Gel Clothes Washer Dryer Floating Ball</v>
      </c>
      <c r="D1461" t="s">
        <v>13018</v>
      </c>
      <c r="E1461" t="s">
        <v>9678</v>
      </c>
      <c r="F1461" t="str">
        <f>LEFT(Table3[[#This Row],[category]], FIND("|", Table3[[#This Row],[category]]) - 1)</f>
        <v>Home&amp;Kitchen</v>
      </c>
      <c r="G1461" t="str">
        <f>MID(Table3[[#This Row],[category]], FIND("|", Table3[[#This Row],[category]]) + 1, FIND("|", Table3[[#This Row],[category]], FIND("|", Table3[[#This Row],[category]]) + 1) - FIND("|", Table3[[#This Row],[category]]) - 1)</f>
        <v>Kitchen&amp;HomeAppliances</v>
      </c>
      <c r="H1461" t="str">
        <f>RIGHT(Table3[[#This Row],[category]], LEN(Table3[[#This Row],[category]]) - FIND("|", Table3[[#This Row],[category]], FIND("|", Table3[[#This Row],[category]]) + 1))</f>
        <v>WaterPurifiers&amp;Accessories|WaterPurifierAccessories</v>
      </c>
      <c r="I1461" s="6">
        <v>199</v>
      </c>
      <c r="J1461" s="6">
        <v>699</v>
      </c>
      <c r="K1461" s="1">
        <f t="shared" si="138"/>
        <v>71.530758226037193</v>
      </c>
      <c r="L1461" s="3">
        <v>0.72</v>
      </c>
      <c r="M1461" s="1">
        <v>2.9</v>
      </c>
      <c r="N1461" s="11">
        <v>159</v>
      </c>
      <c r="O1461" s="7">
        <f>IF(ISNUMBER(Table3[[#This Row],[rating]]), Table3[[#This Row],[rating]], "")</f>
        <v>2.9</v>
      </c>
      <c r="P1461" s="7">
        <f>Table3[[#This Row],[average rating]] + (Table3[[#This Row],[rating_count]] / 1000)</f>
        <v>3.0589999999999997</v>
      </c>
      <c r="Q1461" s="7">
        <f>IFERROR(ROUND(VALUE(Table3[[#This Row],[rating]]), 0), "")</f>
        <v>3</v>
      </c>
      <c r="R1461" t="s">
        <v>12919</v>
      </c>
      <c r="S1461" t="s">
        <v>12920</v>
      </c>
      <c r="T1461" t="s">
        <v>12921</v>
      </c>
      <c r="U1461" t="s">
        <v>12922</v>
      </c>
      <c r="V1461" t="s">
        <v>12923</v>
      </c>
      <c r="W1461" t="s">
        <v>12924</v>
      </c>
      <c r="X1461" t="s">
        <v>12925</v>
      </c>
      <c r="Y1461" t="s">
        <v>12926</v>
      </c>
      <c r="Z1461" s="6">
        <f t="shared" si="139"/>
        <v>111141</v>
      </c>
      <c r="AA1461" s="6">
        <f>IFERROR(VALUE(Table3[[#This Row],[potential revenue]]), 0)</f>
        <v>111141</v>
      </c>
      <c r="AB1461" t="str">
        <f t="shared" si="140"/>
        <v>Yes</v>
      </c>
      <c r="AC1461">
        <f t="shared" si="143"/>
        <v>0</v>
      </c>
      <c r="AD1461" t="str">
        <f t="shared" si="141"/>
        <v>&lt;₹200</v>
      </c>
      <c r="AE1461" t="str">
        <f t="shared" si="142"/>
        <v>71–80%</v>
      </c>
    </row>
    <row r="1462" spans="1:31" x14ac:dyDescent="0.35">
      <c r="A1462" t="s">
        <v>11275</v>
      </c>
      <c r="B1462" t="s">
        <v>13037</v>
      </c>
      <c r="C1462" t="str">
        <f>PROPER(Table3[[#This Row],[product_name2]])</f>
        <v>Prestige Delight Prwo Electric Rice Cooker (1 L, White)</v>
      </c>
      <c r="D1462" t="s">
        <v>13038</v>
      </c>
      <c r="E1462" t="s">
        <v>8982</v>
      </c>
      <c r="F1462" t="str">
        <f>LEFT(Table3[[#This Row],[category]], FIND("|", Table3[[#This Row],[category]]) - 1)</f>
        <v>Home&amp;Kitchen</v>
      </c>
      <c r="G1462" t="str">
        <f>MID(Table3[[#This Row],[category]], FIND("|", Table3[[#This Row],[category]]) + 1, FIND("|", Table3[[#This Row],[category]], FIND("|", Table3[[#This Row],[category]]) + 1) - FIND("|", Table3[[#This Row],[category]]) - 1)</f>
        <v>Kitchen&amp;HomeAppliances</v>
      </c>
      <c r="H1462" t="str">
        <f>RIGHT(Table3[[#This Row],[category]], LEN(Table3[[#This Row],[category]]) - FIND("|", Table3[[#This Row],[category]], FIND("|", Table3[[#This Row],[category]]) + 1))</f>
        <v>SmallKitchenAppliances|JuicerMixerGrinders</v>
      </c>
      <c r="I1462" s="6">
        <v>499</v>
      </c>
      <c r="J1462" s="6">
        <v>2199</v>
      </c>
      <c r="K1462" s="1">
        <f t="shared" si="138"/>
        <v>77.30786721236926</v>
      </c>
      <c r="L1462" s="3">
        <v>0.77</v>
      </c>
      <c r="M1462" s="1">
        <v>2.8</v>
      </c>
      <c r="N1462" s="11">
        <v>109</v>
      </c>
      <c r="O1462" s="7">
        <f>IF(ISNUMBER(Table3[[#This Row],[rating]]), Table3[[#This Row],[rating]], "")</f>
        <v>2.8</v>
      </c>
      <c r="P1462" s="7">
        <f>Table3[[#This Row],[average rating]] + (Table3[[#This Row],[rating_count]] / 1000)</f>
        <v>2.9089999999999998</v>
      </c>
      <c r="Q1462" s="7">
        <f>IFERROR(ROUND(VALUE(Table3[[#This Row],[rating]]), 0), "")</f>
        <v>3</v>
      </c>
      <c r="R1462" t="s">
        <v>11277</v>
      </c>
      <c r="S1462" t="s">
        <v>11278</v>
      </c>
      <c r="T1462" t="s">
        <v>11279</v>
      </c>
      <c r="U1462" t="s">
        <v>11280</v>
      </c>
      <c r="V1462" t="s">
        <v>11281</v>
      </c>
      <c r="W1462" t="s">
        <v>11282</v>
      </c>
      <c r="X1462" t="s">
        <v>11283</v>
      </c>
      <c r="Y1462" t="s">
        <v>11284</v>
      </c>
      <c r="Z1462" s="6">
        <f t="shared" si="139"/>
        <v>239691</v>
      </c>
      <c r="AA1462" s="6">
        <f>IFERROR(VALUE(Table3[[#This Row],[potential revenue]]), 0)</f>
        <v>239691</v>
      </c>
      <c r="AB1462" t="str">
        <f t="shared" si="140"/>
        <v>Yes</v>
      </c>
      <c r="AC1462">
        <f t="shared" si="143"/>
        <v>0</v>
      </c>
      <c r="AD1462" t="str">
        <f t="shared" si="141"/>
        <v>&lt;₹200</v>
      </c>
      <c r="AE1462" t="str">
        <f t="shared" si="142"/>
        <v>71–80%</v>
      </c>
    </row>
    <row r="1463" spans="1:31" x14ac:dyDescent="0.35">
      <c r="A1463" t="s">
        <v>4522</v>
      </c>
      <c r="B1463" t="s">
        <v>13027</v>
      </c>
      <c r="C1463" t="str">
        <f>PROPER(Table3[[#This Row],[product_name2]])</f>
        <v>Noir Aqua - 5Pcs Pp Spun Filter + 1 Spanner | For All Types Of Ro Water Purifiers (5 Piece, White, 10 Inch, 5 Micron) - Ro Spun Filter Cartridge Sponge Replacement Water Filter Candle</v>
      </c>
      <c r="D1463" t="s">
        <v>13028</v>
      </c>
      <c r="E1463" t="s">
        <v>2964</v>
      </c>
      <c r="F1463" t="str">
        <f>LEFT(Table3[[#This Row],[category]], FIND("|", Table3[[#This Row],[category]]) - 1)</f>
        <v>Electronics</v>
      </c>
      <c r="G1463" t="str">
        <f>MID(Table3[[#This Row],[category]], FIND("|", Table3[[#This Row],[category]]) + 1, FIND("|", Table3[[#This Row],[category]], FIND("|", Table3[[#This Row],[category]]) + 1) - FIND("|", Table3[[#This Row],[category]]) - 1)</f>
        <v>WearableTechnology</v>
      </c>
      <c r="H1463" t="str">
        <f>RIGHT(Table3[[#This Row],[category]], LEN(Table3[[#This Row],[category]]) - FIND("|", Table3[[#This Row],[category]], FIND("|", Table3[[#This Row],[category]]) + 1))</f>
        <v>SmartWatches</v>
      </c>
      <c r="I1463" s="6">
        <v>281</v>
      </c>
      <c r="J1463" s="6">
        <v>1999</v>
      </c>
      <c r="K1463" s="1">
        <f t="shared" si="138"/>
        <v>85.942971485742873</v>
      </c>
      <c r="L1463" s="3">
        <v>0.86</v>
      </c>
      <c r="M1463" s="1">
        <v>2.8</v>
      </c>
      <c r="N1463" s="11">
        <v>87</v>
      </c>
      <c r="O1463" s="7">
        <f>IF(ISNUMBER(Table3[[#This Row],[rating]]), Table3[[#This Row],[rating]], "")</f>
        <v>2.8</v>
      </c>
      <c r="P1463" s="7">
        <f>Table3[[#This Row],[average rating]] + (Table3[[#This Row],[rating_count]] / 1000)</f>
        <v>2.887</v>
      </c>
      <c r="Q1463" s="7">
        <f>IFERROR(ROUND(VALUE(Table3[[#This Row],[rating]]), 0), "")</f>
        <v>3</v>
      </c>
      <c r="R1463" t="s">
        <v>4524</v>
      </c>
      <c r="S1463" t="s">
        <v>4525</v>
      </c>
      <c r="T1463" t="s">
        <v>4526</v>
      </c>
      <c r="U1463" t="s">
        <v>4527</v>
      </c>
      <c r="V1463" t="s">
        <v>4528</v>
      </c>
      <c r="W1463" t="s">
        <v>4529</v>
      </c>
      <c r="X1463" t="s">
        <v>4530</v>
      </c>
      <c r="Y1463" t="s">
        <v>4531</v>
      </c>
      <c r="Z1463" s="6">
        <f t="shared" si="139"/>
        <v>173913</v>
      </c>
      <c r="AA1463" s="6">
        <f>IFERROR(VALUE(Table3[[#This Row],[potential revenue]]), 0)</f>
        <v>173913</v>
      </c>
      <c r="AB1463" t="str">
        <f t="shared" si="140"/>
        <v>Yes</v>
      </c>
      <c r="AC1463">
        <f t="shared" si="143"/>
        <v>0</v>
      </c>
      <c r="AD1463" t="str">
        <f t="shared" si="141"/>
        <v>₹200–₹500</v>
      </c>
      <c r="AE1463" t="str">
        <f t="shared" si="142"/>
        <v>81–90%</v>
      </c>
    </row>
    <row r="1464" spans="1:31" x14ac:dyDescent="0.35">
      <c r="A1464" t="s">
        <v>11979</v>
      </c>
      <c r="B1464" t="s">
        <v>13047</v>
      </c>
      <c r="C1464" t="str">
        <f>PROPER(Table3[[#This Row],[product_name2]])</f>
        <v>Bajaj Majesty Rx10 2000 Watts Heat Convector Room Heater (White, Isi Approved)</v>
      </c>
      <c r="D1464" t="s">
        <v>13048</v>
      </c>
      <c r="E1464" t="s">
        <v>9328</v>
      </c>
      <c r="F1464" t="str">
        <f>LEFT(Table3[[#This Row],[category]], FIND("|", Table3[[#This Row],[category]]) - 1)</f>
        <v>Home&amp;Kitchen</v>
      </c>
      <c r="G1464" t="str">
        <f>MID(Table3[[#This Row],[category]], FIND("|", Table3[[#This Row],[category]]) + 1, FIND("|", Table3[[#This Row],[category]], FIND("|", Table3[[#This Row],[category]]) + 1) - FIND("|", Table3[[#This Row],[category]]) - 1)</f>
        <v>Kitchen&amp;HomeAppliances</v>
      </c>
      <c r="H1464" t="str">
        <f>RIGHT(Table3[[#This Row],[category]], LEN(Table3[[#This Row],[category]]) - FIND("|", Table3[[#This Row],[category]], FIND("|", Table3[[#This Row],[category]]) + 1))</f>
        <v>SmallKitchenAppliances|VacuumSealers</v>
      </c>
      <c r="I1464" s="6">
        <v>161</v>
      </c>
      <c r="J1464" s="6">
        <v>300</v>
      </c>
      <c r="K1464" s="1">
        <f t="shared" si="138"/>
        <v>46.333333333333329</v>
      </c>
      <c r="L1464" s="3">
        <v>0.46</v>
      </c>
      <c r="M1464" s="1">
        <v>2.6</v>
      </c>
      <c r="N1464" s="11">
        <v>24</v>
      </c>
      <c r="O1464" s="7">
        <f>IF(ISNUMBER(Table3[[#This Row],[rating]]), Table3[[#This Row],[rating]], "")</f>
        <v>2.6</v>
      </c>
      <c r="P1464" s="7">
        <f>Table3[[#This Row],[average rating]] + (Table3[[#This Row],[rating_count]] / 1000)</f>
        <v>2.6240000000000001</v>
      </c>
      <c r="Q1464" s="7">
        <f>IFERROR(ROUND(VALUE(Table3[[#This Row],[rating]]), 0), "")</f>
        <v>3</v>
      </c>
      <c r="R1464" t="s">
        <v>11981</v>
      </c>
      <c r="S1464" t="s">
        <v>11982</v>
      </c>
      <c r="T1464" t="s">
        <v>11983</v>
      </c>
      <c r="U1464" t="s">
        <v>11984</v>
      </c>
      <c r="V1464" t="s">
        <v>11985</v>
      </c>
      <c r="W1464" t="s">
        <v>11986</v>
      </c>
      <c r="X1464" t="s">
        <v>11987</v>
      </c>
      <c r="Y1464" t="s">
        <v>11988</v>
      </c>
      <c r="Z1464" s="6">
        <f t="shared" si="139"/>
        <v>7200</v>
      </c>
      <c r="AA1464" s="6">
        <f>IFERROR(VALUE(Table3[[#This Row],[potential revenue]]), 0)</f>
        <v>7200</v>
      </c>
      <c r="AB1464" t="str">
        <f t="shared" si="140"/>
        <v>Yes</v>
      </c>
      <c r="AC1464">
        <f t="shared" si="143"/>
        <v>0</v>
      </c>
      <c r="AD1464" t="str">
        <f t="shared" si="141"/>
        <v>₹200–₹500</v>
      </c>
      <c r="AE1464" t="str">
        <f t="shared" si="142"/>
        <v>41–50%</v>
      </c>
    </row>
    <row r="1465" spans="1:31" x14ac:dyDescent="0.35">
      <c r="A1465" t="s">
        <v>10839</v>
      </c>
      <c r="B1465" t="s">
        <v>13057</v>
      </c>
      <c r="C1465" t="str">
        <f>PROPER(Table3[[#This Row],[product_name2]])</f>
        <v>Havells Ventil Air Dsp 230Mm Exhaust Fan (Pista Green)</v>
      </c>
      <c r="D1465" t="s">
        <v>13058</v>
      </c>
      <c r="E1465" t="s">
        <v>8731</v>
      </c>
      <c r="F1465" t="str">
        <f>LEFT(Table3[[#This Row],[category]], FIND("|", Table3[[#This Row],[category]]) - 1)</f>
        <v>Home&amp;Kitchen</v>
      </c>
      <c r="G1465" t="str">
        <f>MID(Table3[[#This Row],[category]], FIND("|", Table3[[#This Row],[category]]) + 1, FIND("|", Table3[[#This Row],[category]], FIND("|", Table3[[#This Row],[category]]) + 1) - FIND("|", Table3[[#This Row],[category]]) - 1)</f>
        <v>Kitchen&amp;HomeAppliances</v>
      </c>
      <c r="H1465" t="str">
        <f>RIGHT(Table3[[#This Row],[category]], LEN(Table3[[#This Row],[category]]) - FIND("|", Table3[[#This Row],[category]], FIND("|", Table3[[#This Row],[category]]) + 1))</f>
        <v>SmallKitchenAppliances|HandBlenders</v>
      </c>
      <c r="I1465" s="6">
        <v>669</v>
      </c>
      <c r="J1465" s="6">
        <v>1499</v>
      </c>
      <c r="K1465" s="1">
        <f t="shared" si="138"/>
        <v>55.370246831220818</v>
      </c>
      <c r="L1465" s="3">
        <v>0.55000000000000004</v>
      </c>
      <c r="M1465" s="1">
        <v>2.2999999999999998</v>
      </c>
      <c r="N1465" s="11">
        <v>13</v>
      </c>
      <c r="O1465" s="7">
        <f>IF(ISNUMBER(Table3[[#This Row],[rating]]), Table3[[#This Row],[rating]], "")</f>
        <v>2.2999999999999998</v>
      </c>
      <c r="P1465" s="7">
        <f>Table3[[#This Row],[average rating]] + (Table3[[#This Row],[rating_count]] / 1000)</f>
        <v>2.3129999999999997</v>
      </c>
      <c r="Q1465" s="7">
        <f>IFERROR(ROUND(VALUE(Table3[[#This Row],[rating]]), 0), "")</f>
        <v>2</v>
      </c>
      <c r="R1465" t="s">
        <v>10841</v>
      </c>
      <c r="S1465" t="s">
        <v>10842</v>
      </c>
      <c r="T1465" t="s">
        <v>10843</v>
      </c>
      <c r="U1465" t="s">
        <v>10844</v>
      </c>
      <c r="V1465" t="s">
        <v>10845</v>
      </c>
      <c r="W1465" t="s">
        <v>10846</v>
      </c>
      <c r="X1465" t="s">
        <v>10847</v>
      </c>
      <c r="Y1465" t="s">
        <v>10848</v>
      </c>
      <c r="Z1465" s="6">
        <f t="shared" si="139"/>
        <v>19487</v>
      </c>
      <c r="AA1465" s="6">
        <f>IFERROR(VALUE(Table3[[#This Row],[potential revenue]]), 0)</f>
        <v>19487</v>
      </c>
      <c r="AB1465" t="str">
        <f t="shared" si="140"/>
        <v>No</v>
      </c>
      <c r="AC1465">
        <f t="shared" si="143"/>
        <v>0</v>
      </c>
      <c r="AD1465" t="str">
        <f t="shared" si="141"/>
        <v>&lt;₹200</v>
      </c>
      <c r="AE1465" t="str">
        <f t="shared" si="142"/>
        <v>51–60%</v>
      </c>
    </row>
    <row r="1466" spans="1:31" x14ac:dyDescent="0.35">
      <c r="A1466" t="s">
        <v>11507</v>
      </c>
      <c r="B1466" t="s">
        <v>13067</v>
      </c>
      <c r="C1466" t="str">
        <f>PROPER(Table3[[#This Row],[product_name2]])</f>
        <v>Borosil Jumbo 1000-Watt Grill Sandwich Maker (Black)</v>
      </c>
      <c r="D1466" t="s">
        <v>13068</v>
      </c>
      <c r="E1466" t="s">
        <v>8606</v>
      </c>
      <c r="F1466" t="str">
        <f>LEFT(Table3[[#This Row],[category]], FIND("|", Table3[[#This Row],[category]]) - 1)</f>
        <v>Home&amp;Kitchen</v>
      </c>
      <c r="G1466" t="str">
        <f>MID(Table3[[#This Row],[category]], FIND("|", Table3[[#This Row],[category]]) + 1, FIND("|", Table3[[#This Row],[category]], FIND("|", Table3[[#This Row],[category]]) + 1) - FIND("|", Table3[[#This Row],[category]]) - 1)</f>
        <v>Heating,Cooling&amp;AirQuality</v>
      </c>
      <c r="H1466" t="str">
        <f>RIGHT(Table3[[#This Row],[category]], LEN(Table3[[#This Row],[category]]) - FIND("|", Table3[[#This Row],[category]], FIND("|", Table3[[#This Row],[category]]) + 1))</f>
        <v>RoomHeaters|FanHeaters</v>
      </c>
      <c r="I1466" s="6">
        <v>1299</v>
      </c>
      <c r="J1466" s="6">
        <v>2495</v>
      </c>
      <c r="K1466" s="1">
        <f t="shared" si="138"/>
        <v>47.935871743486977</v>
      </c>
      <c r="L1466" s="3">
        <v>0.48</v>
      </c>
      <c r="M1466" s="1">
        <v>2</v>
      </c>
      <c r="N1466" s="11">
        <v>2</v>
      </c>
      <c r="O1466" s="7">
        <f>IF(ISNUMBER(Table3[[#This Row],[rating]]), Table3[[#This Row],[rating]], "")</f>
        <v>2</v>
      </c>
      <c r="P1466" s="7">
        <f>Table3[[#This Row],[average rating]] + (Table3[[#This Row],[rating_count]] / 1000)</f>
        <v>2.0019999999999998</v>
      </c>
      <c r="Q1466" s="7">
        <f>IFERROR(ROUND(VALUE(Table3[[#This Row],[rating]]), 0), "")</f>
        <v>2</v>
      </c>
      <c r="R1466" t="s">
        <v>11509</v>
      </c>
      <c r="S1466" t="s">
        <v>11510</v>
      </c>
      <c r="T1466" t="s">
        <v>11511</v>
      </c>
      <c r="U1466" t="s">
        <v>11512</v>
      </c>
      <c r="V1466" t="s">
        <v>11513</v>
      </c>
      <c r="W1466" t="s">
        <v>11514</v>
      </c>
      <c r="X1466" t="s">
        <v>11515</v>
      </c>
      <c r="Y1466" t="s">
        <v>11516</v>
      </c>
      <c r="Z1466" s="6">
        <f t="shared" si="139"/>
        <v>4990</v>
      </c>
      <c r="AA1466" s="6">
        <f>IFERROR(VALUE(Table3[[#This Row],[potential revenue]]), 0)</f>
        <v>4990</v>
      </c>
      <c r="AB1466" t="str">
        <f t="shared" si="140"/>
        <v>Yes</v>
      </c>
      <c r="AC1466">
        <f t="shared" si="143"/>
        <v>0</v>
      </c>
      <c r="AD1466" t="str">
        <f t="shared" si="141"/>
        <v>&gt;₹500</v>
      </c>
      <c r="AE1466" t="str">
        <f t="shared" si="142"/>
        <v>41–50%</v>
      </c>
    </row>
  </sheetData>
  <phoneticPr fontId="2" type="noConversion"/>
  <pageMargins left="0.7" right="0.7" top="0.75" bottom="0.75" header="0.3" footer="0.3"/>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Duru Amaka</dc:creator>
  <cp:lastModifiedBy>Duru Amaka</cp:lastModifiedBy>
  <dcterms:created xsi:type="dcterms:W3CDTF">2025-06-28T20:08:02Z</dcterms:created>
  <dcterms:modified xsi:type="dcterms:W3CDTF">2025-07-05T05:47:13Z</dcterms:modified>
</cp:coreProperties>
</file>